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U:\Kaffe- och vattenautomater 2023\3 Förvaltning\10 Stöddokument\Avropsberättigade\"/>
    </mc:Choice>
  </mc:AlternateContent>
  <xr:revisionPtr revIDLastSave="0" documentId="8_{82405FD1-4335-458D-8E90-9929FD4252F0}" xr6:coauthVersionLast="47" xr6:coauthVersionMax="47" xr10:uidLastSave="{00000000-0000-0000-0000-000000000000}"/>
  <workbookProtection workbookAlgorithmName="SHA-512" workbookHashValue="90lXnUKf4MQHHWl0R+1itCeyASGqRqgc3LIl+eDQr338q90eQMUUqfBgKXhtqc8YSm1eNHLJ7j01eHB3Hr61mA==" workbookSaltValue="OJdXAcgP3WZxPnR4ICqPzw==" workbookSpinCount="100000" lockStructure="1"/>
  <bookViews>
    <workbookView xWindow="38295" yWindow="2430" windowWidth="34560" windowHeight="15225" tabRatio="768" activeTab="3" xr2:uid="{00000000-000D-0000-FFFF-FFFF00000000}"/>
  </bookViews>
  <sheets>
    <sheet name="Instruktion" sheetId="107" r:id="rId1"/>
    <sheet name="Information" sheetId="105" r:id="rId2"/>
    <sheet name="1 Spec. - 1. Lägsta pris" sheetId="98" r:id="rId3"/>
    <sheet name="1 Spec. - 2. Mervärdesmodell" sheetId="103" r:id="rId4"/>
    <sheet name="2 Avtalstecknande" sheetId="100" r:id="rId5"/>
    <sheet name="Admin" sheetId="86" state="veryHidden" r:id="rId6"/>
    <sheet name="SysAdmin" sheetId="101" state="veryHidden" r:id="rId7"/>
    <sheet name="LeverantörsAdmin" sheetId="106" state="hidden" r:id="rId8"/>
  </sheets>
  <definedNames>
    <definedName name="AntalSpec01" localSheetId="3">'1 Spec. - 2. Mervärdesmodell'!#REF!</definedName>
    <definedName name="AntalSpec01">'1 Spec. - 1. Lägsta pris'!$M$50</definedName>
    <definedName name="ButtonStatus">SysAdmin!$D$2</definedName>
    <definedName name="ButtonText">SysAdmin!$E$2</definedName>
    <definedName name="Cell_CB_St2_Rd1" localSheetId="3">'1 Spec. - 2. Mervärdesmodell'!#REF!</definedName>
    <definedName name="Cell_CB_St2_Rd1" localSheetId="1">Information!$N$42</definedName>
    <definedName name="Cell_CB_St2_Rd1">'1 Spec. - 1. Lägsta pris'!$L$50</definedName>
    <definedName name="Cell_CB_St2_Rd10" localSheetId="3">'1 Spec. - 2. Mervärdesmodell'!#REF!</definedName>
    <definedName name="Cell_CB_St2_Rd10">'1 Spec. - 1. Lägsta pris'!$L$69</definedName>
    <definedName name="Cell_CB_St2_Rd11" localSheetId="3">'1 Spec. - 2. Mervärdesmodell'!#REF!</definedName>
    <definedName name="Cell_CB_St2_Rd11" localSheetId="1">Information!$N$43</definedName>
    <definedName name="Cell_CB_St2_Rd11">'1 Spec. - 1. Lägsta pris'!$L$51</definedName>
    <definedName name="Cell_CB_St2_Rd12" localSheetId="3">'1 Spec. - 2. Mervärdesmodell'!#REF!</definedName>
    <definedName name="Cell_CB_St2_Rd12" localSheetId="1">Information!$N$44</definedName>
    <definedName name="Cell_CB_St2_Rd12">'1 Spec. - 1. Lägsta pris'!$L$52</definedName>
    <definedName name="Cell_CB_St2_Rd13" localSheetId="3">'1 Spec. - 2. Mervärdesmodell'!#REF!</definedName>
    <definedName name="Cell_CB_St2_Rd13" localSheetId="1">Information!$N$45</definedName>
    <definedName name="Cell_CB_St2_Rd13">'1 Spec. - 1. Lägsta pris'!$L$53</definedName>
    <definedName name="Cell_CB_St2_Rd14" localSheetId="3">'1 Spec. - 2. Mervärdesmodell'!#REF!</definedName>
    <definedName name="Cell_CB_St2_Rd14" localSheetId="1">Information!$N$46</definedName>
    <definedName name="Cell_CB_St2_Rd14">'1 Spec. - 1. Lägsta pris'!$L$54</definedName>
    <definedName name="Cell_CB_St2_Rd15" localSheetId="3">'1 Spec. - 2. Mervärdesmodell'!#REF!</definedName>
    <definedName name="Cell_CB_St2_Rd15" localSheetId="1">Information!$N$47</definedName>
    <definedName name="Cell_CB_St2_Rd15">'1 Spec. - 1. Lägsta pris'!$L$55</definedName>
    <definedName name="Cell_CB_St2_Rd16" localSheetId="3">'1 Spec. - 2. Mervärdesmodell'!#REF!</definedName>
    <definedName name="Cell_CB_St2_Rd16" localSheetId="1">Information!$N$48</definedName>
    <definedName name="Cell_CB_St2_Rd16">'1 Spec. - 1. Lägsta pris'!$L$56</definedName>
    <definedName name="Cell_CB_St2_Rd17" localSheetId="3">'1 Spec. - 2. Mervärdesmodell'!#REF!</definedName>
    <definedName name="Cell_CB_St2_Rd17" localSheetId="1">Information!$N$49</definedName>
    <definedName name="Cell_CB_St2_Rd17">'1 Spec. - 1. Lägsta pris'!$L$57</definedName>
    <definedName name="Cell_CB_St2_Rd18" localSheetId="3">'1 Spec. - 2. Mervärdesmodell'!#REF!</definedName>
    <definedName name="Cell_CB_St2_Rd18" localSheetId="1">Information!$N$50</definedName>
    <definedName name="Cell_CB_St2_Rd18">'1 Spec. - 1. Lägsta pris'!$L$58</definedName>
    <definedName name="Cell_CB_St2_Rd19" localSheetId="3">'1 Spec. - 2. Mervärdesmodell'!#REF!</definedName>
    <definedName name="Cell_CB_St2_Rd19" localSheetId="1">Information!$N$51</definedName>
    <definedName name="Cell_CB_St2_Rd19">'1 Spec. - 1. Lägsta pris'!$L$59</definedName>
    <definedName name="Cell_CB_St2_Rd2" localSheetId="3">'1 Spec. - 2. Mervärdesmodell'!#REF!</definedName>
    <definedName name="Cell_CB_St2_Rd2" localSheetId="1">Information!#REF!</definedName>
    <definedName name="Cell_CB_St2_Rd2">'1 Spec. - 1. Lägsta pris'!$L$60</definedName>
    <definedName name="Cell_CB_St2_Rd20" localSheetId="3">'1 Spec. - 2. Mervärdesmodell'!#REF!</definedName>
    <definedName name="Cell_CB_St2_Rd20" localSheetId="1">Information!#REF!</definedName>
    <definedName name="Cell_CB_St2_Rd20">'1 Spec. - 1. Lägsta pris'!$L$68</definedName>
    <definedName name="Cell_CB_St2_Rd3" localSheetId="3">'1 Spec. - 2. Mervärdesmodell'!#REF!</definedName>
    <definedName name="Cell_CB_St2_Rd3" localSheetId="1">Information!#REF!</definedName>
    <definedName name="Cell_CB_St2_Rd3">'1 Spec. - 1. Lägsta pris'!$L$61</definedName>
    <definedName name="Cell_CB_St2_Rd4" localSheetId="3">'1 Spec. - 2. Mervärdesmodell'!#REF!</definedName>
    <definedName name="Cell_CB_St2_Rd4" localSheetId="1">Information!#REF!</definedName>
    <definedName name="Cell_CB_St2_Rd4">'1 Spec. - 1. Lägsta pris'!$L$62</definedName>
    <definedName name="Cell_CB_St2_Rd5" localSheetId="3">'1 Spec. - 2. Mervärdesmodell'!#REF!</definedName>
    <definedName name="Cell_CB_St2_Rd5" localSheetId="1">Information!#REF!</definedName>
    <definedName name="Cell_CB_St2_Rd5">'1 Spec. - 1. Lägsta pris'!$L$63</definedName>
    <definedName name="Cell_CB_St2_Rd6" localSheetId="3">'1 Spec. - 2. Mervärdesmodell'!#REF!</definedName>
    <definedName name="Cell_CB_St2_Rd6" localSheetId="1">Information!#REF!</definedName>
    <definedName name="Cell_CB_St2_Rd6">'1 Spec. - 1. Lägsta pris'!$L$64</definedName>
    <definedName name="Cell_CB_St2_Rd7" localSheetId="3">'1 Spec. - 2. Mervärdesmodell'!#REF!</definedName>
    <definedName name="Cell_CB_St2_Rd7" localSheetId="1">Information!#REF!</definedName>
    <definedName name="Cell_CB_St2_Rd7">'1 Spec. - 1. Lägsta pris'!$L$65</definedName>
    <definedName name="Cell_CB_St2_Rd8" localSheetId="3">'1 Spec. - 2. Mervärdesmodell'!#REF!</definedName>
    <definedName name="Cell_CB_St2_Rd8" localSheetId="1">Information!#REF!</definedName>
    <definedName name="Cell_CB_St2_Rd8">'1 Spec. - 1. Lägsta pris'!$L$66</definedName>
    <definedName name="Cell_CB_St2_Rd9" localSheetId="3">'1 Spec. - 2. Mervärdesmodell'!#REF!</definedName>
    <definedName name="Cell_CB_St2_Rd9" localSheetId="1">Information!#REF!</definedName>
    <definedName name="Cell_CB_St2_Rd9">'1 Spec. - 1. Lägsta pris'!$L$67</definedName>
    <definedName name="Delområde_Vara_Tjanst" localSheetId="1">OFFSET(Admin!$C$114,0,0,COUNTA(Admin!$C$114:$C$139),1)</definedName>
    <definedName name="Delområde_Vara_Tjanst">OFFSET(Admin!$C$101,0,0,COUNTA(Admin!$C$101:$C$122),1)</definedName>
    <definedName name="DpDwnTDV" localSheetId="3">'1 Spec. - 2. Mervärdesmodell'!$B$157</definedName>
    <definedName name="DpDwnTDV" localSheetId="1">Information!$C$78</definedName>
    <definedName name="DpDwnTDV">'1 Spec. - 1. Lägsta pris'!$B$158</definedName>
    <definedName name="DpDwnUtvddrop" localSheetId="3">'1 Spec. - 2. Mervärdesmodell'!#REF!</definedName>
    <definedName name="DpDwnUtvddrop" localSheetId="1">Information!$C$85</definedName>
    <definedName name="DpDwnUtvddrop">'1 Spec. - 1. Lägsta pris'!#REF!</definedName>
    <definedName name="Input">#REF!</definedName>
    <definedName name="Input14" localSheetId="2">'1 Spec. - 1. Lägsta pris'!#REF!</definedName>
    <definedName name="Input14" localSheetId="3">'1 Spec. - 2. Mervärdesmodell'!#REF!</definedName>
    <definedName name="Input14" localSheetId="1">Information!#REF!</definedName>
    <definedName name="JaNej">Admin!$G$67:$G$68</definedName>
    <definedName name="KaffeautomaterServiceHyra">Admin!$D$74:$D$75</definedName>
    <definedName name="KaffeautomaterServiceKöp">Admin!$E$74:$E$76</definedName>
    <definedName name="KaffeautomtaterServiceHyra">Admin!$D$74:$D$75</definedName>
    <definedName name="KaffeuaomtaterServiceHyra">Admin!$D$74:$D$75</definedName>
    <definedName name="KravKaffe">Admin!$F$57:$F$62</definedName>
    <definedName name="KravVaror">Admin!$I$57:$I$61</definedName>
    <definedName name="KravVatten">Admin!$G$57:$G$61</definedName>
    <definedName name="LarmStatus" localSheetId="3">'1 Spec. - 2. Mervärdesmodell'!$AK$3</definedName>
    <definedName name="LarmStatus" localSheetId="1">Information!$AI$3</definedName>
    <definedName name="LarmStatus">'1 Spec. - 1. Lägsta pris'!$AI$3</definedName>
    <definedName name="ListaVaraTjänst">Admin!$D$144:$D$194</definedName>
    <definedName name="ListLevNamn">Admin!$C$81:$C$97</definedName>
    <definedName name="ListvalNrProduktTjänst">#REF!</definedName>
    <definedName name="ListvalRegion">Admin!$J$56:$J$77</definedName>
    <definedName name="ListvalTjänst">Admin!#REF!</definedName>
    <definedName name="LockStatus">SysAdmin!$B$1</definedName>
    <definedName name="MiljöNrTjänst">Admin!$I$71:$I$77</definedName>
    <definedName name="Nej">Admin!$G$68</definedName>
    <definedName name="NrTjänst">Admin!$G$71:$G$77</definedName>
    <definedName name="pkey">SysAdmin!$B$3</definedName>
    <definedName name="ResLevDelområde">Admin!$AG$61:$AG$110</definedName>
    <definedName name="ResOpt">Admin!$J$28:$J$53</definedName>
    <definedName name="ResVarTja" localSheetId="1">Admin!$P$3:$P$18</definedName>
    <definedName name="ResVarTja">OFFSET(Admin!$J$3,0,0,COUNTA(Admin!$J$3:$J$24),1)</definedName>
    <definedName name="Service">Admin!$D$74:$D$75</definedName>
    <definedName name="ServiceVidKöp">Admin!$E$74:$E$76</definedName>
    <definedName name="ServiceVidKöpVatten">Admin!$F$74:$F$75</definedName>
    <definedName name="SpecBilaga" localSheetId="3">'1 Spec. - 2. Mervärdesmodell'!#REF!</definedName>
    <definedName name="SpecBilaga" localSheetId="1">Information!$N$42:$N$70</definedName>
    <definedName name="SpecBilaga">'1 Spec. - 1. Lägsta pris'!$L$50:$L$69</definedName>
    <definedName name="StatusSpec01" localSheetId="3">'1 Spec. - 2. Mervärdesmodell'!#REF!</definedName>
    <definedName name="StatusSpec01" localSheetId="1">Information!$AD$42</definedName>
    <definedName name="StatusSpec01">'1 Spec. - 1. Lägsta pris'!$AD$50</definedName>
    <definedName name="TblBeräkning">Admin!$C$55:$M$67</definedName>
    <definedName name="TblBörKrav">Admin!#REF!</definedName>
    <definedName name="TblDelområde" localSheetId="1">Admin!$C$5:$C$17</definedName>
    <definedName name="TblDelområde">Admin!$C$4:$C$10</definedName>
    <definedName name="TblEnhet">Admin!$H$57:$H$59</definedName>
    <definedName name="TblGrundTilldeln" localSheetId="1">Admin!$D$37:$D$39</definedName>
    <definedName name="TblGrundTilldeln">Admin!$D$57:$D$59</definedName>
    <definedName name="TblKontor">#REF!</definedName>
    <definedName name="TblKrv2">Admin!$E$101:$E$107</definedName>
    <definedName name="TblKrvRes1">Admin!$E$114:$E$122</definedName>
    <definedName name="TblKrvRes10">Admin!$N$114:$N$122</definedName>
    <definedName name="TblKrvRes11">Admin!$O$114:$O$122</definedName>
    <definedName name="TblKrvRes12">Admin!$P$114:$P$122</definedName>
    <definedName name="TblKrvRes13">Admin!$Q$114:$Q$122</definedName>
    <definedName name="TblKrvRes14">Admin!$R$114:$R$122</definedName>
    <definedName name="TblKrvRes15">Admin!$S$114:$S$122</definedName>
    <definedName name="TblKrvRes16">Admin!$T$114:$T$122</definedName>
    <definedName name="TblKrvRes17">Admin!$U$114:$U$122</definedName>
    <definedName name="TblKrvRes18">Admin!$V$114:$V$122</definedName>
    <definedName name="TblKrvRes19">Admin!$W$114:$W$122</definedName>
    <definedName name="TblKrvRes2">Admin!$F$114:$F$122</definedName>
    <definedName name="TblKrvRes20">Admin!$X$114:$X$122</definedName>
    <definedName name="TblKrvRes3">Admin!$G$114:$G$122</definedName>
    <definedName name="TblKrvRes4">Admin!$H$114:$H$122</definedName>
    <definedName name="TblKrvRes5">Admin!$I$114:$I$122</definedName>
    <definedName name="TblKrvRes6">Admin!$J$114:$J$122</definedName>
    <definedName name="TblKrvRes7">Admin!$K$114:$K$122</definedName>
    <definedName name="TblKrvRes8">Admin!$L$114:$L$122</definedName>
    <definedName name="TblKrvRes9">Admin!$M$114:$M$122</definedName>
    <definedName name="TblLeverantörer">Admin!$C$80:$Q$97</definedName>
    <definedName name="TblProdukter">#REF!</definedName>
    <definedName name="TblRegion">#REF!</definedName>
    <definedName name="TblService">#REF!</definedName>
    <definedName name="TblSkaKrav">Admin!#REF!</definedName>
    <definedName name="TblTilldelKrit">#REF!</definedName>
    <definedName name="TblTilldelningskriterier">Admin!#REF!</definedName>
    <definedName name="TblTjänst">Admin!$J$3:$J$25</definedName>
    <definedName name="TblTjänster">#REF!</definedName>
    <definedName name="TblUtVrd" localSheetId="1">Admin!$D$42:$D$46</definedName>
    <definedName name="TblUtVrd">Admin!$D$62:$D$66</definedName>
    <definedName name="TblVaraTjanstAlt">Admin!$P$36:$P$38</definedName>
    <definedName name="TidsåtgNrTjänst">Admin!$M$71:$M$75</definedName>
    <definedName name="TillDelVal" localSheetId="1">SysAdmin!$E$8</definedName>
    <definedName name="TillDelVal">SysAdmin!$E$8</definedName>
    <definedName name="TillDelVal2" localSheetId="3">'1 Spec. - 2. Mervärdesmodell'!$AD$159</definedName>
    <definedName name="TillDelVal2" localSheetId="1">Information!$AB$80</definedName>
    <definedName name="TillDelVal2">'1 Spec. - 1. Lägsta pris'!$AB$160</definedName>
    <definedName name="UKey">SysAdmin!$B$2</definedName>
    <definedName name="USRDelområde" localSheetId="3">'1 Spec. - 2. Mervärdesmodell'!$B$42</definedName>
    <definedName name="USRDelområde" localSheetId="1">Information!$C$37</definedName>
    <definedName name="USRDelområde">'1 Spec. - 1. Lägsta pris'!$B$42</definedName>
    <definedName name="_xlnm.Print_Area" localSheetId="2">'1 Spec. - 1. Lägsta pris'!$B$2:$AD$314</definedName>
    <definedName name="_xlnm.Print_Area" localSheetId="3">'1 Spec. - 2. Mervärdesmodell'!$B$2:$AF$405</definedName>
    <definedName name="_xlnm.Print_Area" localSheetId="1">Information!$C$2:$AD$173</definedName>
    <definedName name="_xlnm.Print_Titles" localSheetId="2">'1 Spec. - 1. Lägsta pris'!$1:$1</definedName>
    <definedName name="_xlnm.Print_Titles" localSheetId="3">'1 Spec. - 2. Mervärdesmodell'!$1:$1</definedName>
    <definedName name="_xlnm.Print_Titles" localSheetId="4">'2 Avtalstecknande'!$5:$5</definedName>
    <definedName name="_xlnm.Print_Titles" localSheetId="1">Information!$1:$1</definedName>
    <definedName name="UtvarderingsVal" localSheetId="1">SysAdmin!$E$9</definedName>
    <definedName name="UtvarderingsVal">SysAdmin!$E$9</definedName>
    <definedName name="UtvarderingsVal2" localSheetId="3">'1 Spec. - 2. Mervärdesmodell'!$AD$160</definedName>
    <definedName name="UtvarderingsVal2" localSheetId="1">Information!$AB$81</definedName>
    <definedName name="UtvarderingsVal2">'1 Spec. - 1. Lägsta pris'!$AB$161</definedName>
    <definedName name="ValBilaga" localSheetId="1">Admin!$F$47:$F$49</definedName>
    <definedName name="ValBilaga">Admin!$F$67:$F$68</definedName>
    <definedName name="ValOpt">Admin!#REF!</definedName>
    <definedName name="ValVarTja">Admin!$D$3</definedName>
    <definedName name="VarorKaffeaut">Admin!$I$127:$I$152</definedName>
    <definedName name="VattenautomaterServiceHyra">Admin!$C$74</definedName>
    <definedName name="VattenautomaterServiceKöp">Admin!$F$74:$F$75</definedName>
    <definedName name="VerNr">#REF!</definedName>
    <definedName name="Välj1">#REF!</definedName>
    <definedName name="Wkey">SysAdmin!$B$4</definedName>
    <definedName name="YColor">SysAdmin!$B$5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28" i="103" l="1"/>
  <c r="V328" i="103"/>
  <c r="Q334" i="103"/>
  <c r="AE89" i="103"/>
  <c r="F188" i="86"/>
  <c r="F187" i="86"/>
  <c r="F186" i="86"/>
  <c r="F185" i="86"/>
  <c r="F184" i="86"/>
  <c r="F183" i="86"/>
  <c r="F182" i="86"/>
  <c r="F181" i="86"/>
  <c r="F180" i="86"/>
  <c r="F179" i="86"/>
  <c r="F178" i="86"/>
  <c r="F177" i="86"/>
  <c r="F176" i="86"/>
  <c r="F175" i="86"/>
  <c r="F174" i="86"/>
  <c r="F173" i="86"/>
  <c r="F172" i="86"/>
  <c r="F171" i="86"/>
  <c r="F170" i="86"/>
  <c r="F169" i="86"/>
  <c r="F168" i="86"/>
  <c r="F167" i="86"/>
  <c r="F166" i="86"/>
  <c r="F165" i="86"/>
  <c r="F164" i="86"/>
  <c r="F130" i="86"/>
  <c r="F131" i="86"/>
  <c r="F132" i="86"/>
  <c r="F133" i="86"/>
  <c r="F134" i="86"/>
  <c r="F135" i="86"/>
  <c r="F136" i="86"/>
  <c r="F137" i="86"/>
  <c r="F138" i="86"/>
  <c r="F163" i="86"/>
  <c r="F162" i="86"/>
  <c r="F161" i="86"/>
  <c r="F160" i="86"/>
  <c r="F159" i="86"/>
  <c r="F158" i="86"/>
  <c r="F157" i="86"/>
  <c r="F156" i="86"/>
  <c r="F155" i="86"/>
  <c r="F154" i="86"/>
  <c r="F153" i="86"/>
  <c r="F152" i="86"/>
  <c r="F151" i="86"/>
  <c r="F150" i="86"/>
  <c r="F149" i="86"/>
  <c r="F148" i="86"/>
  <c r="F147" i="86"/>
  <c r="F146" i="86"/>
  <c r="F145" i="86"/>
  <c r="F144" i="86"/>
  <c r="F143" i="86"/>
  <c r="F142" i="86"/>
  <c r="F141" i="86"/>
  <c r="F140" i="86"/>
  <c r="F139" i="86"/>
  <c r="Q153" i="103"/>
  <c r="Q153" i="98"/>
  <c r="H193" i="86"/>
  <c r="H192" i="86"/>
  <c r="H191" i="86"/>
  <c r="H190" i="86"/>
  <c r="H189" i="86"/>
  <c r="H188" i="86"/>
  <c r="H187" i="86"/>
  <c r="H186" i="86"/>
  <c r="H185" i="86"/>
  <c r="H184" i="86"/>
  <c r="H183" i="86"/>
  <c r="H182" i="86"/>
  <c r="H181" i="86"/>
  <c r="H180" i="86"/>
  <c r="H179" i="86"/>
  <c r="H178" i="86"/>
  <c r="H177" i="86"/>
  <c r="H176" i="86"/>
  <c r="H175" i="86"/>
  <c r="H174" i="86"/>
  <c r="H173" i="86"/>
  <c r="H172" i="86"/>
  <c r="H171" i="86"/>
  <c r="H194" i="86"/>
  <c r="J10" i="103"/>
  <c r="J10" i="98"/>
  <c r="K78" i="98"/>
  <c r="BJ78" i="98"/>
  <c r="K87" i="103"/>
  <c r="K86" i="103"/>
  <c r="K85" i="103"/>
  <c r="K84" i="103"/>
  <c r="K83" i="103"/>
  <c r="K82" i="103"/>
  <c r="K81" i="103"/>
  <c r="K80" i="103"/>
  <c r="K79" i="103"/>
  <c r="K78" i="103"/>
  <c r="K77" i="103"/>
  <c r="K76" i="103"/>
  <c r="K75" i="103"/>
  <c r="K74" i="103"/>
  <c r="K73" i="103"/>
  <c r="K72" i="103"/>
  <c r="K71" i="103"/>
  <c r="K70" i="103"/>
  <c r="K69" i="103"/>
  <c r="K68" i="103"/>
  <c r="K67" i="103"/>
  <c r="K66" i="103"/>
  <c r="K65" i="103"/>
  <c r="K64" i="103"/>
  <c r="K63" i="103"/>
  <c r="K62" i="103"/>
  <c r="K61" i="103"/>
  <c r="K60" i="103"/>
  <c r="K59" i="103"/>
  <c r="K58" i="103"/>
  <c r="K57" i="103"/>
  <c r="K56" i="103"/>
  <c r="K55" i="103"/>
  <c r="K54" i="103"/>
  <c r="K53" i="103"/>
  <c r="AE53" i="103"/>
  <c r="AE87" i="103"/>
  <c r="AD87" i="103"/>
  <c r="AC87" i="103"/>
  <c r="AE86" i="103"/>
  <c r="AD86" i="103"/>
  <c r="AC86" i="103"/>
  <c r="AE85" i="103"/>
  <c r="AD85" i="103"/>
  <c r="AC85" i="103"/>
  <c r="AE84" i="103"/>
  <c r="AD84" i="103"/>
  <c r="AC84" i="103"/>
  <c r="AE83" i="103"/>
  <c r="AD83" i="103"/>
  <c r="AC83" i="103"/>
  <c r="AE82" i="103"/>
  <c r="AD82" i="103"/>
  <c r="AC82" i="103"/>
  <c r="AE81" i="103"/>
  <c r="AD81" i="103"/>
  <c r="AC81" i="103"/>
  <c r="AE80" i="103"/>
  <c r="AD80" i="103"/>
  <c r="AC80" i="103"/>
  <c r="AE79" i="103"/>
  <c r="AD79" i="103"/>
  <c r="AC79" i="103"/>
  <c r="AE78" i="103"/>
  <c r="AD78" i="103"/>
  <c r="AC78" i="103"/>
  <c r="AE77" i="103"/>
  <c r="AD77" i="103"/>
  <c r="AC77" i="103"/>
  <c r="AE76" i="103"/>
  <c r="AD76" i="103"/>
  <c r="AC76" i="103"/>
  <c r="AE75" i="103"/>
  <c r="AD75" i="103"/>
  <c r="AC75" i="103"/>
  <c r="AE74" i="103"/>
  <c r="AD74" i="103"/>
  <c r="AC74" i="103"/>
  <c r="AE73" i="103"/>
  <c r="AD73" i="103"/>
  <c r="AC73" i="103"/>
  <c r="AE72" i="103"/>
  <c r="AD72" i="103"/>
  <c r="AC72" i="103"/>
  <c r="AE71" i="103"/>
  <c r="AD71" i="103"/>
  <c r="AC71" i="103"/>
  <c r="AE70" i="103"/>
  <c r="AD70" i="103"/>
  <c r="AC70" i="103"/>
  <c r="AE69" i="103"/>
  <c r="AD69" i="103"/>
  <c r="AC69" i="103"/>
  <c r="AE68" i="103"/>
  <c r="AD68" i="103"/>
  <c r="AC68" i="103"/>
  <c r="AE67" i="103"/>
  <c r="AD67" i="103"/>
  <c r="AC67" i="103"/>
  <c r="AE66" i="103"/>
  <c r="AD66" i="103"/>
  <c r="AC66" i="103"/>
  <c r="AE65" i="103"/>
  <c r="AD65" i="103"/>
  <c r="AC65" i="103"/>
  <c r="AE64" i="103"/>
  <c r="AD64" i="103"/>
  <c r="AC64" i="103"/>
  <c r="AE63" i="103"/>
  <c r="AD63" i="103"/>
  <c r="AC63" i="103"/>
  <c r="AE62" i="103"/>
  <c r="AD62" i="103"/>
  <c r="AC62" i="103"/>
  <c r="AE61" i="103"/>
  <c r="AD61" i="103"/>
  <c r="AC61" i="103"/>
  <c r="AE60" i="103"/>
  <c r="AD60" i="103"/>
  <c r="AC60" i="103"/>
  <c r="AE59" i="103"/>
  <c r="AD59" i="103"/>
  <c r="AC59" i="103"/>
  <c r="AE58" i="103"/>
  <c r="AD58" i="103"/>
  <c r="AC58" i="103"/>
  <c r="AE57" i="103"/>
  <c r="AD57" i="103"/>
  <c r="AC57" i="103"/>
  <c r="AE56" i="103"/>
  <c r="AD56" i="103"/>
  <c r="AC56" i="103"/>
  <c r="AE55" i="103"/>
  <c r="AD55" i="103"/>
  <c r="AC55" i="103"/>
  <c r="AE54" i="103"/>
  <c r="AD54" i="103"/>
  <c r="AC54" i="103"/>
  <c r="AD53" i="103"/>
  <c r="AC53" i="103"/>
  <c r="AE112" i="98"/>
  <c r="AE111" i="98"/>
  <c r="AE110" i="98"/>
  <c r="AE109" i="98"/>
  <c r="AE108" i="98"/>
  <c r="AE107" i="98"/>
  <c r="AE106" i="98"/>
  <c r="AE105" i="98"/>
  <c r="AE104" i="98"/>
  <c r="AE103" i="98"/>
  <c r="AE102" i="98"/>
  <c r="AE101" i="98"/>
  <c r="AE100" i="98"/>
  <c r="AE99" i="98"/>
  <c r="AE98" i="98"/>
  <c r="AE97" i="98"/>
  <c r="AE96" i="98"/>
  <c r="AE95" i="98"/>
  <c r="AE94" i="98"/>
  <c r="AE93" i="98"/>
  <c r="AE92" i="98"/>
  <c r="AE91" i="98"/>
  <c r="AE90" i="98"/>
  <c r="AE89" i="98"/>
  <c r="AE88" i="98"/>
  <c r="AE87" i="98"/>
  <c r="AE86" i="98"/>
  <c r="AE85" i="98"/>
  <c r="AE84" i="98"/>
  <c r="AE83" i="98"/>
  <c r="AE82" i="98"/>
  <c r="AE81" i="98"/>
  <c r="AE80" i="98"/>
  <c r="AE79" i="98"/>
  <c r="AE78" i="98"/>
  <c r="K112" i="98" l="1"/>
  <c r="K111" i="98"/>
  <c r="K110" i="98"/>
  <c r="K109" i="98"/>
  <c r="K108" i="98"/>
  <c r="K107" i="98"/>
  <c r="K106" i="98"/>
  <c r="K105" i="98"/>
  <c r="K104" i="98"/>
  <c r="K103" i="98"/>
  <c r="K102" i="98"/>
  <c r="K101" i="98"/>
  <c r="K100" i="98"/>
  <c r="K99" i="98"/>
  <c r="K98" i="98"/>
  <c r="K97" i="98"/>
  <c r="K96" i="98"/>
  <c r="K95" i="98"/>
  <c r="K94" i="98"/>
  <c r="K93" i="98"/>
  <c r="K92" i="98"/>
  <c r="K91" i="98"/>
  <c r="K90" i="98"/>
  <c r="K89" i="98"/>
  <c r="K88" i="98"/>
  <c r="K87" i="98"/>
  <c r="K86" i="98"/>
  <c r="K85" i="98"/>
  <c r="K84" i="98"/>
  <c r="K83" i="98"/>
  <c r="K82" i="98"/>
  <c r="K81" i="98"/>
  <c r="K80" i="98"/>
  <c r="K79" i="98"/>
  <c r="A87" i="103"/>
  <c r="A86" i="103"/>
  <c r="A85" i="103"/>
  <c r="A84" i="103"/>
  <c r="A83" i="103"/>
  <c r="A82" i="103"/>
  <c r="A81" i="103"/>
  <c r="A80" i="103"/>
  <c r="A79" i="103"/>
  <c r="A78" i="103"/>
  <c r="A77" i="103"/>
  <c r="A76" i="103"/>
  <c r="A75" i="103"/>
  <c r="A74" i="103"/>
  <c r="A73" i="103"/>
  <c r="A72" i="103"/>
  <c r="A71" i="103"/>
  <c r="A70" i="103"/>
  <c r="A69" i="103"/>
  <c r="A68" i="103"/>
  <c r="A67" i="103"/>
  <c r="A66" i="103"/>
  <c r="A65" i="103"/>
  <c r="A64" i="103"/>
  <c r="A63" i="103"/>
  <c r="A62" i="103"/>
  <c r="A61" i="103"/>
  <c r="A60" i="103"/>
  <c r="A59" i="103"/>
  <c r="A58" i="103"/>
  <c r="A57" i="103"/>
  <c r="A56" i="103"/>
  <c r="A55" i="103"/>
  <c r="A54" i="103"/>
  <c r="A53" i="103"/>
  <c r="AG271" i="103" l="1"/>
  <c r="AH271" i="103"/>
  <c r="AG272" i="103"/>
  <c r="AH272" i="103"/>
  <c r="AG273" i="103"/>
  <c r="AH273" i="103"/>
  <c r="AG274" i="103"/>
  <c r="AH274" i="103"/>
  <c r="AG275" i="103"/>
  <c r="AH275" i="103"/>
  <c r="AG276" i="103"/>
  <c r="AH276" i="103"/>
  <c r="AG277" i="103"/>
  <c r="AH277" i="103"/>
  <c r="AG278" i="103"/>
  <c r="AH278" i="103"/>
  <c r="AG279" i="103"/>
  <c r="AH279" i="103"/>
  <c r="AG280" i="103"/>
  <c r="AH280" i="103"/>
  <c r="AG281" i="103"/>
  <c r="AH281" i="103"/>
  <c r="AG282" i="103"/>
  <c r="AH282" i="103"/>
  <c r="AG283" i="103"/>
  <c r="AH283" i="103"/>
  <c r="AG284" i="103"/>
  <c r="AH284" i="103"/>
  <c r="AG285" i="103"/>
  <c r="AH285" i="103"/>
  <c r="AG252" i="103"/>
  <c r="AH252" i="103"/>
  <c r="AG253" i="103"/>
  <c r="AH253" i="103"/>
  <c r="AG254" i="103"/>
  <c r="AH254" i="103"/>
  <c r="AG255" i="103"/>
  <c r="AH255" i="103"/>
  <c r="AG256" i="103"/>
  <c r="AH256" i="103"/>
  <c r="AG257" i="103"/>
  <c r="AH257" i="103"/>
  <c r="AG258" i="103"/>
  <c r="AH258" i="103"/>
  <c r="AG259" i="103"/>
  <c r="AH259" i="103"/>
  <c r="AG260" i="103"/>
  <c r="AH260" i="103"/>
  <c r="AG261" i="103"/>
  <c r="AH261" i="103"/>
  <c r="AG262" i="103"/>
  <c r="AH262" i="103"/>
  <c r="AG263" i="103"/>
  <c r="AH263" i="103"/>
  <c r="AG264" i="103"/>
  <c r="AH264" i="103"/>
  <c r="AG265" i="103"/>
  <c r="AH265" i="103"/>
  <c r="AG266" i="103"/>
  <c r="AH266" i="103"/>
  <c r="AG267" i="103"/>
  <c r="AH267" i="103"/>
  <c r="AG268" i="103"/>
  <c r="AH268" i="103"/>
  <c r="AG269" i="103"/>
  <c r="AH269" i="103"/>
  <c r="AG270" i="103"/>
  <c r="AH270" i="103"/>
  <c r="AH251" i="103"/>
  <c r="AG251" i="103"/>
  <c r="AG173" i="103"/>
  <c r="AH173" i="103"/>
  <c r="AG174" i="103"/>
  <c r="AH174" i="103"/>
  <c r="AG175" i="103"/>
  <c r="AH175" i="103"/>
  <c r="AG176" i="103"/>
  <c r="AH176" i="103"/>
  <c r="AG177" i="103"/>
  <c r="AH177" i="103"/>
  <c r="AG178" i="103"/>
  <c r="AH178" i="103"/>
  <c r="AG179" i="103"/>
  <c r="AH179" i="103"/>
  <c r="AG180" i="103"/>
  <c r="AH180" i="103"/>
  <c r="AG181" i="103"/>
  <c r="AH181" i="103"/>
  <c r="AG182" i="103"/>
  <c r="AH182" i="103"/>
  <c r="AG183" i="103"/>
  <c r="AH183" i="103"/>
  <c r="AG184" i="103"/>
  <c r="AH184" i="103"/>
  <c r="AG185" i="103"/>
  <c r="AH185" i="103"/>
  <c r="AG186" i="103"/>
  <c r="AH186" i="103"/>
  <c r="AG187" i="103"/>
  <c r="AH187" i="103"/>
  <c r="AG188" i="103"/>
  <c r="AH188" i="103"/>
  <c r="AG189" i="103"/>
  <c r="AH189" i="103"/>
  <c r="AG190" i="103"/>
  <c r="AH190" i="103"/>
  <c r="AG191" i="103"/>
  <c r="AH191" i="103"/>
  <c r="AG192" i="103"/>
  <c r="AH192" i="103"/>
  <c r="AG193" i="103"/>
  <c r="AH193" i="103"/>
  <c r="AG194" i="103"/>
  <c r="AH194" i="103"/>
  <c r="AG195" i="103"/>
  <c r="AH195" i="103"/>
  <c r="AG196" i="103"/>
  <c r="AH196" i="103"/>
  <c r="AG197" i="103"/>
  <c r="AH197" i="103"/>
  <c r="AG198" i="103"/>
  <c r="AH198" i="103"/>
  <c r="AG199" i="103"/>
  <c r="AH199" i="103"/>
  <c r="AG200" i="103"/>
  <c r="AH200" i="103"/>
  <c r="AG201" i="103"/>
  <c r="AH201" i="103"/>
  <c r="AG202" i="103"/>
  <c r="AH202" i="103"/>
  <c r="AG203" i="103"/>
  <c r="AH203" i="103"/>
  <c r="AG204" i="103"/>
  <c r="AH204" i="103"/>
  <c r="AG205" i="103"/>
  <c r="AH205" i="103"/>
  <c r="AG206" i="103"/>
  <c r="AH206" i="103"/>
  <c r="AH172" i="103"/>
  <c r="AG172" i="103"/>
  <c r="AJ213" i="98"/>
  <c r="AK213" i="98"/>
  <c r="AJ214" i="98"/>
  <c r="AK214" i="98"/>
  <c r="AJ215" i="98"/>
  <c r="AK215" i="98"/>
  <c r="AJ216" i="98"/>
  <c r="AK216" i="98"/>
  <c r="AJ217" i="98"/>
  <c r="AK217" i="98"/>
  <c r="AJ218" i="98"/>
  <c r="AK218" i="98"/>
  <c r="AJ219" i="98"/>
  <c r="AK219" i="98"/>
  <c r="AJ220" i="98"/>
  <c r="AK220" i="98"/>
  <c r="AJ221" i="98"/>
  <c r="AK221" i="98"/>
  <c r="AJ222" i="98"/>
  <c r="AK222" i="98"/>
  <c r="AJ223" i="98"/>
  <c r="AK223" i="98"/>
  <c r="AJ224" i="98"/>
  <c r="AK224" i="98"/>
  <c r="AJ225" i="98"/>
  <c r="AK225" i="98"/>
  <c r="AJ226" i="98"/>
  <c r="AK226" i="98"/>
  <c r="AJ227" i="98"/>
  <c r="AK227" i="98"/>
  <c r="AJ228" i="98"/>
  <c r="AK228" i="98"/>
  <c r="AJ229" i="98"/>
  <c r="AK229" i="98"/>
  <c r="AJ230" i="98"/>
  <c r="AK230" i="98"/>
  <c r="AJ231" i="98"/>
  <c r="AK231" i="98"/>
  <c r="AJ232" i="98"/>
  <c r="AK232" i="98"/>
  <c r="AJ233" i="98"/>
  <c r="AK233" i="98"/>
  <c r="AJ234" i="98"/>
  <c r="AK234" i="98"/>
  <c r="AJ235" i="98"/>
  <c r="AK235" i="98"/>
  <c r="AJ236" i="98"/>
  <c r="AK236" i="98"/>
  <c r="AJ237" i="98"/>
  <c r="AK237" i="98"/>
  <c r="AJ238" i="98"/>
  <c r="AK238" i="98"/>
  <c r="AJ239" i="98"/>
  <c r="AK239" i="98"/>
  <c r="AJ240" i="98"/>
  <c r="AK240" i="98"/>
  <c r="AJ241" i="98"/>
  <c r="AK241" i="98"/>
  <c r="AJ242" i="98"/>
  <c r="AK242" i="98"/>
  <c r="AJ243" i="98"/>
  <c r="AK243" i="98"/>
  <c r="AJ244" i="98"/>
  <c r="AK244" i="98"/>
  <c r="AJ245" i="98"/>
  <c r="AK245" i="98"/>
  <c r="AJ246" i="98"/>
  <c r="AK246" i="98"/>
  <c r="AK212" i="98"/>
  <c r="AJ212" i="98"/>
  <c r="AJ174" i="98"/>
  <c r="AK174" i="98"/>
  <c r="AJ175" i="98"/>
  <c r="AK175" i="98"/>
  <c r="AJ176" i="98"/>
  <c r="AK176" i="98"/>
  <c r="AJ177" i="98"/>
  <c r="AK177" i="98"/>
  <c r="AJ178" i="98"/>
  <c r="AK178" i="98"/>
  <c r="AJ179" i="98"/>
  <c r="AK179" i="98"/>
  <c r="AJ180" i="98"/>
  <c r="AK180" i="98"/>
  <c r="AJ181" i="98"/>
  <c r="AK181" i="98"/>
  <c r="AJ182" i="98"/>
  <c r="AK182" i="98"/>
  <c r="AJ183" i="98"/>
  <c r="AK183" i="98"/>
  <c r="AJ184" i="98"/>
  <c r="AK184" i="98"/>
  <c r="AJ185" i="98"/>
  <c r="AK185" i="98"/>
  <c r="AJ186" i="98"/>
  <c r="AK186" i="98"/>
  <c r="AJ187" i="98"/>
  <c r="AK187" i="98"/>
  <c r="AJ188" i="98"/>
  <c r="AK188" i="98"/>
  <c r="AJ189" i="98"/>
  <c r="AK189" i="98"/>
  <c r="AJ190" i="98"/>
  <c r="AK190" i="98"/>
  <c r="AJ191" i="98"/>
  <c r="AK191" i="98"/>
  <c r="AJ192" i="98"/>
  <c r="AK192" i="98"/>
  <c r="AJ193" i="98"/>
  <c r="AK193" i="98"/>
  <c r="AJ194" i="98"/>
  <c r="AK194" i="98"/>
  <c r="AJ195" i="98"/>
  <c r="AK195" i="98"/>
  <c r="AJ196" i="98"/>
  <c r="AK196" i="98"/>
  <c r="AJ197" i="98"/>
  <c r="AK197" i="98"/>
  <c r="AJ198" i="98"/>
  <c r="AK198" i="98"/>
  <c r="AJ199" i="98"/>
  <c r="AK199" i="98"/>
  <c r="AJ200" i="98"/>
  <c r="AK200" i="98"/>
  <c r="AJ201" i="98"/>
  <c r="AK201" i="98"/>
  <c r="AJ202" i="98"/>
  <c r="AK202" i="98"/>
  <c r="AJ203" i="98"/>
  <c r="AK203" i="98"/>
  <c r="AJ204" i="98"/>
  <c r="AK204" i="98"/>
  <c r="AJ205" i="98"/>
  <c r="AK205" i="98"/>
  <c r="AJ206" i="98"/>
  <c r="AK206" i="98"/>
  <c r="AJ207" i="98"/>
  <c r="AK207" i="98"/>
  <c r="AJ173" i="98"/>
  <c r="E130" i="86"/>
  <c r="E131" i="86"/>
  <c r="E132" i="86"/>
  <c r="E133" i="86"/>
  <c r="E134" i="86"/>
  <c r="E135" i="86"/>
  <c r="E136" i="86"/>
  <c r="E137" i="86"/>
  <c r="E138" i="86"/>
  <c r="E139" i="86"/>
  <c r="E140" i="86"/>
  <c r="E141" i="86"/>
  <c r="E142" i="86"/>
  <c r="E143" i="86"/>
  <c r="E144" i="86"/>
  <c r="E145" i="86"/>
  <c r="E146" i="86"/>
  <c r="E147" i="86"/>
  <c r="E148" i="86"/>
  <c r="E149" i="86"/>
  <c r="E150" i="86"/>
  <c r="E151" i="86"/>
  <c r="E152" i="86"/>
  <c r="E153" i="86"/>
  <c r="E154" i="86"/>
  <c r="E155" i="86"/>
  <c r="E156" i="86"/>
  <c r="E157" i="86"/>
  <c r="E158" i="86"/>
  <c r="E159" i="86"/>
  <c r="E160" i="86"/>
  <c r="E161" i="86"/>
  <c r="E162" i="86"/>
  <c r="E163" i="86"/>
  <c r="C130" i="86"/>
  <c r="C131" i="86"/>
  <c r="C132" i="86"/>
  <c r="C133" i="86"/>
  <c r="C134" i="86"/>
  <c r="C135" i="86"/>
  <c r="C136" i="86"/>
  <c r="C137" i="86"/>
  <c r="C138" i="86"/>
  <c r="C139" i="86"/>
  <c r="C140" i="86"/>
  <c r="C141" i="86"/>
  <c r="C142" i="86"/>
  <c r="C143" i="86"/>
  <c r="C144" i="86"/>
  <c r="C145" i="86"/>
  <c r="C146" i="86"/>
  <c r="C147" i="86"/>
  <c r="C148" i="86"/>
  <c r="C149" i="86"/>
  <c r="C150" i="86"/>
  <c r="C151" i="86"/>
  <c r="C152" i="86"/>
  <c r="C153" i="86"/>
  <c r="C154" i="86"/>
  <c r="C155" i="86"/>
  <c r="C156" i="86"/>
  <c r="C157" i="86"/>
  <c r="C158" i="86"/>
  <c r="C159" i="86"/>
  <c r="C160" i="86"/>
  <c r="C161" i="86"/>
  <c r="C162" i="86"/>
  <c r="C163" i="86"/>
  <c r="BH66" i="103"/>
  <c r="AP66" i="103"/>
  <c r="AQ66" i="103" s="1"/>
  <c r="BH65" i="103"/>
  <c r="AP65" i="103"/>
  <c r="AQ65" i="103" s="1"/>
  <c r="BH64" i="103"/>
  <c r="AP64" i="103"/>
  <c r="AQ64" i="103" s="1"/>
  <c r="BH63" i="103"/>
  <c r="AP63" i="103"/>
  <c r="AQ63" i="103" s="1"/>
  <c r="BH62" i="103"/>
  <c r="AP62" i="103"/>
  <c r="AQ62" i="103" s="1"/>
  <c r="BD62" i="103" s="1" a="1"/>
  <c r="BH61" i="103"/>
  <c r="AP61" i="103"/>
  <c r="AQ61" i="103" s="1"/>
  <c r="BH60" i="103"/>
  <c r="AP60" i="103"/>
  <c r="AQ60" i="103" s="1"/>
  <c r="BH59" i="103"/>
  <c r="AP59" i="103"/>
  <c r="AQ59" i="103" s="1"/>
  <c r="BH58" i="103"/>
  <c r="AP58" i="103"/>
  <c r="AQ58" i="103" s="1"/>
  <c r="BH57" i="103"/>
  <c r="AP57" i="103"/>
  <c r="AQ57" i="103" s="1"/>
  <c r="BH71" i="103"/>
  <c r="AP71" i="103"/>
  <c r="AQ71" i="103" s="1"/>
  <c r="BH70" i="103"/>
  <c r="AP70" i="103"/>
  <c r="AQ70" i="103" s="1"/>
  <c r="BG70" i="103" s="1" a="1"/>
  <c r="BH69" i="103"/>
  <c r="AP69" i="103"/>
  <c r="AQ69" i="103" s="1"/>
  <c r="BH68" i="103"/>
  <c r="AP68" i="103"/>
  <c r="AQ68" i="103" s="1"/>
  <c r="BH67" i="103"/>
  <c r="AP67" i="103"/>
  <c r="AQ67" i="103" s="1"/>
  <c r="BH76" i="103"/>
  <c r="AP76" i="103"/>
  <c r="AQ76" i="103" s="1"/>
  <c r="BB76" i="103" s="1" a="1"/>
  <c r="BH75" i="103"/>
  <c r="AP75" i="103"/>
  <c r="AQ75" i="103" s="1"/>
  <c r="BH74" i="103"/>
  <c r="AP74" i="103"/>
  <c r="AQ74" i="103" s="1"/>
  <c r="BH73" i="103"/>
  <c r="AP73" i="103"/>
  <c r="AQ73" i="103" s="1"/>
  <c r="BH72" i="103"/>
  <c r="AP72" i="103"/>
  <c r="AQ72" i="103" s="1"/>
  <c r="BD72" i="103" s="1" a="1"/>
  <c r="BH81" i="103"/>
  <c r="AP81" i="103"/>
  <c r="AQ81" i="103" s="1"/>
  <c r="BH80" i="103"/>
  <c r="AP80" i="103"/>
  <c r="AQ80" i="103" s="1"/>
  <c r="BH79" i="103"/>
  <c r="AP79" i="103"/>
  <c r="AQ79" i="103" s="1"/>
  <c r="BH78" i="103"/>
  <c r="AP78" i="103"/>
  <c r="AQ78" i="103" s="1"/>
  <c r="BH77" i="103"/>
  <c r="AP77" i="103"/>
  <c r="AQ77" i="103" s="1"/>
  <c r="BD77" i="103" s="1" a="1"/>
  <c r="B88" i="98"/>
  <c r="B89" i="98" s="1"/>
  <c r="B90" i="98" s="1"/>
  <c r="B91" i="98" s="1"/>
  <c r="B92" i="98" s="1"/>
  <c r="B93" i="98" s="1"/>
  <c r="B94" i="98" s="1"/>
  <c r="B95" i="98" s="1"/>
  <c r="B96" i="98" s="1"/>
  <c r="B97" i="98" s="1"/>
  <c r="B98" i="98" s="1"/>
  <c r="B99" i="98" s="1"/>
  <c r="B100" i="98" s="1"/>
  <c r="B101" i="98" s="1"/>
  <c r="B102" i="98" s="1"/>
  <c r="B103" i="98" s="1"/>
  <c r="B104" i="98" s="1"/>
  <c r="B105" i="98" s="1"/>
  <c r="B106" i="98" s="1"/>
  <c r="B107" i="98" s="1"/>
  <c r="B108" i="98" s="1"/>
  <c r="B109" i="98" s="1"/>
  <c r="B110" i="98" s="1"/>
  <c r="B111" i="98" s="1"/>
  <c r="B112" i="98" s="1"/>
  <c r="AM124" i="103"/>
  <c r="AN124" i="103" s="1"/>
  <c r="X124" i="103"/>
  <c r="V124" i="103"/>
  <c r="Y124" i="103" s="1"/>
  <c r="AM123" i="103"/>
  <c r="AN123" i="103" s="1"/>
  <c r="X123" i="103"/>
  <c r="V123" i="103"/>
  <c r="Y123" i="103" s="1"/>
  <c r="AM122" i="103"/>
  <c r="AN122" i="103" s="1"/>
  <c r="X122" i="103"/>
  <c r="V122" i="103"/>
  <c r="Y122" i="103" s="1"/>
  <c r="AM121" i="103"/>
  <c r="AN121" i="103" s="1"/>
  <c r="X121" i="103"/>
  <c r="V121" i="103"/>
  <c r="Y121" i="103" s="1"/>
  <c r="AM120" i="103"/>
  <c r="AN120" i="103" s="1"/>
  <c r="X120" i="103"/>
  <c r="V120" i="103"/>
  <c r="Y120" i="103" s="1"/>
  <c r="AM119" i="103"/>
  <c r="AN119" i="103" s="1"/>
  <c r="X119" i="103"/>
  <c r="V119" i="103"/>
  <c r="Y119" i="103" s="1"/>
  <c r="AM118" i="103"/>
  <c r="AN118" i="103" s="1"/>
  <c r="X118" i="103"/>
  <c r="V118" i="103"/>
  <c r="Y118" i="103" s="1"/>
  <c r="AM117" i="103"/>
  <c r="AN117" i="103" s="1"/>
  <c r="X117" i="103"/>
  <c r="V117" i="103"/>
  <c r="Y117" i="103" s="1"/>
  <c r="AM116" i="103"/>
  <c r="AN116" i="103" s="1"/>
  <c r="X116" i="103"/>
  <c r="V116" i="103"/>
  <c r="Y116" i="103" s="1"/>
  <c r="AM115" i="103"/>
  <c r="AN115" i="103" s="1"/>
  <c r="X115" i="103"/>
  <c r="V115" i="103"/>
  <c r="Y115" i="103" s="1"/>
  <c r="BJ99" i="98"/>
  <c r="AQ99" i="98"/>
  <c r="AR99" i="98" s="1"/>
  <c r="AD99" i="98"/>
  <c r="AC99" i="98"/>
  <c r="A99" i="98"/>
  <c r="BJ98" i="98"/>
  <c r="AQ98" i="98"/>
  <c r="AR98" i="98" s="1"/>
  <c r="AD98" i="98"/>
  <c r="AC98" i="98"/>
  <c r="A98" i="98"/>
  <c r="BJ97" i="98"/>
  <c r="AQ97" i="98"/>
  <c r="AR97" i="98" s="1"/>
  <c r="BE97" i="98" s="1" a="1"/>
  <c r="AD97" i="98"/>
  <c r="AC97" i="98"/>
  <c r="A97" i="98"/>
  <c r="BJ96" i="98"/>
  <c r="AQ96" i="98"/>
  <c r="AR96" i="98" s="1"/>
  <c r="AD96" i="98"/>
  <c r="AC96" i="98"/>
  <c r="A96" i="98"/>
  <c r="BJ95" i="98"/>
  <c r="AQ95" i="98"/>
  <c r="AR95" i="98" s="1"/>
  <c r="AD95" i="98"/>
  <c r="AC95" i="98"/>
  <c r="A95" i="98"/>
  <c r="BJ94" i="98"/>
  <c r="AQ94" i="98"/>
  <c r="AR94" i="98" s="1"/>
  <c r="BH94" i="98" s="1" a="1"/>
  <c r="AD94" i="98"/>
  <c r="AC94" i="98"/>
  <c r="A94" i="98"/>
  <c r="BJ93" i="98"/>
  <c r="AQ93" i="98"/>
  <c r="AR93" i="98" s="1"/>
  <c r="AD93" i="98"/>
  <c r="AC93" i="98"/>
  <c r="A93" i="98"/>
  <c r="BJ92" i="98"/>
  <c r="AQ92" i="98"/>
  <c r="AR92" i="98" s="1"/>
  <c r="AD92" i="98"/>
  <c r="AC92" i="98"/>
  <c r="A92" i="98"/>
  <c r="BJ91" i="98"/>
  <c r="AQ91" i="98"/>
  <c r="AR91" i="98" s="1"/>
  <c r="BE91" i="98" s="1" a="1"/>
  <c r="AD91" i="98"/>
  <c r="AC91" i="98"/>
  <c r="A91" i="98"/>
  <c r="BJ90" i="98"/>
  <c r="AQ90" i="98"/>
  <c r="AR90" i="98" s="1"/>
  <c r="AD90" i="98"/>
  <c r="AC90" i="98"/>
  <c r="A90" i="98"/>
  <c r="AM109" i="103"/>
  <c r="AN109" i="103" s="1"/>
  <c r="X109" i="103"/>
  <c r="V109" i="103"/>
  <c r="Y109" i="103" s="1"/>
  <c r="AM108" i="103"/>
  <c r="AN108" i="103" s="1"/>
  <c r="X108" i="103"/>
  <c r="V108" i="103"/>
  <c r="Y108" i="103" s="1"/>
  <c r="AM107" i="103"/>
  <c r="AN107" i="103" s="1"/>
  <c r="X107" i="103"/>
  <c r="V107" i="103"/>
  <c r="Y107" i="103" s="1"/>
  <c r="AM106" i="103"/>
  <c r="AN106" i="103" s="1"/>
  <c r="X106" i="103"/>
  <c r="V106" i="103"/>
  <c r="Y106" i="103" s="1"/>
  <c r="AM105" i="103"/>
  <c r="AN105" i="103" s="1"/>
  <c r="X105" i="103"/>
  <c r="V105" i="103"/>
  <c r="Y105" i="103" s="1"/>
  <c r="BJ84" i="98"/>
  <c r="AQ84" i="98"/>
  <c r="AR84" i="98" s="1"/>
  <c r="AD84" i="98"/>
  <c r="AC84" i="98"/>
  <c r="A84" i="98"/>
  <c r="BJ83" i="98"/>
  <c r="AQ83" i="98"/>
  <c r="AR83" i="98" s="1"/>
  <c r="BE83" i="98" s="1" a="1"/>
  <c r="AD83" i="98"/>
  <c r="AC83" i="98"/>
  <c r="A83" i="98"/>
  <c r="BJ82" i="98"/>
  <c r="AQ82" i="98"/>
  <c r="AR82" i="98" s="1"/>
  <c r="AD82" i="98"/>
  <c r="AC82" i="98"/>
  <c r="A82" i="98"/>
  <c r="BJ81" i="98"/>
  <c r="AQ81" i="98"/>
  <c r="AR81" i="98" s="1"/>
  <c r="AD81" i="98"/>
  <c r="AC81" i="98"/>
  <c r="A81" i="98"/>
  <c r="BJ80" i="98"/>
  <c r="AQ80" i="98"/>
  <c r="AR80" i="98" s="1"/>
  <c r="AD80" i="98"/>
  <c r="AC80" i="98"/>
  <c r="A80" i="98"/>
  <c r="AM114" i="103"/>
  <c r="AN114" i="103" s="1"/>
  <c r="X114" i="103"/>
  <c r="V114" i="103"/>
  <c r="Y114" i="103" s="1"/>
  <c r="AM113" i="103"/>
  <c r="AN113" i="103" s="1"/>
  <c r="X113" i="103"/>
  <c r="V113" i="103"/>
  <c r="Y113" i="103" s="1"/>
  <c r="AM112" i="103"/>
  <c r="AN112" i="103" s="1"/>
  <c r="X112" i="103"/>
  <c r="V112" i="103"/>
  <c r="Y112" i="103" s="1"/>
  <c r="AM111" i="103"/>
  <c r="AN111" i="103" s="1"/>
  <c r="X111" i="103"/>
  <c r="V111" i="103"/>
  <c r="Y111" i="103" s="1"/>
  <c r="AM110" i="103"/>
  <c r="AN110" i="103" s="1"/>
  <c r="X110" i="103"/>
  <c r="V110" i="103"/>
  <c r="Y110" i="103" s="1"/>
  <c r="BJ89" i="98"/>
  <c r="AQ89" i="98"/>
  <c r="AR89" i="98" s="1"/>
  <c r="AD89" i="98"/>
  <c r="AC89" i="98"/>
  <c r="A89" i="98"/>
  <c r="BJ88" i="98"/>
  <c r="AQ88" i="98"/>
  <c r="AR88" i="98" s="1"/>
  <c r="BG88" i="98" s="1" a="1"/>
  <c r="AD88" i="98"/>
  <c r="AC88" i="98"/>
  <c r="A88" i="98"/>
  <c r="BJ87" i="98"/>
  <c r="AQ87" i="98"/>
  <c r="AR87" i="98" s="1"/>
  <c r="AD87" i="98"/>
  <c r="AC87" i="98"/>
  <c r="A87" i="98"/>
  <c r="BJ86" i="98"/>
  <c r="AQ86" i="98"/>
  <c r="AR86" i="98" s="1"/>
  <c r="AD86" i="98"/>
  <c r="AC86" i="98"/>
  <c r="A86" i="98"/>
  <c r="BJ85" i="98"/>
  <c r="AQ85" i="98"/>
  <c r="AR85" i="98" s="1"/>
  <c r="AD85" i="98"/>
  <c r="AC85" i="98"/>
  <c r="A85" i="98"/>
  <c r="AM129" i="103"/>
  <c r="AN129" i="103" s="1"/>
  <c r="X129" i="103"/>
  <c r="V129" i="103"/>
  <c r="Y129" i="103" s="1"/>
  <c r="AM128" i="103"/>
  <c r="AN128" i="103" s="1"/>
  <c r="X128" i="103"/>
  <c r="V128" i="103"/>
  <c r="Y128" i="103" s="1"/>
  <c r="AM127" i="103"/>
  <c r="AN127" i="103" s="1"/>
  <c r="X127" i="103"/>
  <c r="V127" i="103"/>
  <c r="Y127" i="103" s="1"/>
  <c r="AM126" i="103"/>
  <c r="AN126" i="103" s="1"/>
  <c r="X126" i="103"/>
  <c r="V126" i="103"/>
  <c r="Y126" i="103" s="1"/>
  <c r="AM125" i="103"/>
  <c r="AN125" i="103" s="1"/>
  <c r="X125" i="103"/>
  <c r="V125" i="103"/>
  <c r="Y125" i="103" s="1"/>
  <c r="BJ104" i="98"/>
  <c r="AQ104" i="98"/>
  <c r="AR104" i="98" s="1"/>
  <c r="AD104" i="98"/>
  <c r="AC104" i="98"/>
  <c r="A104" i="98"/>
  <c r="BJ103" i="98"/>
  <c r="AQ103" i="98"/>
  <c r="AR103" i="98" s="1"/>
  <c r="AD103" i="98"/>
  <c r="AC103" i="98"/>
  <c r="A103" i="98"/>
  <c r="BJ102" i="98"/>
  <c r="AQ102" i="98"/>
  <c r="AR102" i="98" s="1"/>
  <c r="AD102" i="98"/>
  <c r="AC102" i="98"/>
  <c r="A102" i="98"/>
  <c r="BJ101" i="98"/>
  <c r="AQ101" i="98"/>
  <c r="AR101" i="98" s="1"/>
  <c r="AD101" i="98"/>
  <c r="AC101" i="98"/>
  <c r="A101" i="98"/>
  <c r="BJ100" i="98"/>
  <c r="AQ100" i="98"/>
  <c r="AR100" i="98" s="1"/>
  <c r="AD100" i="98"/>
  <c r="AC100" i="98"/>
  <c r="A100" i="98"/>
  <c r="I127" i="86"/>
  <c r="D130" i="86"/>
  <c r="D131" i="86"/>
  <c r="D132" i="86"/>
  <c r="D133" i="86"/>
  <c r="D134" i="86"/>
  <c r="D135" i="86"/>
  <c r="D136" i="86"/>
  <c r="D137" i="86"/>
  <c r="D138" i="86"/>
  <c r="D139" i="86"/>
  <c r="D140" i="86"/>
  <c r="D141" i="86"/>
  <c r="D142" i="86"/>
  <c r="D143" i="86"/>
  <c r="D144" i="86"/>
  <c r="D145" i="86"/>
  <c r="D146" i="86"/>
  <c r="D147" i="86"/>
  <c r="D148" i="86"/>
  <c r="D149" i="86"/>
  <c r="D150" i="86"/>
  <c r="D151" i="86"/>
  <c r="D152" i="86"/>
  <c r="D153" i="86"/>
  <c r="D154" i="86"/>
  <c r="D155" i="86"/>
  <c r="D156" i="86"/>
  <c r="D157" i="86"/>
  <c r="D158" i="86"/>
  <c r="D159" i="86"/>
  <c r="D160" i="86"/>
  <c r="D161" i="86"/>
  <c r="D162" i="86"/>
  <c r="D163" i="86"/>
  <c r="AO310" i="103"/>
  <c r="AU310" i="103" s="1" a="1"/>
  <c r="AO309" i="103"/>
  <c r="AQ309" i="103" s="1" a="1"/>
  <c r="AO308" i="103"/>
  <c r="AV308" i="103" s="1" a="1"/>
  <c r="AO307" i="103"/>
  <c r="AV307" i="103" s="1" a="1"/>
  <c r="AO306" i="103"/>
  <c r="AV306" i="103" s="1" a="1"/>
  <c r="AO305" i="103"/>
  <c r="AV305" i="103" s="1" a="1"/>
  <c r="AO304" i="103"/>
  <c r="AQ304" i="103" s="1" a="1"/>
  <c r="AO303" i="103"/>
  <c r="AT303" i="103" s="1" a="1"/>
  <c r="AO302" i="103"/>
  <c r="AT302" i="103" s="1" a="1"/>
  <c r="AO301" i="103"/>
  <c r="AU301" i="103" s="1" a="1"/>
  <c r="AO300" i="103"/>
  <c r="AU300" i="103" s="1" a="1"/>
  <c r="AO299" i="103"/>
  <c r="AV299" i="103" s="1" a="1"/>
  <c r="AO298" i="103"/>
  <c r="AU298" i="103" s="1" a="1"/>
  <c r="AO297" i="103"/>
  <c r="AQ297" i="103" s="1" a="1"/>
  <c r="AO296" i="103"/>
  <c r="AV296" i="103" s="1" a="1"/>
  <c r="AO270" i="103"/>
  <c r="AV270" i="103" s="1" a="1"/>
  <c r="AO269" i="103"/>
  <c r="AV269" i="103" s="1" a="1"/>
  <c r="AO268" i="103"/>
  <c r="AR268" i="103" s="1" a="1"/>
  <c r="AO267" i="103"/>
  <c r="AT267" i="103" s="1" a="1"/>
  <c r="AO266" i="103"/>
  <c r="AV266" i="103" s="1" a="1"/>
  <c r="AO265" i="103"/>
  <c r="AR265" i="103" s="1" a="1"/>
  <c r="AO264" i="103"/>
  <c r="AT264" i="103" s="1" a="1"/>
  <c r="AO263" i="103"/>
  <c r="AV263" i="103" s="1" a="1"/>
  <c r="AO262" i="103"/>
  <c r="AR262" i="103" s="1" a="1"/>
  <c r="AO261" i="103"/>
  <c r="AT261" i="103" s="1" a="1"/>
  <c r="AO260" i="103"/>
  <c r="AV260" i="103" s="1" a="1"/>
  <c r="AO259" i="103"/>
  <c r="AR259" i="103" s="1" a="1"/>
  <c r="AO258" i="103"/>
  <c r="AT258" i="103" s="1" a="1"/>
  <c r="AO257" i="103"/>
  <c r="AV257" i="103" s="1" a="1"/>
  <c r="AO256" i="103"/>
  <c r="AR256" i="103" s="1" a="1"/>
  <c r="AO231" i="103"/>
  <c r="AV231" i="103" s="1" a="1"/>
  <c r="A231" i="103"/>
  <c r="AO230" i="103"/>
  <c r="AV230" i="103" s="1" a="1"/>
  <c r="A230" i="103"/>
  <c r="AO229" i="103"/>
  <c r="AV229" i="103" s="1" a="1"/>
  <c r="A229" i="103"/>
  <c r="AO228" i="103"/>
  <c r="AV228" i="103" s="1" a="1"/>
  <c r="A228" i="103"/>
  <c r="AO227" i="103"/>
  <c r="AU227" i="103" s="1" a="1"/>
  <c r="A227" i="103"/>
  <c r="AO226" i="103"/>
  <c r="AU226" i="103" s="1" a="1"/>
  <c r="A226" i="103"/>
  <c r="AO225" i="103"/>
  <c r="AV225" i="103" s="1" a="1"/>
  <c r="A225" i="103"/>
  <c r="AO224" i="103"/>
  <c r="AV224" i="103" s="1" a="1"/>
  <c r="A224" i="103"/>
  <c r="AO223" i="103"/>
  <c r="AV223" i="103" s="1" a="1"/>
  <c r="A223" i="103"/>
  <c r="AO222" i="103"/>
  <c r="AQ222" i="103" s="1" a="1"/>
  <c r="A222" i="103"/>
  <c r="AO221" i="103"/>
  <c r="AV221" i="103" s="1" a="1"/>
  <c r="A221" i="103"/>
  <c r="AO220" i="103"/>
  <c r="AQ220" i="103" s="1" a="1"/>
  <c r="A220" i="103"/>
  <c r="AO219" i="103"/>
  <c r="AR219" i="103" s="1" a="1"/>
  <c r="A219" i="103"/>
  <c r="AO218" i="103"/>
  <c r="AQ218" i="103" s="1" a="1"/>
  <c r="A218" i="103"/>
  <c r="AO217" i="103"/>
  <c r="AS217" i="103" s="1" a="1"/>
  <c r="A217" i="103"/>
  <c r="AO191" i="103"/>
  <c r="AV191" i="103" s="1" a="1"/>
  <c r="A191" i="103"/>
  <c r="AO190" i="103"/>
  <c r="AR190" i="103" s="1" a="1"/>
  <c r="A190" i="103"/>
  <c r="AO189" i="103"/>
  <c r="AU189" i="103" s="1" a="1"/>
  <c r="A189" i="103"/>
  <c r="AO188" i="103"/>
  <c r="AQ188" i="103" s="1" a="1"/>
  <c r="A188" i="103"/>
  <c r="AO187" i="103"/>
  <c r="AT187" i="103" s="1" a="1"/>
  <c r="A187" i="103"/>
  <c r="AO186" i="103"/>
  <c r="AV186" i="103" s="1" a="1"/>
  <c r="A186" i="103"/>
  <c r="AO185" i="103"/>
  <c r="AV185" i="103" s="1" a="1"/>
  <c r="A185" i="103"/>
  <c r="AO184" i="103"/>
  <c r="AV184" i="103" s="1" a="1"/>
  <c r="A184" i="103"/>
  <c r="AO183" i="103"/>
  <c r="AR183" i="103" s="1" a="1"/>
  <c r="A183" i="103"/>
  <c r="AO182" i="103"/>
  <c r="AR182" i="103" s="1" a="1"/>
  <c r="A182" i="103"/>
  <c r="AO181" i="103"/>
  <c r="AQ181" i="103" s="1" a="1"/>
  <c r="A181" i="103"/>
  <c r="AO180" i="103"/>
  <c r="AV180" i="103" s="1" a="1"/>
  <c r="A180" i="103"/>
  <c r="AO179" i="103"/>
  <c r="AV179" i="103" s="1" a="1"/>
  <c r="A179" i="103"/>
  <c r="AO178" i="103"/>
  <c r="AV178" i="103" s="1" a="1"/>
  <c r="A178" i="103"/>
  <c r="AO177" i="103"/>
  <c r="AU177" i="103" s="1" a="1"/>
  <c r="A177" i="103"/>
  <c r="AM231" i="98"/>
  <c r="AT231" i="98" s="1" a="1"/>
  <c r="AM230" i="98"/>
  <c r="AP230" i="98" s="1" a="1"/>
  <c r="AM229" i="98"/>
  <c r="AR229" i="98" s="1" a="1"/>
  <c r="AM228" i="98"/>
  <c r="AT228" i="98" s="1" a="1"/>
  <c r="AM227" i="98"/>
  <c r="AP227" i="98" s="1" a="1"/>
  <c r="AM226" i="98"/>
  <c r="AR226" i="98" s="1" a="1"/>
  <c r="AM225" i="98"/>
  <c r="AT225" i="98" s="1" a="1"/>
  <c r="AM224" i="98"/>
  <c r="AP224" i="98" s="1" a="1"/>
  <c r="AM223" i="98"/>
  <c r="AR223" i="98" s="1" a="1"/>
  <c r="AM222" i="98"/>
  <c r="AT222" i="98" s="1" a="1"/>
  <c r="AM221" i="98"/>
  <c r="AP221" i="98" s="1" a="1"/>
  <c r="AM220" i="98"/>
  <c r="AR220" i="98" s="1" a="1"/>
  <c r="AM219" i="98"/>
  <c r="AT219" i="98" s="1" a="1"/>
  <c r="AM218" i="98"/>
  <c r="AP218" i="98" s="1" a="1"/>
  <c r="AM217" i="98"/>
  <c r="AR217" i="98" s="1" a="1"/>
  <c r="AM192" i="98"/>
  <c r="AT192" i="98" s="1" a="1"/>
  <c r="A192" i="98"/>
  <c r="AM191" i="98"/>
  <c r="AR191" i="98" s="1" a="1"/>
  <c r="A191" i="98"/>
  <c r="AM190" i="98"/>
  <c r="AS190" i="98" s="1" a="1"/>
  <c r="A190" i="98"/>
  <c r="AM189" i="98"/>
  <c r="AT189" i="98" s="1" a="1"/>
  <c r="A189" i="98"/>
  <c r="AM188" i="98"/>
  <c r="AR188" i="98" s="1" a="1"/>
  <c r="A188" i="98"/>
  <c r="AM187" i="98"/>
  <c r="AT187" i="98" s="1" a="1"/>
  <c r="A187" i="98"/>
  <c r="AM186" i="98"/>
  <c r="AQ186" i="98" s="1" a="1"/>
  <c r="A186" i="98"/>
  <c r="AM185" i="98"/>
  <c r="AT185" i="98" s="1" a="1"/>
  <c r="A185" i="98"/>
  <c r="AM184" i="98"/>
  <c r="AP184" i="98" s="1" a="1"/>
  <c r="A184" i="98"/>
  <c r="AM183" i="98"/>
  <c r="AO183" i="98" s="1" a="1"/>
  <c r="A183" i="98"/>
  <c r="AM182" i="98"/>
  <c r="AO182" i="98" s="1" a="1"/>
  <c r="A182" i="98"/>
  <c r="AM181" i="98"/>
  <c r="AS181" i="98" s="1" a="1"/>
  <c r="A181" i="98"/>
  <c r="AM180" i="98"/>
  <c r="AT180" i="98" s="1" a="1"/>
  <c r="A180" i="98"/>
  <c r="AM179" i="98"/>
  <c r="AT179" i="98" s="1" a="1"/>
  <c r="A179" i="98"/>
  <c r="AM178" i="98"/>
  <c r="AS178" i="98" s="1" a="1"/>
  <c r="A178" i="98"/>
  <c r="AM137" i="103"/>
  <c r="AN137" i="103" s="1"/>
  <c r="X137" i="103"/>
  <c r="V137" i="103"/>
  <c r="Y137" i="103" s="1"/>
  <c r="AM136" i="103"/>
  <c r="AN136" i="103" s="1"/>
  <c r="X136" i="103"/>
  <c r="V136" i="103"/>
  <c r="Y136" i="103" s="1"/>
  <c r="AM135" i="103"/>
  <c r="AN135" i="103" s="1"/>
  <c r="X135" i="103"/>
  <c r="V135" i="103"/>
  <c r="Y135" i="103" s="1"/>
  <c r="AM134" i="103"/>
  <c r="AN134" i="103" s="1"/>
  <c r="X134" i="103"/>
  <c r="V134" i="103"/>
  <c r="Y134" i="103" s="1"/>
  <c r="AM133" i="103"/>
  <c r="AN133" i="103" s="1"/>
  <c r="X133" i="103"/>
  <c r="V133" i="103"/>
  <c r="Y133" i="103" s="1"/>
  <c r="AM132" i="103"/>
  <c r="AN132" i="103" s="1"/>
  <c r="X132" i="103"/>
  <c r="V132" i="103"/>
  <c r="Y132" i="103" s="1"/>
  <c r="AM131" i="103"/>
  <c r="AN131" i="103" s="1"/>
  <c r="X131" i="103"/>
  <c r="V131" i="103"/>
  <c r="Y131" i="103" s="1"/>
  <c r="AM130" i="103"/>
  <c r="AN130" i="103" s="1"/>
  <c r="X130" i="103"/>
  <c r="V130" i="103"/>
  <c r="Y130" i="103" s="1"/>
  <c r="AM104" i="103"/>
  <c r="AN104" i="103" s="1"/>
  <c r="X104" i="103"/>
  <c r="V104" i="103"/>
  <c r="Y104" i="103" s="1"/>
  <c r="AM103" i="103"/>
  <c r="AN103" i="103" s="1"/>
  <c r="X103" i="103"/>
  <c r="V103" i="103"/>
  <c r="Y103" i="103" s="1"/>
  <c r="AM102" i="103"/>
  <c r="AN102" i="103" s="1"/>
  <c r="X102" i="103"/>
  <c r="V102" i="103"/>
  <c r="Y102" i="103" s="1"/>
  <c r="AM101" i="103"/>
  <c r="AN101" i="103" s="1"/>
  <c r="X101" i="103"/>
  <c r="V101" i="103"/>
  <c r="Y101" i="103" s="1"/>
  <c r="AM100" i="103"/>
  <c r="AN100" i="103" s="1"/>
  <c r="X100" i="103"/>
  <c r="V100" i="103"/>
  <c r="Y100" i="103" s="1"/>
  <c r="AM99" i="103"/>
  <c r="AN99" i="103" s="1"/>
  <c r="X99" i="103"/>
  <c r="V99" i="103"/>
  <c r="Y99" i="103" s="1"/>
  <c r="AM98" i="103"/>
  <c r="AN98" i="103" s="1"/>
  <c r="X98" i="103"/>
  <c r="V98" i="103"/>
  <c r="Y98" i="103" s="1"/>
  <c r="AM137" i="98"/>
  <c r="AN137" i="98" s="1"/>
  <c r="W137" i="98"/>
  <c r="U137" i="98"/>
  <c r="Y137" i="98" s="1"/>
  <c r="AM136" i="98"/>
  <c r="AN136" i="98" s="1"/>
  <c r="W136" i="98"/>
  <c r="U136" i="98"/>
  <c r="Y136" i="98" s="1"/>
  <c r="AM135" i="98"/>
  <c r="AN135" i="98" s="1"/>
  <c r="W135" i="98"/>
  <c r="U135" i="98"/>
  <c r="Y135" i="98" s="1"/>
  <c r="AM134" i="98"/>
  <c r="AN134" i="98" s="1"/>
  <c r="W134" i="98"/>
  <c r="U134" i="98"/>
  <c r="Y134" i="98" s="1"/>
  <c r="AM133" i="98"/>
  <c r="AN133" i="98" s="1"/>
  <c r="W133" i="98"/>
  <c r="U133" i="98"/>
  <c r="Y133" i="98" s="1"/>
  <c r="AM132" i="98"/>
  <c r="AN132" i="98" s="1"/>
  <c r="W132" i="98"/>
  <c r="U132" i="98"/>
  <c r="Y132" i="98" s="1"/>
  <c r="AM131" i="98"/>
  <c r="AN131" i="98" s="1"/>
  <c r="W131" i="98"/>
  <c r="U131" i="98"/>
  <c r="Y131" i="98" s="1"/>
  <c r="AM130" i="98"/>
  <c r="AN130" i="98" s="1"/>
  <c r="W130" i="98"/>
  <c r="U130" i="98"/>
  <c r="Y130" i="98" s="1"/>
  <c r="AM129" i="98"/>
  <c r="AN129" i="98" s="1"/>
  <c r="W129" i="98"/>
  <c r="U129" i="98"/>
  <c r="Y129" i="98" s="1"/>
  <c r="AM128" i="98"/>
  <c r="AN128" i="98" s="1"/>
  <c r="W128" i="98"/>
  <c r="U128" i="98"/>
  <c r="Y128" i="98" s="1"/>
  <c r="AM127" i="98"/>
  <c r="AN127" i="98" s="1"/>
  <c r="W127" i="98"/>
  <c r="U127" i="98"/>
  <c r="Y127" i="98" s="1"/>
  <c r="AM126" i="98"/>
  <c r="AN126" i="98" s="1"/>
  <c r="W126" i="98"/>
  <c r="U126" i="98"/>
  <c r="Y126" i="98" s="1"/>
  <c r="AM125" i="98"/>
  <c r="AN125" i="98" s="1"/>
  <c r="W125" i="98"/>
  <c r="U125" i="98"/>
  <c r="Y125" i="98" s="1"/>
  <c r="AM124" i="98"/>
  <c r="AN124" i="98" s="1"/>
  <c r="W124" i="98"/>
  <c r="U124" i="98"/>
  <c r="Y124" i="98" s="1"/>
  <c r="AM123" i="98"/>
  <c r="AN123" i="98" s="1"/>
  <c r="W123" i="98"/>
  <c r="U123" i="98"/>
  <c r="Y123" i="98" s="1"/>
  <c r="Q15" i="103"/>
  <c r="W13" i="103"/>
  <c r="U13" i="103"/>
  <c r="Q13" i="103"/>
  <c r="U11" i="103"/>
  <c r="Q11" i="103"/>
  <c r="W9" i="103"/>
  <c r="Q15" i="98"/>
  <c r="W13" i="98"/>
  <c r="U13" i="98"/>
  <c r="Q13" i="98"/>
  <c r="U11" i="98"/>
  <c r="Q11" i="98"/>
  <c r="W9" i="98"/>
  <c r="AK273" i="103" l="1"/>
  <c r="AK281" i="103"/>
  <c r="AI241" i="98"/>
  <c r="AI216" i="98"/>
  <c r="AI198" i="98"/>
  <c r="AI235" i="98"/>
  <c r="AI227" i="98"/>
  <c r="AI219" i="98"/>
  <c r="AI243" i="98"/>
  <c r="AI196" i="98"/>
  <c r="AI188" i="98"/>
  <c r="AI180" i="98"/>
  <c r="AI238" i="98"/>
  <c r="AI214" i="98"/>
  <c r="AI176" i="98"/>
  <c r="AI218" i="98"/>
  <c r="AI239" i="98"/>
  <c r="AI217" i="98"/>
  <c r="AI206" i="98"/>
  <c r="AK253" i="103"/>
  <c r="AK204" i="103"/>
  <c r="AK254" i="103"/>
  <c r="AK280" i="103"/>
  <c r="AK256" i="103"/>
  <c r="AK272" i="103"/>
  <c r="AK258" i="103"/>
  <c r="AK284" i="103"/>
  <c r="AK276" i="103"/>
  <c r="AK252" i="103"/>
  <c r="AK205" i="103"/>
  <c r="AK181" i="103"/>
  <c r="AK173" i="103"/>
  <c r="AK203" i="103"/>
  <c r="AK195" i="103"/>
  <c r="AK187" i="103"/>
  <c r="AK179" i="103"/>
  <c r="AK278" i="103"/>
  <c r="AK267" i="103"/>
  <c r="AK259" i="103"/>
  <c r="AK206" i="103"/>
  <c r="AK198" i="103"/>
  <c r="AK190" i="103"/>
  <c r="AK197" i="103"/>
  <c r="AK270" i="103"/>
  <c r="AK193" i="103"/>
  <c r="AK185" i="103"/>
  <c r="AI237" i="98"/>
  <c r="AI193" i="98"/>
  <c r="AI186" i="98"/>
  <c r="AI194" i="98"/>
  <c r="AI184" i="98"/>
  <c r="AI183" i="98"/>
  <c r="AI205" i="98"/>
  <c r="AI182" i="98"/>
  <c r="AI245" i="98"/>
  <c r="BH80" i="98" a="1"/>
  <c r="BC80" i="98" a="1"/>
  <c r="AI185" i="98"/>
  <c r="AI178" i="98"/>
  <c r="AI244" i="98"/>
  <c r="AI199" i="98"/>
  <c r="AI192" i="98"/>
  <c r="AP222" i="98" a="1"/>
  <c r="AI197" i="98"/>
  <c r="AI190" i="98"/>
  <c r="AI234" i="98"/>
  <c r="AI200" i="98"/>
  <c r="AI204" i="98"/>
  <c r="AI189" i="98"/>
  <c r="AI174" i="98"/>
  <c r="AI225" i="98"/>
  <c r="AI203" i="98"/>
  <c r="AI212" i="98"/>
  <c r="AI232" i="98"/>
  <c r="AI224" i="98"/>
  <c r="AI202" i="98"/>
  <c r="AI231" i="98"/>
  <c r="AI223" i="98"/>
  <c r="AI230" i="98"/>
  <c r="AI195" i="98"/>
  <c r="AI228" i="98"/>
  <c r="AI201" i="98"/>
  <c r="AI242" i="98"/>
  <c r="AI213" i="98"/>
  <c r="AI221" i="98"/>
  <c r="AI207" i="98"/>
  <c r="AI181" i="98"/>
  <c r="AI175" i="98"/>
  <c r="AI220" i="98"/>
  <c r="AS227" i="98" a="1"/>
  <c r="AW94" i="98" a="1"/>
  <c r="AI187" i="98"/>
  <c r="BC94" i="98" a="1"/>
  <c r="AI240" i="98"/>
  <c r="AI233" i="98"/>
  <c r="AI226" i="98"/>
  <c r="BD80" i="98" a="1"/>
  <c r="AI179" i="98"/>
  <c r="AI246" i="98"/>
  <c r="AI191" i="98"/>
  <c r="AI177" i="98"/>
  <c r="AI215" i="98"/>
  <c r="AI236" i="98"/>
  <c r="AI229" i="98"/>
  <c r="AI222" i="98"/>
  <c r="AK268" i="103"/>
  <c r="AK172" i="103"/>
  <c r="AK189" i="103"/>
  <c r="AK251" i="103"/>
  <c r="AK263" i="103"/>
  <c r="AK262" i="103"/>
  <c r="AK269" i="103"/>
  <c r="AK260" i="103"/>
  <c r="AK199" i="103"/>
  <c r="AK191" i="103"/>
  <c r="AK175" i="103"/>
  <c r="AK183" i="103"/>
  <c r="AK266" i="103"/>
  <c r="AK201" i="103"/>
  <c r="AK177" i="103"/>
  <c r="AK261" i="103"/>
  <c r="BE60" i="103" a="1"/>
  <c r="BF60" i="103" a="1"/>
  <c r="AZ60" i="103" a="1"/>
  <c r="AT60" i="103" a="1"/>
  <c r="BB65" i="103" a="1"/>
  <c r="AW65" i="103" a="1"/>
  <c r="BC65" i="103" a="1"/>
  <c r="BD58" i="103" a="1"/>
  <c r="AZ58" i="103" a="1"/>
  <c r="AY58" i="103" a="1"/>
  <c r="AV58" i="103" a="1"/>
  <c r="AU58" i="103" a="1"/>
  <c r="AT58" i="103" a="1"/>
  <c r="BG58" i="103" a="1"/>
  <c r="AS58" i="103" a="1"/>
  <c r="BF58" i="103" a="1"/>
  <c r="BE58" i="103" a="1"/>
  <c r="BB58" i="103" a="1"/>
  <c r="BA58" i="103" a="1"/>
  <c r="BD59" i="103" a="1"/>
  <c r="AS59" i="103" a="1"/>
  <c r="BF59" i="103" a="1"/>
  <c r="BE59" i="103" a="1"/>
  <c r="AZ59" i="103" a="1"/>
  <c r="AY59" i="103" a="1"/>
  <c r="AT59" i="103" a="1"/>
  <c r="AK182" i="103"/>
  <c r="AK174" i="103"/>
  <c r="AK285" i="103"/>
  <c r="AK277" i="103"/>
  <c r="AK265" i="103"/>
  <c r="AK196" i="103"/>
  <c r="AK188" i="103"/>
  <c r="AK180" i="103"/>
  <c r="AK264" i="103"/>
  <c r="AK257" i="103"/>
  <c r="AK283" i="103"/>
  <c r="AK275" i="103"/>
  <c r="AK282" i="103"/>
  <c r="AK274" i="103"/>
  <c r="AK202" i="103"/>
  <c r="AK194" i="103"/>
  <c r="AK186" i="103"/>
  <c r="AK178" i="103"/>
  <c r="AK255" i="103"/>
  <c r="AK200" i="103"/>
  <c r="AK192" i="103"/>
  <c r="AK184" i="103"/>
  <c r="AK176" i="103"/>
  <c r="AK279" i="103"/>
  <c r="AK271" i="103"/>
  <c r="BC63" i="103" a="1"/>
  <c r="AW63" i="103" a="1"/>
  <c r="BB63" i="103" a="1"/>
  <c r="AV63" i="103" a="1"/>
  <c r="AX63" i="103" a="1"/>
  <c r="BD63" i="103" a="1"/>
  <c r="BG63" i="103" a="1"/>
  <c r="BA63" i="103" a="1"/>
  <c r="AU63" i="103" a="1"/>
  <c r="BF63" i="103" a="1"/>
  <c r="AZ63" i="103" a="1"/>
  <c r="AT63" i="103" a="1"/>
  <c r="BE63" i="103" a="1"/>
  <c r="AY63" i="103" a="1"/>
  <c r="AS63" i="103" a="1"/>
  <c r="BD61" i="103" a="1"/>
  <c r="AX61" i="103" a="1"/>
  <c r="AS61" i="103" a="1"/>
  <c r="BC61" i="103" a="1"/>
  <c r="AW61" i="103" a="1"/>
  <c r="AY61" i="103" a="1"/>
  <c r="BB61" i="103" a="1"/>
  <c r="AV61" i="103" a="1"/>
  <c r="BG61" i="103" a="1"/>
  <c r="BA61" i="103" a="1"/>
  <c r="AU61" i="103" a="1"/>
  <c r="BF61" i="103" a="1"/>
  <c r="AZ61" i="103" a="1"/>
  <c r="AT61" i="103" a="1"/>
  <c r="BE61" i="103" a="1"/>
  <c r="BC64" i="103" a="1"/>
  <c r="AW64" i="103" a="1"/>
  <c r="BB64" i="103" a="1"/>
  <c r="AV64" i="103" a="1"/>
  <c r="BG64" i="103" a="1"/>
  <c r="BA64" i="103" a="1"/>
  <c r="AU64" i="103" a="1"/>
  <c r="BF64" i="103" a="1"/>
  <c r="AZ64" i="103" a="1"/>
  <c r="AT64" i="103" a="1"/>
  <c r="BD64" i="103" a="1"/>
  <c r="BE64" i="103" a="1"/>
  <c r="AY64" i="103" a="1"/>
  <c r="AS64" i="103" a="1"/>
  <c r="AX64" i="103" a="1"/>
  <c r="BF57" i="103" a="1"/>
  <c r="AZ57" i="103" a="1"/>
  <c r="AT57" i="103" a="1"/>
  <c r="BA57" i="103" a="1"/>
  <c r="BE57" i="103" a="1"/>
  <c r="AY57" i="103" a="1"/>
  <c r="AS57" i="103" a="1"/>
  <c r="BD57" i="103" a="1"/>
  <c r="AX57" i="103" a="1"/>
  <c r="BG57" i="103" a="1"/>
  <c r="BC57" i="103" a="1"/>
  <c r="AW57" i="103" a="1"/>
  <c r="AU57" i="103" a="1"/>
  <c r="BB57" i="103" a="1"/>
  <c r="AV57" i="103" a="1"/>
  <c r="BG75" i="103" a="1"/>
  <c r="BE75" i="103" a="1"/>
  <c r="BC75" i="103" a="1"/>
  <c r="BB75" i="103" a="1"/>
  <c r="AY75" i="103" a="1"/>
  <c r="BB66" i="103" a="1"/>
  <c r="AV66" i="103" a="1"/>
  <c r="BG66" i="103" a="1"/>
  <c r="BA66" i="103" a="1"/>
  <c r="AU66" i="103" a="1"/>
  <c r="BF66" i="103" a="1"/>
  <c r="AZ66" i="103" a="1"/>
  <c r="AT66" i="103" a="1"/>
  <c r="BE66" i="103" a="1"/>
  <c r="AY66" i="103" a="1"/>
  <c r="AS66" i="103" a="1"/>
  <c r="AW66" i="103" a="1"/>
  <c r="BD66" i="103" a="1"/>
  <c r="AX66" i="103" a="1"/>
  <c r="BC66" i="103" a="1"/>
  <c r="AY62" i="103" a="1"/>
  <c r="AU59" i="103" a="1"/>
  <c r="BA59" i="103" a="1"/>
  <c r="BG59" i="103" a="1"/>
  <c r="AX65" i="103" a="1"/>
  <c r="BD65" i="103" a="1"/>
  <c r="AV70" i="103" a="1"/>
  <c r="AS62" i="103" a="1"/>
  <c r="AW70" i="103" a="1"/>
  <c r="AU60" i="103" a="1"/>
  <c r="BA60" i="103" a="1"/>
  <c r="BG60" i="103" a="1"/>
  <c r="AT62" i="103" a="1"/>
  <c r="AZ62" i="103" a="1"/>
  <c r="BF62" i="103" a="1"/>
  <c r="BE62" i="103" a="1"/>
  <c r="BB70" i="103" a="1"/>
  <c r="AV59" i="103" a="1"/>
  <c r="BB59" i="103" a="1"/>
  <c r="AS65" i="103" a="1"/>
  <c r="AY65" i="103" a="1"/>
  <c r="BE65" i="103" a="1"/>
  <c r="AW58" i="103" a="1"/>
  <c r="BC58" i="103" a="1"/>
  <c r="AV60" i="103" a="1"/>
  <c r="BB60" i="103" a="1"/>
  <c r="AU62" i="103" a="1"/>
  <c r="BA62" i="103" a="1"/>
  <c r="BG62" i="103" a="1"/>
  <c r="BC70" i="103" a="1"/>
  <c r="AW59" i="103" a="1"/>
  <c r="BC59" i="103" a="1"/>
  <c r="AT65" i="103" a="1"/>
  <c r="AZ65" i="103" a="1"/>
  <c r="BF65" i="103" a="1"/>
  <c r="AX58" i="103" a="1"/>
  <c r="AW60" i="103" a="1"/>
  <c r="BC60" i="103" a="1"/>
  <c r="AV62" i="103" a="1"/>
  <c r="BB62" i="103" a="1"/>
  <c r="AX59" i="103" a="1"/>
  <c r="AU65" i="103" a="1"/>
  <c r="BA65" i="103" a="1"/>
  <c r="BG65" i="103" a="1"/>
  <c r="AX60" i="103" a="1"/>
  <c r="BD60" i="103" a="1"/>
  <c r="AW62" i="103" a="1"/>
  <c r="BC62" i="103" a="1"/>
  <c r="AV65" i="103" a="1"/>
  <c r="AS60" i="103" a="1"/>
  <c r="AY60" i="103" a="1"/>
  <c r="AX62" i="103" a="1"/>
  <c r="AX67" i="103" a="1"/>
  <c r="BC67" i="103" a="1"/>
  <c r="AW67" i="103" a="1"/>
  <c r="BB67" i="103" a="1"/>
  <c r="AV67" i="103" a="1"/>
  <c r="BG67" i="103" a="1"/>
  <c r="BA67" i="103" a="1"/>
  <c r="AU67" i="103" a="1"/>
  <c r="BF67" i="103" a="1"/>
  <c r="AZ67" i="103" a="1"/>
  <c r="AT67" i="103" a="1"/>
  <c r="BD67" i="103" a="1"/>
  <c r="BE67" i="103" a="1"/>
  <c r="AY67" i="103" a="1"/>
  <c r="AS67" i="103" a="1"/>
  <c r="BB69" i="103" a="1"/>
  <c r="AV69" i="103" a="1"/>
  <c r="BG69" i="103" a="1"/>
  <c r="BA69" i="103" a="1"/>
  <c r="AU69" i="103" a="1"/>
  <c r="BF69" i="103" a="1"/>
  <c r="AZ69" i="103" a="1"/>
  <c r="AT69" i="103" a="1"/>
  <c r="BC69" i="103" a="1"/>
  <c r="BE69" i="103" a="1"/>
  <c r="AY69" i="103" a="1"/>
  <c r="AS69" i="103" a="1"/>
  <c r="AW69" i="103" a="1"/>
  <c r="BD69" i="103" a="1"/>
  <c r="AX69" i="103" a="1"/>
  <c r="BC68" i="103" a="1"/>
  <c r="AW68" i="103" a="1"/>
  <c r="BB68" i="103" a="1"/>
  <c r="AV68" i="103" a="1"/>
  <c r="BG68" i="103" a="1"/>
  <c r="BA68" i="103" a="1"/>
  <c r="AU68" i="103" a="1"/>
  <c r="BF68" i="103" a="1"/>
  <c r="AZ68" i="103" a="1"/>
  <c r="AT68" i="103" a="1"/>
  <c r="BE68" i="103" a="1"/>
  <c r="AY68" i="103" a="1"/>
  <c r="AS68" i="103" a="1"/>
  <c r="AX68" i="103" a="1"/>
  <c r="BD68" i="103" a="1"/>
  <c r="BG71" i="103" a="1"/>
  <c r="BA71" i="103" a="1"/>
  <c r="AU71" i="103" a="1"/>
  <c r="BF71" i="103" a="1"/>
  <c r="AZ71" i="103" a="1"/>
  <c r="AT71" i="103" a="1"/>
  <c r="BB71" i="103" a="1"/>
  <c r="BE71" i="103" a="1"/>
  <c r="AY71" i="103" a="1"/>
  <c r="AS71" i="103" a="1"/>
  <c r="BD71" i="103" a="1"/>
  <c r="AX71" i="103" a="1"/>
  <c r="BC71" i="103" a="1"/>
  <c r="AW71" i="103" a="1"/>
  <c r="AV71" i="103" a="1"/>
  <c r="AX70" i="103" a="1"/>
  <c r="BD70" i="103" a="1"/>
  <c r="AS75" i="103" a="1"/>
  <c r="AS70" i="103" a="1"/>
  <c r="AY70" i="103" a="1"/>
  <c r="BE70" i="103" a="1"/>
  <c r="AV75" i="103" a="1"/>
  <c r="AW75" i="103" a="1"/>
  <c r="AT70" i="103" a="1"/>
  <c r="AZ70" i="103" a="1"/>
  <c r="BF70" i="103" a="1"/>
  <c r="AU70" i="103" a="1"/>
  <c r="BA70" i="103" a="1"/>
  <c r="BC73" i="103" a="1"/>
  <c r="AW73" i="103" a="1"/>
  <c r="BB73" i="103" a="1"/>
  <c r="AV73" i="103" a="1"/>
  <c r="BG73" i="103" a="1"/>
  <c r="BA73" i="103" a="1"/>
  <c r="AU73" i="103" a="1"/>
  <c r="BF73" i="103" a="1"/>
  <c r="AZ73" i="103" a="1"/>
  <c r="AT73" i="103" a="1"/>
  <c r="BD73" i="103" a="1"/>
  <c r="AX73" i="103" a="1"/>
  <c r="BE73" i="103" a="1"/>
  <c r="AY73" i="103" a="1"/>
  <c r="AS73" i="103" a="1"/>
  <c r="BC74" i="103" a="1"/>
  <c r="AW74" i="103" a="1"/>
  <c r="BB74" i="103" a="1"/>
  <c r="AV74" i="103" a="1"/>
  <c r="BG74" i="103" a="1"/>
  <c r="BA74" i="103" a="1"/>
  <c r="AU74" i="103" a="1"/>
  <c r="BF74" i="103" a="1"/>
  <c r="AZ74" i="103" a="1"/>
  <c r="AT74" i="103" a="1"/>
  <c r="BE74" i="103" a="1"/>
  <c r="AY74" i="103" a="1"/>
  <c r="AS74" i="103" a="1"/>
  <c r="BD74" i="103" a="1"/>
  <c r="AX74" i="103" a="1"/>
  <c r="AS72" i="103" a="1"/>
  <c r="AY72" i="103" a="1"/>
  <c r="BE72" i="103" a="1"/>
  <c r="AW76" i="103" a="1"/>
  <c r="BC76" i="103" a="1"/>
  <c r="AX75" i="103" a="1"/>
  <c r="BD75" i="103" a="1"/>
  <c r="AT72" i="103" a="1"/>
  <c r="AZ72" i="103" a="1"/>
  <c r="BF72" i="103" a="1"/>
  <c r="AX76" i="103" a="1"/>
  <c r="BD76" i="103" a="1"/>
  <c r="AU72" i="103" a="1"/>
  <c r="BA72" i="103" a="1"/>
  <c r="BG72" i="103" a="1"/>
  <c r="AS76" i="103" a="1"/>
  <c r="AY76" i="103" a="1"/>
  <c r="BE76" i="103" a="1"/>
  <c r="AT75" i="103" a="1"/>
  <c r="AZ75" i="103" a="1"/>
  <c r="BF75" i="103" a="1"/>
  <c r="AV72" i="103" a="1"/>
  <c r="BB72" i="103" a="1"/>
  <c r="AT76" i="103" a="1"/>
  <c r="AZ76" i="103" a="1"/>
  <c r="BF76" i="103" a="1"/>
  <c r="AU75" i="103" a="1"/>
  <c r="BA75" i="103" a="1"/>
  <c r="AW72" i="103" a="1"/>
  <c r="BC72" i="103" a="1"/>
  <c r="AU76" i="103" a="1"/>
  <c r="BA76" i="103" a="1"/>
  <c r="BG76" i="103" a="1"/>
  <c r="AX72" i="103" a="1"/>
  <c r="AV76" i="103" a="1"/>
  <c r="BC78" i="103" a="1"/>
  <c r="AW78" i="103" a="1"/>
  <c r="BD78" i="103" a="1"/>
  <c r="AX78" i="103" a="1"/>
  <c r="BB78" i="103" a="1"/>
  <c r="AV78" i="103" a="1"/>
  <c r="BG78" i="103" a="1"/>
  <c r="BA78" i="103" a="1"/>
  <c r="AU78" i="103" a="1"/>
  <c r="BF78" i="103" a="1"/>
  <c r="AZ78" i="103" a="1"/>
  <c r="AT78" i="103" a="1"/>
  <c r="BE78" i="103" a="1"/>
  <c r="AY78" i="103" a="1"/>
  <c r="AS78" i="103" a="1"/>
  <c r="BB80" i="103" a="1"/>
  <c r="AV80" i="103" a="1"/>
  <c r="BG80" i="103" a="1"/>
  <c r="BA80" i="103" a="1"/>
  <c r="AU80" i="103" a="1"/>
  <c r="AW80" i="103" a="1"/>
  <c r="BF80" i="103" a="1"/>
  <c r="AZ80" i="103" a="1"/>
  <c r="AT80" i="103" a="1"/>
  <c r="BE80" i="103" a="1"/>
  <c r="AY80" i="103" a="1"/>
  <c r="AS80" i="103" a="1"/>
  <c r="BD80" i="103" a="1"/>
  <c r="AX80" i="103" a="1"/>
  <c r="BC80" i="103" a="1"/>
  <c r="BC79" i="103" a="1"/>
  <c r="AW79" i="103" a="1"/>
  <c r="BB79" i="103" a="1"/>
  <c r="AV79" i="103" a="1"/>
  <c r="AX79" i="103" a="1"/>
  <c r="BF79" i="103" a="1"/>
  <c r="AZ79" i="103" a="1"/>
  <c r="AT79" i="103" a="1"/>
  <c r="BG79" i="103" a="1"/>
  <c r="BA79" i="103" a="1"/>
  <c r="AU79" i="103" a="1"/>
  <c r="BD79" i="103" a="1"/>
  <c r="BE79" i="103" a="1"/>
  <c r="AY79" i="103" a="1"/>
  <c r="AS79" i="103" a="1"/>
  <c r="BB81" i="103" a="1"/>
  <c r="AV81" i="103" a="1"/>
  <c r="BC81" i="103" a="1"/>
  <c r="BG81" i="103" a="1"/>
  <c r="BA81" i="103" a="1"/>
  <c r="AU81" i="103" a="1"/>
  <c r="AS81" i="103" a="1"/>
  <c r="BE81" i="103" a="1"/>
  <c r="AW81" i="103" a="1"/>
  <c r="BF81" i="103" a="1"/>
  <c r="AZ81" i="103" a="1"/>
  <c r="AT81" i="103" a="1"/>
  <c r="AY81" i="103" a="1"/>
  <c r="BD81" i="103" a="1"/>
  <c r="AX81" i="103" a="1"/>
  <c r="AS77" i="103" a="1"/>
  <c r="AT77" i="103" a="1"/>
  <c r="AZ77" i="103" a="1"/>
  <c r="BF77" i="103" a="1"/>
  <c r="AV77" i="103" a="1"/>
  <c r="BB77" i="103" a="1"/>
  <c r="AY77" i="103" a="1"/>
  <c r="BA77" i="103" a="1"/>
  <c r="BG77" i="103" a="1"/>
  <c r="AW77" i="103" a="1"/>
  <c r="BC77" i="103" a="1"/>
  <c r="BE77" i="103" a="1"/>
  <c r="AU77" i="103" a="1"/>
  <c r="AX77" i="103" a="1"/>
  <c r="BD92" i="98" a="1"/>
  <c r="AX92" i="98" a="1"/>
  <c r="BC92" i="98" a="1"/>
  <c r="AW92" i="98" a="1"/>
  <c r="BH92" i="98" a="1"/>
  <c r="BB92" i="98" a="1"/>
  <c r="AV92" i="98" a="1"/>
  <c r="BE92" i="98" a="1"/>
  <c r="BG92" i="98" a="1"/>
  <c r="BA92" i="98" a="1"/>
  <c r="AU92" i="98" a="1"/>
  <c r="BF92" i="98" a="1"/>
  <c r="AZ92" i="98" a="1"/>
  <c r="AT92" i="98" a="1"/>
  <c r="AY92" i="98" a="1"/>
  <c r="BG95" i="98" a="1"/>
  <c r="BA95" i="98" a="1"/>
  <c r="AU95" i="98" a="1"/>
  <c r="BF95" i="98" a="1"/>
  <c r="AZ95" i="98" a="1"/>
  <c r="AT95" i="98" a="1"/>
  <c r="BE95" i="98" a="1"/>
  <c r="AY95" i="98" a="1"/>
  <c r="BD95" i="98" a="1"/>
  <c r="AX95" i="98" a="1"/>
  <c r="AV95" i="98" a="1"/>
  <c r="BC95" i="98" a="1"/>
  <c r="AW95" i="98" a="1"/>
  <c r="BB95" i="98" a="1"/>
  <c r="BH95" i="98" a="1"/>
  <c r="BG81" i="98" a="1"/>
  <c r="AW81" i="98" a="1"/>
  <c r="AV81" i="98" a="1"/>
  <c r="BB81" i="98" a="1"/>
  <c r="BH81" i="98" a="1"/>
  <c r="BC81" i="98" a="1"/>
  <c r="BD98" i="98" a="1"/>
  <c r="AX98" i="98" a="1"/>
  <c r="BC98" i="98" a="1"/>
  <c r="AW98" i="98" a="1"/>
  <c r="BH98" i="98" a="1"/>
  <c r="BB98" i="98" a="1"/>
  <c r="AV98" i="98" a="1"/>
  <c r="BE98" i="98" a="1"/>
  <c r="BG98" i="98" a="1"/>
  <c r="BA98" i="98" a="1"/>
  <c r="AU98" i="98" a="1"/>
  <c r="BF98" i="98" a="1"/>
  <c r="AZ98" i="98" a="1"/>
  <c r="AT98" i="98" a="1"/>
  <c r="AY98" i="98" a="1"/>
  <c r="BC99" i="98" a="1"/>
  <c r="AW99" i="98" a="1"/>
  <c r="BH99" i="98" a="1"/>
  <c r="BB99" i="98" a="1"/>
  <c r="AV99" i="98" a="1"/>
  <c r="BG99" i="98" a="1"/>
  <c r="BA99" i="98" a="1"/>
  <c r="AU99" i="98" a="1"/>
  <c r="BF99" i="98" a="1"/>
  <c r="AZ99" i="98" a="1"/>
  <c r="AT99" i="98" a="1"/>
  <c r="BD99" i="98" a="1"/>
  <c r="BE99" i="98" a="1"/>
  <c r="AY99" i="98" a="1"/>
  <c r="AX99" i="98" a="1"/>
  <c r="BC93" i="98" a="1"/>
  <c r="AW93" i="98" a="1"/>
  <c r="BH93" i="98" a="1"/>
  <c r="BB93" i="98" a="1"/>
  <c r="AV93" i="98" a="1"/>
  <c r="BG93" i="98" a="1"/>
  <c r="BA93" i="98" a="1"/>
  <c r="AU93" i="98" a="1"/>
  <c r="BF93" i="98" a="1"/>
  <c r="AZ93" i="98" a="1"/>
  <c r="AT93" i="98" a="1"/>
  <c r="AX93" i="98" a="1"/>
  <c r="BE93" i="98" a="1"/>
  <c r="AY93" i="98" a="1"/>
  <c r="BD93" i="98" a="1"/>
  <c r="BF96" i="98" a="1"/>
  <c r="AZ96" i="98" a="1"/>
  <c r="AT96" i="98" a="1"/>
  <c r="BE96" i="98" a="1"/>
  <c r="AY96" i="98" a="1"/>
  <c r="BD96" i="98" a="1"/>
  <c r="AX96" i="98" a="1"/>
  <c r="BC96" i="98" a="1"/>
  <c r="AW96" i="98" a="1"/>
  <c r="BA96" i="98" a="1"/>
  <c r="AU96" i="98" a="1"/>
  <c r="BH96" i="98" a="1"/>
  <c r="BB96" i="98" a="1"/>
  <c r="AV96" i="98" a="1"/>
  <c r="BG96" i="98" a="1"/>
  <c r="BF90" i="98" a="1"/>
  <c r="AZ90" i="98" a="1"/>
  <c r="AT90" i="98" a="1"/>
  <c r="BE90" i="98" a="1"/>
  <c r="AY90" i="98" a="1"/>
  <c r="BD90" i="98" a="1"/>
  <c r="AX90" i="98" a="1"/>
  <c r="BC90" i="98" a="1"/>
  <c r="AW90" i="98" a="1"/>
  <c r="AU90" i="98" a="1"/>
  <c r="BH90" i="98" a="1"/>
  <c r="BB90" i="98" a="1"/>
  <c r="AV90" i="98" a="1"/>
  <c r="BA90" i="98" a="1"/>
  <c r="BG90" i="98" a="1"/>
  <c r="BF82" i="98" a="1"/>
  <c r="AU82" i="98" a="1"/>
  <c r="AV82" i="98" a="1"/>
  <c r="BH82" i="98" a="1"/>
  <c r="BG82" i="98" a="1"/>
  <c r="BA82" i="98" a="1"/>
  <c r="BB82" i="98" a="1"/>
  <c r="BF91" i="98" a="1"/>
  <c r="AZ97" i="98" a="1"/>
  <c r="BF97" i="98" a="1"/>
  <c r="AS230" i="98" a="1"/>
  <c r="AU83" i="98" a="1"/>
  <c r="AZ83" i="98" a="1"/>
  <c r="AU91" i="98" a="1"/>
  <c r="BA91" i="98" a="1"/>
  <c r="BG91" i="98" a="1"/>
  <c r="AX94" i="98" a="1"/>
  <c r="BD94" i="98" a="1"/>
  <c r="AU97" i="98" a="1"/>
  <c r="BA97" i="98" a="1"/>
  <c r="BG97" i="98" a="1"/>
  <c r="AT91" i="98" a="1"/>
  <c r="AT97" i="98" a="1"/>
  <c r="AT220" i="98" a="1"/>
  <c r="AR298" i="103" a="1"/>
  <c r="BA83" i="98" a="1"/>
  <c r="BF83" i="98" a="1"/>
  <c r="AV91" i="98" a="1"/>
  <c r="BB91" i="98" a="1"/>
  <c r="BH91" i="98" a="1"/>
  <c r="AY94" i="98" a="1"/>
  <c r="BE94" i="98" a="1"/>
  <c r="AV97" i="98" a="1"/>
  <c r="BB97" i="98" a="1"/>
  <c r="BH97" i="98" a="1"/>
  <c r="AR230" i="98" a="1"/>
  <c r="AT217" i="98" a="1"/>
  <c r="AR260" i="103" a="1"/>
  <c r="AT299" i="103" a="1"/>
  <c r="BG83" i="98" a="1"/>
  <c r="AT83" i="98" a="1"/>
  <c r="AZ91" i="98" a="1"/>
  <c r="AR257" i="103" a="1"/>
  <c r="AW91" i="98" a="1"/>
  <c r="BC91" i="98" a="1"/>
  <c r="AT94" i="98" a="1"/>
  <c r="AZ94" i="98" a="1"/>
  <c r="BF94" i="98" a="1"/>
  <c r="AW97" i="98" a="1"/>
  <c r="BC97" i="98" a="1"/>
  <c r="AX91" i="98" a="1"/>
  <c r="BD91" i="98" a="1"/>
  <c r="AU94" i="98" a="1"/>
  <c r="BA94" i="98" a="1"/>
  <c r="BG94" i="98" a="1"/>
  <c r="AX97" i="98" a="1"/>
  <c r="BD97" i="98" a="1"/>
  <c r="AS230" i="103" a="1"/>
  <c r="AW80" i="98" a="1"/>
  <c r="AV258" i="103" a="1"/>
  <c r="AX80" i="98" a="1"/>
  <c r="AY91" i="98" a="1"/>
  <c r="AV94" i="98" a="1"/>
  <c r="BB94" i="98" a="1"/>
  <c r="AY97" i="98" a="1"/>
  <c r="BH87" i="98" a="1"/>
  <c r="BC87" i="98" a="1"/>
  <c r="AW87" i="98" a="1"/>
  <c r="BF84" i="98" a="1"/>
  <c r="BE84" i="98" a="1"/>
  <c r="AY84" i="98" a="1"/>
  <c r="BD84" i="98" a="1"/>
  <c r="AX84" i="98" a="1"/>
  <c r="BC84" i="98" a="1"/>
  <c r="AW84" i="98" a="1"/>
  <c r="BH84" i="98" a="1"/>
  <c r="BB84" i="98" a="1"/>
  <c r="AV84" i="98" a="1"/>
  <c r="BG84" i="98" a="1"/>
  <c r="BA84" i="98" a="1"/>
  <c r="AU84" i="98" a="1"/>
  <c r="AT84" i="98" a="1"/>
  <c r="AZ84" i="98" a="1"/>
  <c r="AT183" i="98" a="1"/>
  <c r="AP219" i="98" a="1"/>
  <c r="AQ228" i="98" a="1"/>
  <c r="AS219" i="98" a="1"/>
  <c r="AO222" i="98" a="1"/>
  <c r="AT217" i="103" a="1"/>
  <c r="AQ257" i="103" a="1"/>
  <c r="AQ260" i="103" a="1"/>
  <c r="AQ305" i="103" a="1"/>
  <c r="AY80" i="98" a="1"/>
  <c r="BE80" i="98" a="1"/>
  <c r="AX81" i="98" a="1"/>
  <c r="BD81" i="98" a="1"/>
  <c r="AW82" i="98" a="1"/>
  <c r="BC82" i="98" a="1"/>
  <c r="AV83" i="98" a="1"/>
  <c r="BB83" i="98" a="1"/>
  <c r="BH83" i="98" a="1"/>
  <c r="AU260" i="103" a="1"/>
  <c r="AT80" i="98" a="1"/>
  <c r="AZ80" i="98" a="1"/>
  <c r="BF80" i="98" a="1"/>
  <c r="AY81" i="98" a="1"/>
  <c r="BE81" i="98" a="1"/>
  <c r="AX82" i="98" a="1"/>
  <c r="BD82" i="98" a="1"/>
  <c r="AW83" i="98" a="1"/>
  <c r="BC83" i="98" a="1"/>
  <c r="AS304" i="103" a="1"/>
  <c r="AS220" i="98" a="1"/>
  <c r="AU80" i="98" a="1"/>
  <c r="BA80" i="98" a="1"/>
  <c r="BG80" i="98" a="1"/>
  <c r="AT81" i="98" a="1"/>
  <c r="AZ81" i="98" a="1"/>
  <c r="BF81" i="98" a="1"/>
  <c r="AY82" i="98" a="1"/>
  <c r="BE82" i="98" a="1"/>
  <c r="AX83" i="98" a="1"/>
  <c r="BD83" i="98" a="1"/>
  <c r="AR183" i="98" a="1"/>
  <c r="AV80" i="98" a="1"/>
  <c r="BB80" i="98" a="1"/>
  <c r="AU81" i="98" a="1"/>
  <c r="BA81" i="98" a="1"/>
  <c r="AT82" i="98" a="1"/>
  <c r="AZ82" i="98" a="1"/>
  <c r="AY83" i="98" a="1"/>
  <c r="AR218" i="98" a="1"/>
  <c r="AP183" i="98" a="1"/>
  <c r="AP228" i="98" a="1"/>
  <c r="AR266" i="103" a="1"/>
  <c r="AR304" i="103" a="1"/>
  <c r="BD85" i="98" a="1"/>
  <c r="AX85" i="98" a="1"/>
  <c r="BC85" i="98" a="1"/>
  <c r="AW85" i="98" a="1"/>
  <c r="BH85" i="98" a="1"/>
  <c r="BB85" i="98" a="1"/>
  <c r="AV85" i="98" a="1"/>
  <c r="BG85" i="98" a="1"/>
  <c r="BA85" i="98" a="1"/>
  <c r="AU85" i="98" a="1"/>
  <c r="BE85" i="98" a="1"/>
  <c r="AY85" i="98" a="1"/>
  <c r="BF85" i="98" a="1"/>
  <c r="AZ85" i="98" a="1"/>
  <c r="AT85" i="98" a="1"/>
  <c r="BH102" i="98" a="1"/>
  <c r="BC102" i="98" a="1"/>
  <c r="AW102" i="98" a="1"/>
  <c r="BC86" i="98" a="1"/>
  <c r="AW86" i="98" a="1"/>
  <c r="BH86" i="98" a="1"/>
  <c r="BB86" i="98" a="1"/>
  <c r="AV86" i="98" a="1"/>
  <c r="BG86" i="98" a="1"/>
  <c r="BA86" i="98" a="1"/>
  <c r="AU86" i="98" a="1"/>
  <c r="BF86" i="98" a="1"/>
  <c r="AZ86" i="98" a="1"/>
  <c r="AT86" i="98" a="1"/>
  <c r="BD86" i="98" a="1"/>
  <c r="AX86" i="98" a="1"/>
  <c r="BE86" i="98" a="1"/>
  <c r="AY86" i="98" a="1"/>
  <c r="BF89" i="98" a="1"/>
  <c r="AZ89" i="98" a="1"/>
  <c r="AT89" i="98" a="1"/>
  <c r="BE89" i="98" a="1"/>
  <c r="AY89" i="98" a="1"/>
  <c r="BD89" i="98" a="1"/>
  <c r="AX89" i="98" a="1"/>
  <c r="BC89" i="98" a="1"/>
  <c r="AW89" i="98" a="1"/>
  <c r="BG89" i="98" a="1"/>
  <c r="BA89" i="98" a="1"/>
  <c r="BH89" i="98" a="1"/>
  <c r="BB89" i="98" a="1"/>
  <c r="AV89" i="98" a="1"/>
  <c r="AU89" i="98" a="1"/>
  <c r="AR306" i="103" a="1"/>
  <c r="AS226" i="98" a="1"/>
  <c r="AS227" i="103" a="1"/>
  <c r="AR303" i="103" a="1"/>
  <c r="AQ231" i="98" a="1"/>
  <c r="AQ303" i="103" a="1"/>
  <c r="AT226" i="98" a="1"/>
  <c r="AT227" i="103" a="1"/>
  <c r="AT307" i="103" a="1"/>
  <c r="AX87" i="98" a="1"/>
  <c r="BD87" i="98" a="1"/>
  <c r="AW88" i="98" a="1"/>
  <c r="BC88" i="98" a="1"/>
  <c r="AV88" i="98" a="1"/>
  <c r="BB88" i="98" a="1"/>
  <c r="BH88" i="98" a="1"/>
  <c r="AO219" i="98" a="1"/>
  <c r="AT229" i="98" a="1"/>
  <c r="AR217" i="103" a="1"/>
  <c r="AS258" i="103" a="1"/>
  <c r="AY87" i="98" a="1"/>
  <c r="BE87" i="98" a="1"/>
  <c r="AX88" i="98" a="1"/>
  <c r="BD88" i="98" a="1"/>
  <c r="AQ184" i="98" a="1"/>
  <c r="AO217" i="98" a="1"/>
  <c r="AQ219" i="98" a="1"/>
  <c r="AR224" i="98" a="1"/>
  <c r="AQ228" i="103" a="1"/>
  <c r="AQ256" i="103" a="1"/>
  <c r="AR299" i="103" a="1"/>
  <c r="AU304" i="103" a="1"/>
  <c r="AR309" i="103" a="1"/>
  <c r="AS217" i="98" a="1"/>
  <c r="AS224" i="98" a="1"/>
  <c r="AS228" i="103" a="1"/>
  <c r="AT256" i="103" a="1"/>
  <c r="AS299" i="103" a="1"/>
  <c r="AT87" i="98" a="1"/>
  <c r="AZ87" i="98" a="1"/>
  <c r="BF87" i="98" a="1"/>
  <c r="AY88" i="98" a="1"/>
  <c r="BE88" i="98" a="1"/>
  <c r="AQ262" i="103" a="1"/>
  <c r="AS305" i="103" a="1"/>
  <c r="AU87" i="98" a="1"/>
  <c r="BA87" i="98" a="1"/>
  <c r="BG87" i="98" a="1"/>
  <c r="AT88" i="98" a="1"/>
  <c r="AZ88" i="98" a="1"/>
  <c r="BF88" i="98" a="1"/>
  <c r="AQ222" i="98" a="1"/>
  <c r="AS262" i="103" a="1"/>
  <c r="AT305" i="103" a="1"/>
  <c r="AQ183" i="98" a="1"/>
  <c r="AO220" i="98" a="1"/>
  <c r="AS222" i="98" a="1"/>
  <c r="AU305" i="103" a="1"/>
  <c r="AV87" i="98" a="1"/>
  <c r="BB87" i="98" a="1"/>
  <c r="AU88" i="98" a="1"/>
  <c r="BA88" i="98" a="1"/>
  <c r="BD100" i="98" a="1"/>
  <c r="AX100" i="98" a="1"/>
  <c r="BC100" i="98" a="1"/>
  <c r="AW100" i="98" a="1"/>
  <c r="BH100" i="98" a="1"/>
  <c r="BB100" i="98" a="1"/>
  <c r="AV100" i="98" a="1"/>
  <c r="BG100" i="98" a="1"/>
  <c r="BA100" i="98" a="1"/>
  <c r="AU100" i="98" a="1"/>
  <c r="BF100" i="98" a="1"/>
  <c r="AZ100" i="98" a="1"/>
  <c r="AT100" i="98" a="1"/>
  <c r="BE100" i="98" a="1"/>
  <c r="AY100" i="98" a="1"/>
  <c r="BG103" i="98" a="1"/>
  <c r="BA103" i="98" a="1"/>
  <c r="AU103" i="98" a="1"/>
  <c r="BF103" i="98" a="1"/>
  <c r="AZ103" i="98" a="1"/>
  <c r="AT103" i="98" a="1"/>
  <c r="BE103" i="98" a="1"/>
  <c r="AY103" i="98" a="1"/>
  <c r="BD103" i="98" a="1"/>
  <c r="AX103" i="98" a="1"/>
  <c r="BC103" i="98" a="1"/>
  <c r="AW103" i="98" a="1"/>
  <c r="BH103" i="98" a="1"/>
  <c r="BB103" i="98" a="1"/>
  <c r="AV103" i="98" a="1"/>
  <c r="BC101" i="98" a="1"/>
  <c r="AW101" i="98" a="1"/>
  <c r="BH101" i="98" a="1"/>
  <c r="BB101" i="98" a="1"/>
  <c r="AV101" i="98" a="1"/>
  <c r="BG101" i="98" a="1"/>
  <c r="BA101" i="98" a="1"/>
  <c r="AU101" i="98" a="1"/>
  <c r="BF101" i="98" a="1"/>
  <c r="AZ101" i="98" a="1"/>
  <c r="AT101" i="98" a="1"/>
  <c r="BE101" i="98" a="1"/>
  <c r="AY101" i="98" a="1"/>
  <c r="BD101" i="98" a="1"/>
  <c r="AX101" i="98" a="1"/>
  <c r="BF104" i="98" a="1"/>
  <c r="AZ104" i="98" a="1"/>
  <c r="AT104" i="98" a="1"/>
  <c r="BE104" i="98" a="1"/>
  <c r="AY104" i="98" a="1"/>
  <c r="BD104" i="98" a="1"/>
  <c r="AX104" i="98" a="1"/>
  <c r="BC104" i="98" a="1"/>
  <c r="AW104" i="98" a="1"/>
  <c r="BH104" i="98" a="1"/>
  <c r="BB104" i="98" a="1"/>
  <c r="AV104" i="98" a="1"/>
  <c r="BG104" i="98" a="1"/>
  <c r="BA104" i="98" a="1"/>
  <c r="AU104" i="98" a="1"/>
  <c r="AT223" i="98" a="1"/>
  <c r="AV182" i="103" a="1"/>
  <c r="AS219" i="103" a="1"/>
  <c r="AU223" i="103" a="1"/>
  <c r="AU303" i="103" a="1"/>
  <c r="AS307" i="103" a="1"/>
  <c r="AV219" i="103" a="1"/>
  <c r="AV303" i="103" a="1"/>
  <c r="AQ217" i="98" a="1"/>
  <c r="AQ224" i="98" a="1"/>
  <c r="AO226" i="98" a="1"/>
  <c r="AO228" i="98" a="1"/>
  <c r="AQ230" i="98" a="1"/>
  <c r="AR228" i="103" a="1"/>
  <c r="AQ266" i="103" a="1"/>
  <c r="AV298" i="103" a="1"/>
  <c r="AV301" i="103" a="1"/>
  <c r="AQ308" i="103" a="1"/>
  <c r="AX102" i="98" a="1"/>
  <c r="BD102" i="98" a="1"/>
  <c r="AU228" i="103" a="1"/>
  <c r="AS256" i="103" a="1"/>
  <c r="AU258" i="103" a="1"/>
  <c r="AQ299" i="103" a="1"/>
  <c r="AV302" i="103" a="1"/>
  <c r="AQ306" i="103" a="1"/>
  <c r="AS308" i="103" a="1"/>
  <c r="AO181" i="98" a="1"/>
  <c r="AS188" i="98" a="1"/>
  <c r="AO221" i="98" a="1"/>
  <c r="AY102" i="98" a="1"/>
  <c r="BE102" i="98" a="1"/>
  <c r="AT181" i="98" a="1"/>
  <c r="AR221" i="98" a="1"/>
  <c r="AO223" i="98" a="1"/>
  <c r="AS218" i="103" a="1"/>
  <c r="AU264" i="103" a="1"/>
  <c r="AQ296" i="103" a="1"/>
  <c r="AT306" i="103" a="1"/>
  <c r="AS309" i="103" a="1"/>
  <c r="AT102" i="98" a="1"/>
  <c r="AZ102" i="98" a="1"/>
  <c r="BF102" i="98" a="1"/>
  <c r="AO218" i="98" a="1"/>
  <c r="AS221" i="98" a="1"/>
  <c r="AQ223" i="98" a="1"/>
  <c r="AO225" i="98" a="1"/>
  <c r="AQ227" i="98" a="1"/>
  <c r="AO229" i="98" a="1"/>
  <c r="AO231" i="98" a="1"/>
  <c r="AT218" i="103" a="1"/>
  <c r="AS222" i="103" a="1"/>
  <c r="AS296" i="103" a="1"/>
  <c r="AQ181" i="98" a="1"/>
  <c r="AQ218" i="98" a="1"/>
  <c r="AS223" i="98" a="1"/>
  <c r="AP225" i="98" a="1"/>
  <c r="AR227" i="98" a="1"/>
  <c r="AS229" i="98" a="1"/>
  <c r="AP231" i="98" a="1"/>
  <c r="AU299" i="103" a="1"/>
  <c r="AS303" i="103" a="1"/>
  <c r="AQ307" i="103" a="1"/>
  <c r="AR310" i="103" a="1"/>
  <c r="AU102" i="98" a="1"/>
  <c r="BA102" i="98" a="1"/>
  <c r="BG102" i="98" a="1"/>
  <c r="AQ221" i="98" a="1"/>
  <c r="AQ225" i="98" a="1"/>
  <c r="AQ268" i="103" a="1"/>
  <c r="AR297" i="103" a="1"/>
  <c r="AR305" i="103" a="1"/>
  <c r="AV310" i="103" a="1"/>
  <c r="AS218" i="98" a="1"/>
  <c r="AQ220" i="98" a="1"/>
  <c r="AS182" i="103" a="1"/>
  <c r="AQ219" i="103" a="1"/>
  <c r="AS223" i="103" a="1"/>
  <c r="AU257" i="103" a="1"/>
  <c r="AT262" i="103" a="1"/>
  <c r="AS268" i="103" a="1"/>
  <c r="AS297" i="103" a="1"/>
  <c r="AR307" i="103" a="1"/>
  <c r="AV102" i="98" a="1"/>
  <c r="BB102" i="98" a="1"/>
  <c r="AQ300" i="103" a="1"/>
  <c r="AR218" i="103" a="1"/>
  <c r="AU219" i="103" a="1"/>
  <c r="AR223" i="103" a="1"/>
  <c r="AQ227" i="103" a="1"/>
  <c r="AR296" i="103" a="1"/>
  <c r="AQ298" i="103" a="1"/>
  <c r="AV300" i="103" a="1"/>
  <c r="AU302" i="103" a="1"/>
  <c r="AT304" i="103" a="1"/>
  <c r="AS306" i="103" a="1"/>
  <c r="AR308" i="103" a="1"/>
  <c r="AQ310" i="103" a="1"/>
  <c r="AS261" i="103" a="1"/>
  <c r="AS188" i="103" a="1"/>
  <c r="AU218" i="103" a="1"/>
  <c r="AT259" i="103" a="1"/>
  <c r="AV261" i="103" a="1"/>
  <c r="AU263" i="103" a="1"/>
  <c r="AS265" i="103" a="1"/>
  <c r="AU267" i="103" a="1"/>
  <c r="AR269" i="103" a="1"/>
  <c r="AT296" i="103" a="1"/>
  <c r="AS298" i="103" a="1"/>
  <c r="AR300" i="103" a="1"/>
  <c r="AQ302" i="103" a="1"/>
  <c r="AV304" i="103" a="1"/>
  <c r="AU306" i="103" a="1"/>
  <c r="AT308" i="103" a="1"/>
  <c r="AS310" i="103" a="1"/>
  <c r="AR188" i="103" a="1"/>
  <c r="AV218" i="103" a="1"/>
  <c r="AU224" i="103" a="1"/>
  <c r="AT265" i="103" a="1"/>
  <c r="AV267" i="103" a="1"/>
  <c r="AU269" i="103" a="1"/>
  <c r="AT297" i="103" a="1"/>
  <c r="AR301" i="103" a="1"/>
  <c r="AU307" i="103" a="1"/>
  <c r="AT309" i="103" a="1"/>
  <c r="AQ263" i="103" a="1"/>
  <c r="AU296" i="103" a="1"/>
  <c r="AT298" i="103" a="1"/>
  <c r="AS300" i="103" a="1"/>
  <c r="AR302" i="103" a="1"/>
  <c r="AU308" i="103" a="1"/>
  <c r="AT310" i="103" a="1"/>
  <c r="AQ259" i="103" a="1"/>
  <c r="AU261" i="103" a="1"/>
  <c r="AQ301" i="103" a="1"/>
  <c r="AU297" i="103" a="1"/>
  <c r="AS301" i="103" a="1"/>
  <c r="AU309" i="103" a="1"/>
  <c r="AT300" i="103" a="1"/>
  <c r="AS302" i="103" a="1"/>
  <c r="AS267" i="103" a="1"/>
  <c r="AS264" i="103" a="1"/>
  <c r="AV297" i="103" a="1"/>
  <c r="AT301" i="103" a="1"/>
  <c r="AV309" i="103" a="1"/>
  <c r="AS259" i="103" a="1"/>
  <c r="AQ265" i="103" a="1"/>
  <c r="AR263" i="103" a="1"/>
  <c r="AQ269" i="103" a="1"/>
  <c r="AT219" i="103" a="1"/>
  <c r="AQ223" i="103" a="1"/>
  <c r="AV264" i="103" a="1"/>
  <c r="AU266" i="103" a="1"/>
  <c r="AT268" i="103" a="1"/>
  <c r="AQ182" i="103" a="1"/>
  <c r="AR185" i="103" a="1"/>
  <c r="AR222" i="103" a="1"/>
  <c r="AT223" i="103" a="1"/>
  <c r="AU256" i="103" a="1"/>
  <c r="AS257" i="103" a="1"/>
  <c r="AQ258" i="103" a="1"/>
  <c r="AU259" i="103" a="1"/>
  <c r="AS260" i="103" a="1"/>
  <c r="AQ261" i="103" a="1"/>
  <c r="AU262" i="103" a="1"/>
  <c r="AS263" i="103" a="1"/>
  <c r="AQ264" i="103" a="1"/>
  <c r="AU265" i="103" a="1"/>
  <c r="AS266" i="103" a="1"/>
  <c r="AQ267" i="103" a="1"/>
  <c r="AU268" i="103" a="1"/>
  <c r="AS269" i="103" a="1"/>
  <c r="AQ270" i="103" a="1"/>
  <c r="AQ184" i="103" a="1"/>
  <c r="AU190" i="103" a="1"/>
  <c r="AU217" i="103" a="1"/>
  <c r="AQ221" i="103" a="1"/>
  <c r="AT222" i="103" a="1"/>
  <c r="AQ225" i="103" a="1"/>
  <c r="AR227" i="103" a="1"/>
  <c r="AQ229" i="103" a="1"/>
  <c r="AV256" i="103" a="1"/>
  <c r="AT257" i="103" a="1"/>
  <c r="AR258" i="103" a="1"/>
  <c r="AV259" i="103" a="1"/>
  <c r="AT260" i="103" a="1"/>
  <c r="AR261" i="103" a="1"/>
  <c r="AV262" i="103" a="1"/>
  <c r="AT263" i="103" a="1"/>
  <c r="AR264" i="103" a="1"/>
  <c r="AV265" i="103" a="1"/>
  <c r="AT266" i="103" a="1"/>
  <c r="AR267" i="103" a="1"/>
  <c r="AV268" i="103" a="1"/>
  <c r="AT269" i="103" a="1"/>
  <c r="AR270" i="103" a="1"/>
  <c r="AT182" i="103" a="1"/>
  <c r="AR184" i="103" a="1"/>
  <c r="AV217" i="103" a="1"/>
  <c r="AR221" i="103" a="1"/>
  <c r="AR229" i="103" a="1"/>
  <c r="AS221" i="103" a="1"/>
  <c r="AR225" i="103" a="1"/>
  <c r="AT229" i="103" a="1"/>
  <c r="AS270" i="103" a="1"/>
  <c r="AT184" i="103" a="1"/>
  <c r="AQ186" i="103" a="1"/>
  <c r="AT188" i="103" a="1"/>
  <c r="AT221" i="103" a="1"/>
  <c r="AV222" i="103" a="1"/>
  <c r="AQ224" i="103" a="1"/>
  <c r="AS225" i="103" a="1"/>
  <c r="AV227" i="103" a="1"/>
  <c r="AU222" i="103" a="1"/>
  <c r="AU184" i="103" a="1"/>
  <c r="AR186" i="103" a="1"/>
  <c r="AU221" i="103" a="1"/>
  <c r="AR224" i="103" a="1"/>
  <c r="AT225" i="103" a="1"/>
  <c r="AT270" i="103" a="1"/>
  <c r="AS184" i="103" a="1"/>
  <c r="AU225" i="103" a="1"/>
  <c r="AQ230" i="103" a="1"/>
  <c r="AS224" i="103" a="1"/>
  <c r="AU270" i="103" a="1"/>
  <c r="AQ183" i="103" a="1"/>
  <c r="AQ217" i="103" a="1"/>
  <c r="AT224" i="103" a="1"/>
  <c r="AR231" i="103" a="1"/>
  <c r="AT190" i="103" a="1"/>
  <c r="AV220" i="103" a="1"/>
  <c r="AV226" i="103" a="1"/>
  <c r="AT228" i="103" a="1"/>
  <c r="AS229" i="103" a="1"/>
  <c r="AR230" i="103" a="1"/>
  <c r="AQ231" i="103" a="1"/>
  <c r="AQ178" i="103" a="1"/>
  <c r="AU182" i="103" a="1"/>
  <c r="AS186" i="103" a="1"/>
  <c r="AR178" i="103" a="1"/>
  <c r="AR220" i="103" a="1"/>
  <c r="AR226" i="103" a="1"/>
  <c r="AU229" i="103" a="1"/>
  <c r="AT230" i="103" a="1"/>
  <c r="AS231" i="103" a="1"/>
  <c r="AS178" i="103" a="1"/>
  <c r="AQ180" i="103" a="1"/>
  <c r="AQ185" i="103" a="1"/>
  <c r="AT178" i="103" a="1"/>
  <c r="AR180" i="103" a="1"/>
  <c r="AS220" i="103" a="1"/>
  <c r="AS226" i="103" a="1"/>
  <c r="AU230" i="103" a="1"/>
  <c r="AT231" i="103" a="1"/>
  <c r="AU178" i="103" a="1"/>
  <c r="AS185" i="103" a="1"/>
  <c r="AS180" i="103" a="1"/>
  <c r="AT220" i="103" a="1"/>
  <c r="AT226" i="103" a="1"/>
  <c r="AU231" i="103" a="1"/>
  <c r="AQ226" i="103" a="1"/>
  <c r="AT180" i="103" a="1"/>
  <c r="AU180" i="103" a="1"/>
  <c r="AU220" i="103" a="1"/>
  <c r="AS190" i="103" a="1"/>
  <c r="AV177" i="103" a="1"/>
  <c r="AQ179" i="103" a="1"/>
  <c r="AR181" i="103" a="1"/>
  <c r="AS183" i="103" a="1"/>
  <c r="AT185" i="103" a="1"/>
  <c r="AU187" i="103" a="1"/>
  <c r="AV189" i="103" a="1"/>
  <c r="AQ191" i="103" a="1"/>
  <c r="AQ177" i="103" a="1"/>
  <c r="AR179" i="103" a="1"/>
  <c r="AS181" i="103" a="1"/>
  <c r="AT183" i="103" a="1"/>
  <c r="AU185" i="103" a="1"/>
  <c r="AV187" i="103" a="1"/>
  <c r="AQ189" i="103" a="1"/>
  <c r="AR191" i="103" a="1"/>
  <c r="AR177" i="103" a="1"/>
  <c r="AS179" i="103" a="1"/>
  <c r="AT181" i="103" a="1"/>
  <c r="AU183" i="103" a="1"/>
  <c r="AQ187" i="103" a="1"/>
  <c r="AR189" i="103" a="1"/>
  <c r="AS191" i="103" a="1"/>
  <c r="AT186" i="103" a="1"/>
  <c r="AU188" i="103" a="1"/>
  <c r="AV190" i="103" a="1"/>
  <c r="AS177" i="103" a="1"/>
  <c r="AT179" i="103" a="1"/>
  <c r="AU181" i="103" a="1"/>
  <c r="AV183" i="103" a="1"/>
  <c r="AR187" i="103" a="1"/>
  <c r="AS189" i="103" a="1"/>
  <c r="AT191" i="103" a="1"/>
  <c r="AU186" i="103" a="1"/>
  <c r="AV188" i="103" a="1"/>
  <c r="AQ190" i="103" a="1"/>
  <c r="AT177" i="103" a="1"/>
  <c r="AU179" i="103" a="1"/>
  <c r="AV181" i="103" a="1"/>
  <c r="AS187" i="103" a="1"/>
  <c r="AT189" i="103" a="1"/>
  <c r="AU191" i="103" a="1"/>
  <c r="AO191" i="98" a="1"/>
  <c r="AO179" i="98" a="1"/>
  <c r="AS183" i="98" a="1"/>
  <c r="AQ185" i="98" a="1"/>
  <c r="AP187" i="98" a="1"/>
  <c r="AQ191" i="98" a="1"/>
  <c r="AO187" i="98" a="1"/>
  <c r="AO180" i="98" a="1"/>
  <c r="AQ179" i="98" a="1"/>
  <c r="AR187" i="98" a="1"/>
  <c r="AO189" i="98" a="1"/>
  <c r="AP190" i="98" a="1"/>
  <c r="AS191" i="98" a="1"/>
  <c r="AP182" i="98" a="1"/>
  <c r="AS187" i="98" a="1"/>
  <c r="AP189" i="98" a="1"/>
  <c r="AT191" i="98" a="1"/>
  <c r="AP217" i="98" a="1"/>
  <c r="AT218" i="98" a="1"/>
  <c r="AR219" i="98" a="1"/>
  <c r="AP220" i="98" a="1"/>
  <c r="AT221" i="98" a="1"/>
  <c r="AR222" i="98" a="1"/>
  <c r="AP223" i="98" a="1"/>
  <c r="AT224" i="98" a="1"/>
  <c r="AR225" i="98" a="1"/>
  <c r="AP226" i="98" a="1"/>
  <c r="AT227" i="98" a="1"/>
  <c r="AR228" i="98" a="1"/>
  <c r="AP229" i="98" a="1"/>
  <c r="AT230" i="98" a="1"/>
  <c r="AR231" i="98" a="1"/>
  <c r="AP191" i="98" a="1"/>
  <c r="AQ187" i="98" a="1"/>
  <c r="AR179" i="98" a="1"/>
  <c r="AT190" i="98" a="1"/>
  <c r="AS179" i="98" a="1"/>
  <c r="AQ189" i="98" a="1"/>
  <c r="AO224" i="98" a="1"/>
  <c r="AS225" i="98" a="1"/>
  <c r="AQ226" i="98" a="1"/>
  <c r="AO227" i="98" a="1"/>
  <c r="AS228" i="98" a="1"/>
  <c r="AQ229" i="98" a="1"/>
  <c r="AO230" i="98" a="1"/>
  <c r="AS231" i="98" a="1"/>
  <c r="AP179" i="98" a="1"/>
  <c r="AT178" i="98" a="1"/>
  <c r="AP181" i="98" a="1"/>
  <c r="AR189" i="98" a="1"/>
  <c r="AS189" i="98" a="1"/>
  <c r="AR181" i="98" a="1"/>
  <c r="AO192" i="98" a="1"/>
  <c r="AR186" i="98" a="1"/>
  <c r="AO185" i="98" a="1"/>
  <c r="AO178" i="98" a="1"/>
  <c r="AP180" i="98" a="1"/>
  <c r="AQ182" i="98" a="1"/>
  <c r="AR184" i="98" a="1"/>
  <c r="AS186" i="98" a="1"/>
  <c r="AT188" i="98" a="1"/>
  <c r="AO190" i="98" a="1"/>
  <c r="AP192" i="98" a="1"/>
  <c r="AP185" i="98" a="1"/>
  <c r="AP178" i="98" a="1"/>
  <c r="AQ180" i="98" a="1"/>
  <c r="AR182" i="98" a="1"/>
  <c r="AS184" i="98" a="1"/>
  <c r="AT186" i="98" a="1"/>
  <c r="AO188" i="98" a="1"/>
  <c r="AQ192" i="98" a="1"/>
  <c r="AQ178" i="98" a="1"/>
  <c r="AR180" i="98" a="1"/>
  <c r="AS182" i="98" a="1"/>
  <c r="AT184" i="98" a="1"/>
  <c r="AO186" i="98" a="1"/>
  <c r="AP188" i="98" a="1"/>
  <c r="AQ190" i="98" a="1"/>
  <c r="AR192" i="98" a="1"/>
  <c r="AR185" i="98" a="1"/>
  <c r="AR178" i="98" a="1"/>
  <c r="AS180" i="98" a="1"/>
  <c r="AT182" i="98" a="1"/>
  <c r="AO184" i="98" a="1"/>
  <c r="AP186" i="98" a="1"/>
  <c r="AQ188" i="98" a="1"/>
  <c r="AR190" i="98" a="1"/>
  <c r="AS192" i="98" a="1"/>
  <c r="AS185" i="98" a="1"/>
  <c r="BD136" i="98" a="1"/>
  <c r="AX136" i="98" a="1"/>
  <c r="AR136" i="98" a="1"/>
  <c r="BC136" i="98" a="1"/>
  <c r="AW136" i="98" a="1"/>
  <c r="AQ136" i="98" a="1"/>
  <c r="AV136" i="98" a="1"/>
  <c r="BB136" i="98" a="1"/>
  <c r="AP136" i="98" a="1"/>
  <c r="AZ136" i="98" a="1"/>
  <c r="AT136" i="98" a="1"/>
  <c r="BA136" i="98" a="1"/>
  <c r="AU136" i="98" a="1"/>
  <c r="AY136" i="98" a="1"/>
  <c r="AS136" i="98" a="1"/>
  <c r="BD127" i="98" a="1"/>
  <c r="AX127" i="98" a="1"/>
  <c r="AR127" i="98" a="1"/>
  <c r="BC127" i="98" a="1"/>
  <c r="AW127" i="98" a="1"/>
  <c r="AQ127" i="98" a="1"/>
  <c r="BB127" i="98" a="1"/>
  <c r="AP127" i="98" a="1"/>
  <c r="AV127" i="98" a="1"/>
  <c r="AZ127" i="98" a="1"/>
  <c r="AU127" i="98" a="1"/>
  <c r="BA127" i="98" a="1"/>
  <c r="AT127" i="98" a="1"/>
  <c r="AY127" i="98" a="1"/>
  <c r="AS127" i="98" a="1"/>
  <c r="BC123" i="98" a="1"/>
  <c r="AW123" i="98" a="1"/>
  <c r="AQ123" i="98" a="1"/>
  <c r="AV123" i="98" a="1"/>
  <c r="BB123" i="98" a="1"/>
  <c r="AP123" i="98" a="1"/>
  <c r="AZ123" i="98" a="1"/>
  <c r="BA123" i="98" a="1"/>
  <c r="AT123" i="98" a="1"/>
  <c r="AU123" i="98" a="1"/>
  <c r="BD124" i="98" a="1"/>
  <c r="AV124" i="98" a="1"/>
  <c r="BC124" i="98" a="1"/>
  <c r="AW124" i="98" a="1"/>
  <c r="AQ124" i="98" a="1"/>
  <c r="AP124" i="98" a="1"/>
  <c r="BB124" i="98" a="1"/>
  <c r="AU124" i="98" a="1"/>
  <c r="AT124" i="98" a="1"/>
  <c r="BA124" i="98" a="1"/>
  <c r="AZ124" i="98" a="1"/>
  <c r="AY124" i="98" a="1"/>
  <c r="AS124" i="98" a="1"/>
  <c r="AR123" i="98" a="1"/>
  <c r="AR124" i="98" a="1"/>
  <c r="BD133" i="98" a="1"/>
  <c r="AX133" i="98" a="1"/>
  <c r="AR133" i="98" a="1"/>
  <c r="BC133" i="98" a="1"/>
  <c r="AW133" i="98" a="1"/>
  <c r="AQ133" i="98" a="1"/>
  <c r="AV133" i="98" a="1"/>
  <c r="BB133" i="98" a="1"/>
  <c r="AP133" i="98" a="1"/>
  <c r="AZ133" i="98" a="1"/>
  <c r="BA133" i="98" a="1"/>
  <c r="AU133" i="98" a="1"/>
  <c r="AT133" i="98" a="1"/>
  <c r="AY133" i="98" a="1"/>
  <c r="AS133" i="98" a="1"/>
  <c r="BD131" i="98" a="1"/>
  <c r="AX131" i="98" a="1"/>
  <c r="AR131" i="98" a="1"/>
  <c r="AT131" i="98" a="1"/>
  <c r="BC131" i="98" a="1"/>
  <c r="AW131" i="98" a="1"/>
  <c r="AQ131" i="98" a="1"/>
  <c r="AV131" i="98" a="1"/>
  <c r="AP131" i="98" a="1"/>
  <c r="BB131" i="98" a="1"/>
  <c r="AU131" i="98" a="1"/>
  <c r="BA131" i="98" a="1"/>
  <c r="AZ131" i="98" a="1"/>
  <c r="AY131" i="98" a="1"/>
  <c r="AS131" i="98" a="1"/>
  <c r="BD126" i="98" a="1"/>
  <c r="AX126" i="98" a="1"/>
  <c r="AR126" i="98" a="1"/>
  <c r="AT126" i="98" a="1"/>
  <c r="BC126" i="98" a="1"/>
  <c r="AW126" i="98" a="1"/>
  <c r="AQ126" i="98" a="1"/>
  <c r="AV126" i="98" a="1"/>
  <c r="BB126" i="98" a="1"/>
  <c r="AP126" i="98" a="1"/>
  <c r="BA126" i="98" a="1"/>
  <c r="AZ126" i="98" a="1"/>
  <c r="AU126" i="98" a="1"/>
  <c r="AY126" i="98" a="1"/>
  <c r="AS126" i="98" a="1"/>
  <c r="AY123" i="98" a="1"/>
  <c r="BD128" i="98" a="1"/>
  <c r="AX128" i="98" a="1"/>
  <c r="AR128" i="98" a="1"/>
  <c r="BB128" i="98" a="1"/>
  <c r="BC128" i="98" a="1"/>
  <c r="AW128" i="98" a="1"/>
  <c r="AQ128" i="98" a="1"/>
  <c r="AV128" i="98" a="1"/>
  <c r="AP128" i="98" a="1"/>
  <c r="AT128" i="98" a="1"/>
  <c r="BA128" i="98" a="1"/>
  <c r="AU128" i="98" a="1"/>
  <c r="AZ128" i="98" a="1"/>
  <c r="AY128" i="98" a="1"/>
  <c r="AS128" i="98" a="1"/>
  <c r="BD134" i="98" a="1"/>
  <c r="AX134" i="98" a="1"/>
  <c r="AR134" i="98" a="1"/>
  <c r="AZ134" i="98" a="1"/>
  <c r="BC134" i="98" a="1"/>
  <c r="AW134" i="98" a="1"/>
  <c r="AQ134" i="98" a="1"/>
  <c r="AP134" i="98" a="1"/>
  <c r="BB134" i="98" a="1"/>
  <c r="AV134" i="98" a="1"/>
  <c r="BA134" i="98" a="1"/>
  <c r="AU134" i="98" a="1"/>
  <c r="AT134" i="98" a="1"/>
  <c r="AY134" i="98" a="1"/>
  <c r="AS134" i="98" a="1"/>
  <c r="BD135" i="98" a="1"/>
  <c r="AX135" i="98" a="1"/>
  <c r="AR135" i="98" a="1"/>
  <c r="AZ135" i="98" a="1"/>
  <c r="BC135" i="98" a="1"/>
  <c r="AW135" i="98" a="1"/>
  <c r="AQ135" i="98" a="1"/>
  <c r="BB135" i="98" a="1"/>
  <c r="AV135" i="98" a="1"/>
  <c r="AP135" i="98" a="1"/>
  <c r="BA135" i="98" a="1"/>
  <c r="AU135" i="98" a="1"/>
  <c r="AT135" i="98" a="1"/>
  <c r="AY135" i="98" a="1"/>
  <c r="AS135" i="98" a="1"/>
  <c r="BD129" i="98" a="1"/>
  <c r="AX129" i="98" a="1"/>
  <c r="AR129" i="98" a="1"/>
  <c r="AT129" i="98" a="1"/>
  <c r="BC129" i="98" a="1"/>
  <c r="AW129" i="98" a="1"/>
  <c r="AQ129" i="98" a="1"/>
  <c r="BB129" i="98" a="1"/>
  <c r="AP129" i="98" a="1"/>
  <c r="AV129" i="98" a="1"/>
  <c r="BA129" i="98" a="1"/>
  <c r="AZ129" i="98" a="1"/>
  <c r="AU129" i="98" a="1"/>
  <c r="AY129" i="98" a="1"/>
  <c r="AS129" i="98" a="1"/>
  <c r="AS123" i="98" a="1"/>
  <c r="AX124" i="98" a="1"/>
  <c r="AX123" i="98" a="1"/>
  <c r="BD123" i="98" a="1"/>
  <c r="BD130" i="98" a="1"/>
  <c r="AX130" i="98" a="1"/>
  <c r="AR130" i="98" a="1"/>
  <c r="BC130" i="98" a="1"/>
  <c r="AW130" i="98" a="1"/>
  <c r="AQ130" i="98" a="1"/>
  <c r="AV130" i="98" a="1"/>
  <c r="BB130" i="98" a="1"/>
  <c r="AP130" i="98" a="1"/>
  <c r="AZ130" i="98" a="1"/>
  <c r="AT130" i="98" a="1"/>
  <c r="BA130" i="98" a="1"/>
  <c r="AU130" i="98" a="1"/>
  <c r="AY130" i="98" a="1"/>
  <c r="AS130" i="98" a="1"/>
  <c r="BD132" i="98" a="1"/>
  <c r="AX132" i="98" a="1"/>
  <c r="AR132" i="98" a="1"/>
  <c r="AT132" i="98" a="1"/>
  <c r="BC132" i="98" a="1"/>
  <c r="AW132" i="98" a="1"/>
  <c r="AQ132" i="98" a="1"/>
  <c r="BB132" i="98" a="1"/>
  <c r="AP132" i="98" a="1"/>
  <c r="AV132" i="98" a="1"/>
  <c r="BA132" i="98" a="1"/>
  <c r="AU132" i="98" a="1"/>
  <c r="AZ132" i="98" a="1"/>
  <c r="AY132" i="98" a="1"/>
  <c r="AS132" i="98" a="1"/>
  <c r="BD125" i="98" a="1"/>
  <c r="AX125" i="98" a="1"/>
  <c r="AR125" i="98" a="1"/>
  <c r="BC125" i="98" a="1"/>
  <c r="AW125" i="98" a="1"/>
  <c r="AQ125" i="98" a="1"/>
  <c r="BB125" i="98" a="1"/>
  <c r="AP125" i="98" a="1"/>
  <c r="AV125" i="98" a="1"/>
  <c r="AZ125" i="98" a="1"/>
  <c r="AT125" i="98" a="1"/>
  <c r="BA125" i="98" a="1"/>
  <c r="AU125" i="98" a="1"/>
  <c r="AY125" i="98" a="1"/>
  <c r="AS125" i="98" a="1"/>
  <c r="BD137" i="98" a="1"/>
  <c r="AX137" i="98" a="1"/>
  <c r="AR137" i="98" a="1"/>
  <c r="AT137" i="98" a="1"/>
  <c r="BC137" i="98" a="1"/>
  <c r="AW137" i="98" a="1"/>
  <c r="AQ137" i="98" a="1"/>
  <c r="BB137" i="98" a="1"/>
  <c r="AV137" i="98" a="1"/>
  <c r="AP137" i="98" a="1"/>
  <c r="AZ137" i="98" a="1"/>
  <c r="BA137" i="98" a="1"/>
  <c r="AU137" i="98" a="1"/>
  <c r="AY137" i="98" a="1"/>
  <c r="AS137" i="98" a="1"/>
  <c r="I150" i="86"/>
  <c r="I149" i="86"/>
  <c r="I148" i="86"/>
  <c r="I147" i="86"/>
  <c r="I146" i="86"/>
  <c r="I145" i="86"/>
  <c r="I144" i="86"/>
  <c r="I143" i="86"/>
  <c r="I142" i="86"/>
  <c r="I141" i="86"/>
  <c r="I140" i="86"/>
  <c r="I139" i="86"/>
  <c r="I138" i="86"/>
  <c r="I137" i="86"/>
  <c r="I136" i="86"/>
  <c r="I135" i="86"/>
  <c r="I134" i="86"/>
  <c r="I133" i="86"/>
  <c r="I132" i="86"/>
  <c r="I131" i="86"/>
  <c r="I130" i="86"/>
  <c r="I129" i="86"/>
  <c r="I128" i="86"/>
  <c r="I118" i="98" s="1"/>
  <c r="I151" i="86"/>
  <c r="I100" i="103" l="1"/>
  <c r="I137" i="103"/>
  <c r="I103" i="103"/>
  <c r="I101" i="103"/>
  <c r="I119" i="103"/>
  <c r="I114" i="103"/>
  <c r="I132" i="103"/>
  <c r="I125" i="103"/>
  <c r="I120" i="103"/>
  <c r="I134" i="98"/>
  <c r="I116" i="103"/>
  <c r="I107" i="103"/>
  <c r="I126" i="103"/>
  <c r="I99" i="103"/>
  <c r="I102" i="103"/>
  <c r="I136" i="103"/>
  <c r="I131" i="98"/>
  <c r="I98" i="103"/>
  <c r="I136" i="98"/>
  <c r="I124" i="103"/>
  <c r="I115" i="103"/>
  <c r="I108" i="103"/>
  <c r="I127" i="103"/>
  <c r="I130" i="98"/>
  <c r="I123" i="103"/>
  <c r="I113" i="103"/>
  <c r="I135" i="103"/>
  <c r="I132" i="98"/>
  <c r="I137" i="98"/>
  <c r="I129" i="103"/>
  <c r="I135" i="98"/>
  <c r="I131" i="103"/>
  <c r="I133" i="98"/>
  <c r="I134" i="103"/>
  <c r="I105" i="103"/>
  <c r="I122" i="103"/>
  <c r="I112" i="103"/>
  <c r="I110" i="103"/>
  <c r="I111" i="103"/>
  <c r="I128" i="103"/>
  <c r="I130" i="103"/>
  <c r="I129" i="98"/>
  <c r="I118" i="103"/>
  <c r="I109" i="103"/>
  <c r="I106" i="103"/>
  <c r="I133" i="103"/>
  <c r="I104" i="103"/>
  <c r="I152" i="98"/>
  <c r="I147" i="98"/>
  <c r="I142" i="98"/>
  <c r="I122" i="98"/>
  <c r="I141" i="103"/>
  <c r="I97" i="103"/>
  <c r="I93" i="103"/>
  <c r="I148" i="98"/>
  <c r="I143" i="98"/>
  <c r="I138" i="98"/>
  <c r="I150" i="103"/>
  <c r="I95" i="103"/>
  <c r="I121" i="98"/>
  <c r="I117" i="103"/>
  <c r="I151" i="103"/>
  <c r="I147" i="103"/>
  <c r="I145" i="103"/>
  <c r="I143" i="103"/>
  <c r="I140" i="103"/>
  <c r="I96" i="103"/>
  <c r="I151" i="98"/>
  <c r="I146" i="98"/>
  <c r="I141" i="98"/>
  <c r="I150" i="98"/>
  <c r="I139" i="98"/>
  <c r="I148" i="103"/>
  <c r="I139" i="103"/>
  <c r="I94" i="103"/>
  <c r="I149" i="98"/>
  <c r="I144" i="98"/>
  <c r="I140" i="98"/>
  <c r="I120" i="98"/>
  <c r="I145" i="98"/>
  <c r="I121" i="103"/>
  <c r="I152" i="103"/>
  <c r="I119" i="98"/>
  <c r="I149" i="103"/>
  <c r="I146" i="103"/>
  <c r="I144" i="103"/>
  <c r="I142" i="103"/>
  <c r="I138" i="103"/>
  <c r="I127" i="98"/>
  <c r="I124" i="98"/>
  <c r="I126" i="98"/>
  <c r="I125" i="98"/>
  <c r="I128" i="98"/>
  <c r="I123" i="98"/>
  <c r="BH87" i="103"/>
  <c r="BH86" i="103"/>
  <c r="BH85" i="103"/>
  <c r="BH84" i="103"/>
  <c r="BH83" i="103"/>
  <c r="BH82" i="103"/>
  <c r="BH56" i="103"/>
  <c r="BH55" i="103"/>
  <c r="BH53" i="103"/>
  <c r="BH54" i="103"/>
  <c r="BJ112" i="98"/>
  <c r="BJ111" i="98"/>
  <c r="BJ110" i="98"/>
  <c r="BJ109" i="98"/>
  <c r="BJ108" i="98"/>
  <c r="BJ107" i="98"/>
  <c r="BJ106" i="98"/>
  <c r="BJ105" i="98"/>
  <c r="BJ79" i="98"/>
  <c r="E1" i="100" l="1"/>
  <c r="E29" i="100"/>
  <c r="B29" i="100"/>
  <c r="E27" i="100"/>
  <c r="B27" i="100"/>
  <c r="A112" i="98" l="1"/>
  <c r="A111" i="98"/>
  <c r="A110" i="98"/>
  <c r="A109" i="98"/>
  <c r="A108" i="98"/>
  <c r="A107" i="98"/>
  <c r="A106" i="98"/>
  <c r="A105" i="98"/>
  <c r="A79" i="98"/>
  <c r="A78" i="98"/>
  <c r="A173" i="98"/>
  <c r="AK173" i="98"/>
  <c r="AI173" i="98" s="1"/>
  <c r="AM173" i="98"/>
  <c r="AO173" i="98" s="1" a="1"/>
  <c r="A174" i="98"/>
  <c r="AM174" i="98"/>
  <c r="AP174" i="98" s="1" a="1"/>
  <c r="A175" i="98"/>
  <c r="AM175" i="98"/>
  <c r="AT175" i="98" s="1" a="1"/>
  <c r="A176" i="98"/>
  <c r="AM176" i="98"/>
  <c r="AS176" i="98" s="1" a="1"/>
  <c r="A177" i="98"/>
  <c r="AM177" i="98"/>
  <c r="AO177" i="98" s="1" a="1"/>
  <c r="A193" i="98"/>
  <c r="AM193" i="98"/>
  <c r="AS193" i="98" s="1" a="1"/>
  <c r="A194" i="98"/>
  <c r="AM194" i="98"/>
  <c r="AO194" i="98" s="1" a="1"/>
  <c r="A195" i="98"/>
  <c r="AM195" i="98"/>
  <c r="AR195" i="98" s="1" a="1"/>
  <c r="A196" i="98"/>
  <c r="AM196" i="98"/>
  <c r="AR196" i="98" s="1" a="1"/>
  <c r="A197" i="98"/>
  <c r="AM197" i="98"/>
  <c r="AQ197" i="98" s="1" a="1"/>
  <c r="A198" i="98"/>
  <c r="AM198" i="98"/>
  <c r="AR198" i="98" s="1" a="1"/>
  <c r="A199" i="98"/>
  <c r="AM199" i="98"/>
  <c r="AO199" i="98" s="1" a="1"/>
  <c r="A200" i="98"/>
  <c r="AM200" i="98"/>
  <c r="AO200" i="98" s="1" a="1"/>
  <c r="A201" i="98"/>
  <c r="AM201" i="98"/>
  <c r="AO201" i="98" s="1" a="1"/>
  <c r="A202" i="98"/>
  <c r="AM202" i="98"/>
  <c r="AR202" i="98" s="1" a="1"/>
  <c r="A203" i="98"/>
  <c r="AM203" i="98"/>
  <c r="AO203" i="98" s="1" a="1"/>
  <c r="A204" i="98"/>
  <c r="AM204" i="98"/>
  <c r="AQ204" i="98" s="1" a="1"/>
  <c r="A205" i="98"/>
  <c r="AM205" i="98"/>
  <c r="AP205" i="98" s="1" a="1"/>
  <c r="A206" i="98"/>
  <c r="AM206" i="98"/>
  <c r="AP206" i="98" s="1" a="1"/>
  <c r="A207" i="98"/>
  <c r="AM207" i="98"/>
  <c r="AS207" i="98" s="1" a="1"/>
  <c r="AD112" i="98"/>
  <c r="AD111" i="98"/>
  <c r="AD110" i="98"/>
  <c r="AD109" i="98"/>
  <c r="AD108" i="98"/>
  <c r="AD106" i="98"/>
  <c r="AD105" i="98"/>
  <c r="AD79" i="98"/>
  <c r="AD78" i="98"/>
  <c r="AD107" i="98"/>
  <c r="AC112" i="98"/>
  <c r="AC111" i="98"/>
  <c r="AC110" i="98"/>
  <c r="AC109" i="98"/>
  <c r="AC107" i="98"/>
  <c r="AC106" i="98"/>
  <c r="AC105" i="98"/>
  <c r="AC79" i="98"/>
  <c r="AC78" i="98"/>
  <c r="AC108" i="98"/>
  <c r="X152" i="103"/>
  <c r="X151" i="103"/>
  <c r="X150" i="103"/>
  <c r="X149" i="103"/>
  <c r="X148" i="103"/>
  <c r="X147" i="103"/>
  <c r="X146" i="103"/>
  <c r="X145" i="103"/>
  <c r="X144" i="103"/>
  <c r="X143" i="103"/>
  <c r="X142" i="103"/>
  <c r="X141" i="103"/>
  <c r="X140" i="103"/>
  <c r="X139" i="103"/>
  <c r="X138" i="103"/>
  <c r="X97" i="103"/>
  <c r="X96" i="103"/>
  <c r="X95" i="103"/>
  <c r="X94" i="103"/>
  <c r="V152" i="103"/>
  <c r="V151" i="103"/>
  <c r="Y151" i="103" s="1"/>
  <c r="V150" i="103"/>
  <c r="Y150" i="103" s="1"/>
  <c r="V149" i="103"/>
  <c r="Y149" i="103" s="1"/>
  <c r="V148" i="103"/>
  <c r="Y148" i="103" s="1"/>
  <c r="V147" i="103"/>
  <c r="Y147" i="103" s="1"/>
  <c r="V146" i="103"/>
  <c r="Y146" i="103" s="1"/>
  <c r="V145" i="103"/>
  <c r="Y145" i="103" s="1"/>
  <c r="V144" i="103"/>
  <c r="Y144" i="103" s="1"/>
  <c r="V143" i="103"/>
  <c r="Y143" i="103" s="1"/>
  <c r="V142" i="103"/>
  <c r="Y142" i="103" s="1"/>
  <c r="V141" i="103"/>
  <c r="Y141" i="103" s="1"/>
  <c r="V140" i="103"/>
  <c r="Y140" i="103" s="1"/>
  <c r="V139" i="103"/>
  <c r="Y139" i="103" s="1"/>
  <c r="V138" i="103"/>
  <c r="Y138" i="103" s="1"/>
  <c r="V97" i="103"/>
  <c r="Y97" i="103" s="1"/>
  <c r="V96" i="103"/>
  <c r="Y96" i="103" s="1"/>
  <c r="V95" i="103"/>
  <c r="Y95" i="103" s="1"/>
  <c r="V94" i="103"/>
  <c r="V93" i="103"/>
  <c r="X93" i="103"/>
  <c r="W152" i="98"/>
  <c r="W151" i="98"/>
  <c r="W150" i="98"/>
  <c r="W149" i="98"/>
  <c r="W148" i="98"/>
  <c r="W147" i="98"/>
  <c r="W146" i="98"/>
  <c r="W145" i="98"/>
  <c r="W144" i="98"/>
  <c r="W143" i="98"/>
  <c r="W142" i="98"/>
  <c r="W141" i="98"/>
  <c r="W140" i="98"/>
  <c r="W139" i="98"/>
  <c r="W138" i="98"/>
  <c r="W122" i="98"/>
  <c r="W121" i="98"/>
  <c r="W120" i="98"/>
  <c r="W119" i="98"/>
  <c r="W118" i="98"/>
  <c r="U152" i="98"/>
  <c r="Y152" i="98" s="1"/>
  <c r="U151" i="98"/>
  <c r="Y151" i="98" s="1"/>
  <c r="U150" i="98"/>
  <c r="Y150" i="98" s="1"/>
  <c r="U149" i="98"/>
  <c r="Y149" i="98" s="1"/>
  <c r="U148" i="98"/>
  <c r="Y148" i="98" s="1"/>
  <c r="U147" i="98"/>
  <c r="Y147" i="98" s="1"/>
  <c r="U146" i="98"/>
  <c r="Y146" i="98" s="1"/>
  <c r="U145" i="98"/>
  <c r="Y145" i="98" s="1"/>
  <c r="U144" i="98"/>
  <c r="Y144" i="98" s="1"/>
  <c r="U143" i="98"/>
  <c r="Y143" i="98" s="1"/>
  <c r="U142" i="98"/>
  <c r="Y142" i="98" s="1"/>
  <c r="U141" i="98"/>
  <c r="Y141" i="98" s="1"/>
  <c r="U140" i="98"/>
  <c r="Y140" i="98" s="1"/>
  <c r="U139" i="98"/>
  <c r="Y139" i="98" s="1"/>
  <c r="U138" i="98"/>
  <c r="Y138" i="98" s="1"/>
  <c r="U122" i="98"/>
  <c r="Y122" i="98" s="1"/>
  <c r="U121" i="98"/>
  <c r="Y121" i="98" s="1"/>
  <c r="U118" i="98"/>
  <c r="Y118" i="98" s="1"/>
  <c r="U119" i="98"/>
  <c r="Y119" i="98" s="1"/>
  <c r="U120" i="98"/>
  <c r="Y120" i="98" s="1"/>
  <c r="AM152" i="103"/>
  <c r="AN152" i="103" s="1"/>
  <c r="AM151" i="103"/>
  <c r="AN151" i="103" s="1"/>
  <c r="AM150" i="103"/>
  <c r="AN150" i="103" s="1"/>
  <c r="AM149" i="103"/>
  <c r="AN149" i="103" s="1"/>
  <c r="AM148" i="103"/>
  <c r="AN148" i="103" s="1"/>
  <c r="AM147" i="103"/>
  <c r="AN147" i="103" s="1"/>
  <c r="AM146" i="103"/>
  <c r="AN146" i="103" s="1"/>
  <c r="AM145" i="103"/>
  <c r="AN145" i="103" s="1"/>
  <c r="AM144" i="103"/>
  <c r="AN144" i="103" s="1"/>
  <c r="AM143" i="103"/>
  <c r="AN143" i="103" s="1"/>
  <c r="Y152" i="103" l="1"/>
  <c r="Y93" i="103"/>
  <c r="Y94" i="103"/>
  <c r="AO206" i="98" a="1"/>
  <c r="AT196" i="98" a="1"/>
  <c r="AQ196" i="98" a="1"/>
  <c r="AS206" i="98" a="1"/>
  <c r="AT205" i="98" a="1"/>
  <c r="AQ177" i="98" a="1"/>
  <c r="AQ193" i="98" a="1"/>
  <c r="AO204" i="98" a="1"/>
  <c r="AP193" i="98" a="1"/>
  <c r="AS177" i="98" a="1"/>
  <c r="AS205" i="98" a="1"/>
  <c r="AS197" i="98" a="1"/>
  <c r="AR205" i="98" a="1"/>
  <c r="AP197" i="98" a="1"/>
  <c r="AO205" i="98" a="1"/>
  <c r="AQ202" i="98" a="1"/>
  <c r="AP202" i="98" a="1"/>
  <c r="AR193" i="98" a="1"/>
  <c r="AO202" i="98" a="1"/>
  <c r="AS198" i="98" a="1"/>
  <c r="AR204" i="98" a="1"/>
  <c r="AQ198" i="98" a="1"/>
  <c r="AP204" i="98" a="1"/>
  <c r="AP198" i="98" a="1"/>
  <c r="AO198" i="98" a="1"/>
  <c r="AS174" i="98" a="1"/>
  <c r="AR174" i="98" a="1"/>
  <c r="AO174" i="98" a="1"/>
  <c r="AP196" i="98" a="1"/>
  <c r="AS194" i="98" a="1"/>
  <c r="AR194" i="98" a="1"/>
  <c r="AT194" i="98" a="1"/>
  <c r="AT206" i="98" a="1"/>
  <c r="AR200" i="98" a="1"/>
  <c r="AQ194" i="98" a="1"/>
  <c r="AS175" i="98" a="1"/>
  <c r="AT173" i="98" a="1"/>
  <c r="AT204" i="98" a="1"/>
  <c r="AT202" i="98" a="1"/>
  <c r="AP194" i="98" a="1"/>
  <c r="AT177" i="98" a="1"/>
  <c r="AO175" i="98" a="1"/>
  <c r="AS173" i="98" a="1"/>
  <c r="AS204" i="98" a="1"/>
  <c r="AS202" i="98" a="1"/>
  <c r="AR173" i="98" a="1"/>
  <c r="AR177" i="98" a="1"/>
  <c r="AP173" i="98" a="1"/>
  <c r="AT195" i="98" a="1"/>
  <c r="AP177" i="98" a="1"/>
  <c r="AT174" i="98" a="1"/>
  <c r="AQ195" i="98" a="1"/>
  <c r="AR207" i="98" a="1"/>
  <c r="AT203" i="98" a="1"/>
  <c r="AO197" i="98" a="1"/>
  <c r="AP195" i="98" a="1"/>
  <c r="AR176" i="98" a="1"/>
  <c r="AO196" i="98" a="1"/>
  <c r="AR175" i="98" a="1"/>
  <c r="AS203" i="98" a="1"/>
  <c r="AT201" i="98" a="1"/>
  <c r="AO195" i="98" a="1"/>
  <c r="AQ176" i="98" a="1"/>
  <c r="AR206" i="98" a="1"/>
  <c r="AQ175" i="98" a="1"/>
  <c r="AP207" i="98" a="1"/>
  <c r="AQ205" i="98" a="1"/>
  <c r="AR203" i="98" a="1"/>
  <c r="AS201" i="98" a="1"/>
  <c r="AT199" i="98" a="1"/>
  <c r="AO193" i="98" a="1"/>
  <c r="AP176" i="98" a="1"/>
  <c r="AQ174" i="98" a="1"/>
  <c r="AQ206" i="98" a="1"/>
  <c r="AT200" i="98" a="1"/>
  <c r="AS200" i="98" a="1"/>
  <c r="AT198" i="98" a="1"/>
  <c r="AP175" i="98" a="1"/>
  <c r="AQ173" i="98" a="1"/>
  <c r="AQ207" i="98" a="1"/>
  <c r="AO207" i="98" a="1"/>
  <c r="AQ203" i="98" a="1"/>
  <c r="AR201" i="98" a="1"/>
  <c r="AS199" i="98" a="1"/>
  <c r="AT197" i="98" a="1"/>
  <c r="AO176" i="98" a="1"/>
  <c r="AQ201" i="98" a="1"/>
  <c r="AR199" i="98" a="1"/>
  <c r="AQ200" i="98" a="1"/>
  <c r="AS196" i="98" a="1"/>
  <c r="AP203" i="98" a="1"/>
  <c r="AP201" i="98" a="1"/>
  <c r="AQ199" i="98" a="1"/>
  <c r="AR197" i="98" a="1"/>
  <c r="AS195" i="98" a="1"/>
  <c r="AT193" i="98" a="1"/>
  <c r="AP200" i="98" a="1"/>
  <c r="AT207" i="98" a="1"/>
  <c r="AP199" i="98" a="1"/>
  <c r="AT176" i="98" a="1"/>
  <c r="Y154" i="103" l="1"/>
  <c r="T161" i="103" s="1"/>
  <c r="Y154" i="98"/>
  <c r="AM152" i="98"/>
  <c r="AN152" i="98" s="1"/>
  <c r="AM151" i="98"/>
  <c r="AN151" i="98" s="1"/>
  <c r="AM150" i="98"/>
  <c r="AN150" i="98" s="1"/>
  <c r="AM149" i="98"/>
  <c r="AN149" i="98" s="1"/>
  <c r="AM148" i="98"/>
  <c r="AN148" i="98" s="1"/>
  <c r="AM147" i="98"/>
  <c r="AN147" i="98" s="1"/>
  <c r="AM146" i="98"/>
  <c r="AN146" i="98" s="1"/>
  <c r="AM145" i="98"/>
  <c r="AN145" i="98" s="1"/>
  <c r="AY145" i="98" s="1" a="1"/>
  <c r="AM144" i="98"/>
  <c r="AN144" i="98" s="1"/>
  <c r="AZ144" i="98" s="1" a="1"/>
  <c r="AM143" i="98"/>
  <c r="AN143" i="98" s="1"/>
  <c r="BB148" i="98" l="1" a="1"/>
  <c r="BA148" i="98" a="1"/>
  <c r="BC148" i="98" a="1"/>
  <c r="AU148" i="98" a="1"/>
  <c r="AS148" i="98" a="1"/>
  <c r="BA149" i="98" a="1"/>
  <c r="AT149" i="98" a="1"/>
  <c r="BD149" i="98" a="1"/>
  <c r="AR149" i="98" a="1"/>
  <c r="AP149" i="98" a="1"/>
  <c r="AX149" i="98" a="1"/>
  <c r="AQ149" i="98" a="1"/>
  <c r="AV149" i="98" a="1"/>
  <c r="BB149" i="98" a="1"/>
  <c r="AZ149" i="98" a="1"/>
  <c r="AY149" i="98" a="1"/>
  <c r="AY150" i="98" a="1"/>
  <c r="AR150" i="98" a="1"/>
  <c r="AP150" i="98" a="1"/>
  <c r="AZ150" i="98" a="1"/>
  <c r="AX150" i="98" a="1"/>
  <c r="BD147" i="98" a="1"/>
  <c r="AV147" i="98" a="1"/>
  <c r="AU147" i="98" a="1"/>
  <c r="BC147" i="98" a="1"/>
  <c r="BB147" i="98" a="1"/>
  <c r="AT147" i="98" a="1"/>
  <c r="AS147" i="98" a="1"/>
  <c r="BA147" i="98" a="1"/>
  <c r="AY147" i="98" a="1"/>
  <c r="AQ147" i="98" a="1"/>
  <c r="AZ147" i="98" a="1"/>
  <c r="AR147" i="98" a="1"/>
  <c r="AX147" i="98" a="1"/>
  <c r="AP147" i="98" a="1"/>
  <c r="AW147" i="98" a="1"/>
  <c r="BB143" i="98" a="1"/>
  <c r="AT143" i="98" a="1"/>
  <c r="AS143" i="98" a="1"/>
  <c r="AY143" i="98" a="1"/>
  <c r="BA143" i="98" a="1"/>
  <c r="AZ143" i="98" a="1"/>
  <c r="AR143" i="98" a="1"/>
  <c r="AQ143" i="98" a="1"/>
  <c r="AX143" i="98" a="1"/>
  <c r="AP143" i="98" a="1"/>
  <c r="AW143" i="98" a="1"/>
  <c r="BD143" i="98" a="1"/>
  <c r="AV143" i="98" a="1"/>
  <c r="BC143" i="98" a="1"/>
  <c r="AU143" i="98" a="1"/>
  <c r="AW146" i="98" a="1"/>
  <c r="BC146" i="98" a="1"/>
  <c r="AU146" i="98" a="1"/>
  <c r="BB146" i="98" a="1"/>
  <c r="AT146" i="98" a="1"/>
  <c r="AP146" i="98" a="1"/>
  <c r="BA146" i="98" a="1"/>
  <c r="AS146" i="98" a="1"/>
  <c r="BD146" i="98" a="1"/>
  <c r="AZ146" i="98" a="1"/>
  <c r="AR146" i="98" a="1"/>
  <c r="AV146" i="98" a="1"/>
  <c r="AX146" i="98" a="1"/>
  <c r="AY146" i="98" a="1"/>
  <c r="AQ146" i="98" a="1"/>
  <c r="AX151" i="98" a="1"/>
  <c r="AP151" i="98" a="1"/>
  <c r="AW151" i="98" a="1"/>
  <c r="BD151" i="98" a="1"/>
  <c r="AV151" i="98" a="1"/>
  <c r="BC151" i="98" a="1"/>
  <c r="AU151" i="98" a="1"/>
  <c r="BB151" i="98" a="1"/>
  <c r="AT151" i="98" a="1"/>
  <c r="BA151" i="98" a="1"/>
  <c r="AS151" i="98" a="1"/>
  <c r="AQ151" i="98" a="1"/>
  <c r="AZ151" i="98" a="1"/>
  <c r="AR151" i="98" a="1"/>
  <c r="AY151" i="98" a="1"/>
  <c r="BC152" i="98" a="1"/>
  <c r="BD152" i="98" a="1"/>
  <c r="AV152" i="98" a="1"/>
  <c r="AU152" i="98" a="1"/>
  <c r="BB152" i="98" a="1"/>
  <c r="AT152" i="98" a="1"/>
  <c r="BA152" i="98" a="1"/>
  <c r="AS152" i="98" a="1"/>
  <c r="AZ152" i="98" a="1"/>
  <c r="AR152" i="98" a="1"/>
  <c r="AY152" i="98" a="1"/>
  <c r="AQ152" i="98" a="1"/>
  <c r="AX152" i="98" a="1"/>
  <c r="AP152" i="98" a="1"/>
  <c r="AW152" i="98" a="1"/>
  <c r="AR145" i="98" a="1"/>
  <c r="AZ145" i="98" a="1"/>
  <c r="AT144" i="98" a="1"/>
  <c r="BB144" i="98" a="1"/>
  <c r="AV148" i="98" a="1"/>
  <c r="BD148" i="98" a="1"/>
  <c r="AS150" i="98" a="1"/>
  <c r="BA150" i="98" a="1"/>
  <c r="AQ144" i="98" a="1"/>
  <c r="BA144" i="98" a="1"/>
  <c r="AS145" i="98" a="1"/>
  <c r="BA145" i="98" a="1"/>
  <c r="AU149" i="98" a="1"/>
  <c r="BC149" i="98" a="1"/>
  <c r="AU144" i="98" a="1"/>
  <c r="BC144" i="98" a="1"/>
  <c r="AW148" i="98" a="1"/>
  <c r="AT150" i="98" a="1"/>
  <c r="BB150" i="98" a="1"/>
  <c r="AY144" i="98" a="1"/>
  <c r="AS144" i="98" a="1"/>
  <c r="BB145" i="98" a="1"/>
  <c r="AV144" i="98" a="1"/>
  <c r="BD144" i="98" a="1"/>
  <c r="AP148" i="98" a="1"/>
  <c r="AX148" i="98" a="1"/>
  <c r="AU150" i="98" a="1"/>
  <c r="BC150" i="98" a="1"/>
  <c r="AU145" i="98" a="1"/>
  <c r="BC145" i="98" a="1"/>
  <c r="AW149" i="98" a="1"/>
  <c r="AT145" i="98" a="1"/>
  <c r="AW144" i="98" a="1"/>
  <c r="AQ148" i="98" a="1"/>
  <c r="AY148" i="98" a="1"/>
  <c r="AV150" i="98" a="1"/>
  <c r="BD150" i="98" a="1"/>
  <c r="AV145" i="98" a="1"/>
  <c r="AP144" i="98" a="1"/>
  <c r="AX144" i="98" a="1"/>
  <c r="AR148" i="98" a="1"/>
  <c r="AZ148" i="98" a="1"/>
  <c r="AW150" i="98" a="1"/>
  <c r="BD145" i="98" a="1"/>
  <c r="AW145" i="98" a="1"/>
  <c r="AX145" i="98" a="1"/>
  <c r="AR144" i="98" a="1"/>
  <c r="AT148" i="98" a="1"/>
  <c r="AQ150" i="98" a="1"/>
  <c r="AP145" i="98" a="1"/>
  <c r="AQ145" i="98" a="1"/>
  <c r="AS149" i="98" a="1"/>
  <c r="M51" i="86"/>
  <c r="A246" i="103"/>
  <c r="A245" i="103"/>
  <c r="A244" i="103"/>
  <c r="A243" i="103"/>
  <c r="A242" i="103"/>
  <c r="A241" i="103"/>
  <c r="A240" i="103"/>
  <c r="A239" i="103"/>
  <c r="A238" i="103"/>
  <c r="A237" i="103"/>
  <c r="A236" i="103"/>
  <c r="A235" i="103"/>
  <c r="A234" i="103"/>
  <c r="A233" i="103"/>
  <c r="A232" i="103"/>
  <c r="A216" i="103"/>
  <c r="A215" i="103"/>
  <c r="A214" i="103"/>
  <c r="A213" i="103"/>
  <c r="A212" i="103"/>
  <c r="A206" i="103"/>
  <c r="A205" i="103"/>
  <c r="A204" i="103"/>
  <c r="A203" i="103"/>
  <c r="A202" i="103"/>
  <c r="A201" i="103"/>
  <c r="A200" i="103"/>
  <c r="A199" i="103"/>
  <c r="A198" i="103"/>
  <c r="A197" i="103"/>
  <c r="A196" i="103"/>
  <c r="A195" i="103"/>
  <c r="A194" i="103"/>
  <c r="A193" i="103"/>
  <c r="A192" i="103"/>
  <c r="A176" i="103"/>
  <c r="A175" i="103"/>
  <c r="A174" i="103"/>
  <c r="A172" i="103"/>
  <c r="A173" i="103"/>
  <c r="D129" i="86"/>
  <c r="AM246" i="98"/>
  <c r="AT246" i="98" s="1" a="1"/>
  <c r="AM245" i="98"/>
  <c r="AS245" i="98" s="1" a="1"/>
  <c r="AM244" i="98"/>
  <c r="AT244" i="98" s="1" a="1"/>
  <c r="AM243" i="98"/>
  <c r="AT243" i="98" s="1" a="1"/>
  <c r="AM242" i="98"/>
  <c r="AT242" i="98" s="1" a="1"/>
  <c r="AM241" i="98"/>
  <c r="AS241" i="98" s="1" a="1"/>
  <c r="AM240" i="98"/>
  <c r="AT240" i="98" s="1" a="1"/>
  <c r="AM239" i="98"/>
  <c r="AT239" i="98" s="1" a="1"/>
  <c r="AM238" i="98"/>
  <c r="AT238" i="98" s="1" a="1"/>
  <c r="AM237" i="98"/>
  <c r="AT237" i="98" s="1" a="1"/>
  <c r="AM236" i="98"/>
  <c r="AT236" i="98" s="1" a="1"/>
  <c r="AM235" i="98"/>
  <c r="AS235" i="98" s="1" a="1"/>
  <c r="AM234" i="98"/>
  <c r="AT234" i="98" s="1" a="1"/>
  <c r="AM233" i="98"/>
  <c r="AT233" i="98" s="1" a="1"/>
  <c r="AM232" i="98"/>
  <c r="AT232" i="98" s="1" a="1"/>
  <c r="AM216" i="98"/>
  <c r="AT216" i="98" s="1" a="1"/>
  <c r="AM215" i="98"/>
  <c r="AT215" i="98" s="1" a="1"/>
  <c r="AM214" i="98"/>
  <c r="AS214" i="98" s="1" a="1"/>
  <c r="AM213" i="98"/>
  <c r="AT213" i="98" s="1" a="1"/>
  <c r="AM212" i="98"/>
  <c r="AT212" i="98" s="1" a="1"/>
  <c r="C129" i="86"/>
  <c r="E129" i="86"/>
  <c r="AR213" i="98" l="1" a="1"/>
  <c r="AR233" i="98" a="1"/>
  <c r="AR216" i="98" a="1"/>
  <c r="AS244" i="98" a="1"/>
  <c r="AR232" i="98" a="1"/>
  <c r="AR245" i="98" a="1"/>
  <c r="AR241" i="98" a="1"/>
  <c r="AR246" i="98" a="1"/>
  <c r="AR238" i="98" a="1"/>
  <c r="AS246" i="98" a="1"/>
  <c r="AR240" i="98" a="1"/>
  <c r="AR237" i="98" a="1"/>
  <c r="AR234" i="98" a="1"/>
  <c r="AR243" i="98" a="1"/>
  <c r="AR244" i="98" a="1"/>
  <c r="AR215" i="98" a="1"/>
  <c r="AR235" i="98" a="1"/>
  <c r="AR214" i="98" a="1"/>
  <c r="AR242" i="98" a="1"/>
  <c r="AR239" i="98" a="1"/>
  <c r="AR236" i="98" a="1"/>
  <c r="AR212" i="98" a="1"/>
  <c r="AO213" i="98" a="1"/>
  <c r="AO232" i="98" a="1"/>
  <c r="AO236" i="98" a="1"/>
  <c r="AO237" i="98" a="1"/>
  <c r="AO239" i="98" a="1"/>
  <c r="AO240" i="98" a="1"/>
  <c r="AO241" i="98" a="1"/>
  <c r="AO242" i="98" a="1"/>
  <c r="AO243" i="98" a="1"/>
  <c r="AO244" i="98" a="1"/>
  <c r="AO245" i="98" a="1"/>
  <c r="AO246" i="98" a="1"/>
  <c r="AO212" i="98" a="1"/>
  <c r="AO214" i="98" a="1"/>
  <c r="AO215" i="98" a="1"/>
  <c r="AO216" i="98" a="1"/>
  <c r="AO233" i="98" a="1"/>
  <c r="AO234" i="98" a="1"/>
  <c r="AO235" i="98" a="1"/>
  <c r="AO238" i="98" a="1"/>
  <c r="AP212" i="98" a="1"/>
  <c r="AP213" i="98" a="1"/>
  <c r="AP214" i="98" a="1"/>
  <c r="AP215" i="98" a="1"/>
  <c r="AP216" i="98" a="1"/>
  <c r="AP232" i="98" a="1"/>
  <c r="AP233" i="98" a="1"/>
  <c r="AP234" i="98" a="1"/>
  <c r="AP235" i="98" a="1"/>
  <c r="AP236" i="98" a="1"/>
  <c r="AP237" i="98" a="1"/>
  <c r="AP238" i="98" a="1"/>
  <c r="AP239" i="98" a="1"/>
  <c r="AP240" i="98" a="1"/>
  <c r="AP241" i="98" a="1"/>
  <c r="AP242" i="98" a="1"/>
  <c r="AP243" i="98" a="1"/>
  <c r="AP244" i="98" a="1"/>
  <c r="AP245" i="98" a="1"/>
  <c r="AP246" i="98" a="1"/>
  <c r="AQ212" i="98" a="1"/>
  <c r="AQ213" i="98" a="1"/>
  <c r="AQ214" i="98" a="1"/>
  <c r="AQ215" i="98" a="1"/>
  <c r="AQ216" i="98" a="1"/>
  <c r="AQ232" i="98" a="1"/>
  <c r="AQ233" i="98" a="1"/>
  <c r="AQ234" i="98" a="1"/>
  <c r="AQ235" i="98" a="1"/>
  <c r="AQ236" i="98" a="1"/>
  <c r="AQ237" i="98" a="1"/>
  <c r="AQ238" i="98" a="1"/>
  <c r="AQ239" i="98" a="1"/>
  <c r="AQ240" i="98" a="1"/>
  <c r="AQ241" i="98" a="1"/>
  <c r="AQ242" i="98" a="1"/>
  <c r="AQ243" i="98" a="1"/>
  <c r="AQ244" i="98" a="1"/>
  <c r="AQ245" i="98" a="1"/>
  <c r="AQ246" i="98" a="1"/>
  <c r="AS212" i="98" a="1"/>
  <c r="AS213" i="98" a="1"/>
  <c r="AS215" i="98" a="1"/>
  <c r="AS216" i="98" a="1"/>
  <c r="AS232" i="98" a="1"/>
  <c r="AS233" i="98" a="1"/>
  <c r="AS234" i="98" a="1"/>
  <c r="AS236" i="98" a="1"/>
  <c r="AS237" i="98" a="1"/>
  <c r="AS238" i="98" a="1"/>
  <c r="AS239" i="98" a="1"/>
  <c r="AS240" i="98" a="1"/>
  <c r="AS242" i="98" a="1"/>
  <c r="AS243" i="98" a="1"/>
  <c r="AT214" i="98" a="1"/>
  <c r="AT235" i="98" a="1"/>
  <c r="AT241" i="98" a="1"/>
  <c r="AT245" i="98" a="1"/>
  <c r="F129" i="86"/>
  <c r="AO325" i="103"/>
  <c r="AV325" i="103" s="1" a="1"/>
  <c r="AO324" i="103"/>
  <c r="AT324" i="103" s="1" a="1"/>
  <c r="AO323" i="103"/>
  <c r="AS323" i="103" s="1" a="1"/>
  <c r="AO322" i="103"/>
  <c r="AQ322" i="103" s="1" a="1"/>
  <c r="AO321" i="103"/>
  <c r="AV321" i="103" s="1" a="1"/>
  <c r="AO320" i="103"/>
  <c r="AV320" i="103" s="1" a="1"/>
  <c r="AO319" i="103"/>
  <c r="AU319" i="103" s="1" a="1"/>
  <c r="AO318" i="103"/>
  <c r="AS318" i="103" s="1" a="1"/>
  <c r="AO317" i="103"/>
  <c r="AR317" i="103" s="1" a="1"/>
  <c r="AO316" i="103"/>
  <c r="AV316" i="103" s="1" a="1"/>
  <c r="AO315" i="103"/>
  <c r="AU315" i="103" s="1" a="1"/>
  <c r="AO314" i="103"/>
  <c r="AV314" i="103" s="1" a="1"/>
  <c r="AO313" i="103"/>
  <c r="AU313" i="103" s="1" a="1"/>
  <c r="AO312" i="103"/>
  <c r="AS312" i="103" s="1" a="1"/>
  <c r="AO311" i="103"/>
  <c r="AV311" i="103" s="1" a="1"/>
  <c r="AO295" i="103"/>
  <c r="AV295" i="103" s="1" a="1"/>
  <c r="AO294" i="103"/>
  <c r="AU294" i="103" s="1" a="1"/>
  <c r="AO293" i="103"/>
  <c r="AU293" i="103" s="1" a="1"/>
  <c r="AO292" i="103"/>
  <c r="AR292" i="103" s="1" a="1"/>
  <c r="AO291" i="103"/>
  <c r="AQ291" i="103" s="1" a="1"/>
  <c r="AO285" i="103"/>
  <c r="AQ285" i="103" s="1" a="1"/>
  <c r="AO284" i="103"/>
  <c r="AQ284" i="103" s="1" a="1"/>
  <c r="AO283" i="103"/>
  <c r="AQ283" i="103" s="1" a="1"/>
  <c r="AO282" i="103"/>
  <c r="AQ282" i="103" s="1" a="1"/>
  <c r="AO281" i="103"/>
  <c r="AQ281" i="103" s="1" a="1"/>
  <c r="AO280" i="103"/>
  <c r="AQ280" i="103" s="1" a="1"/>
  <c r="AO279" i="103"/>
  <c r="AQ279" i="103" s="1" a="1"/>
  <c r="AO278" i="103"/>
  <c r="AQ278" i="103" s="1" a="1"/>
  <c r="AO277" i="103"/>
  <c r="AQ277" i="103" s="1" a="1"/>
  <c r="AO276" i="103"/>
  <c r="AQ276" i="103" s="1" a="1"/>
  <c r="AO275" i="103"/>
  <c r="AQ275" i="103" s="1" a="1"/>
  <c r="AO274" i="103"/>
  <c r="AQ274" i="103" s="1" a="1"/>
  <c r="AO273" i="103"/>
  <c r="AQ273" i="103" s="1" a="1"/>
  <c r="AO272" i="103"/>
  <c r="AQ272" i="103" s="1" a="1"/>
  <c r="AO271" i="103"/>
  <c r="AQ271" i="103" s="1" a="1"/>
  <c r="AO255" i="103"/>
  <c r="AQ255" i="103" s="1" a="1"/>
  <c r="AO254" i="103"/>
  <c r="AQ254" i="103" s="1" a="1"/>
  <c r="AO253" i="103"/>
  <c r="AQ253" i="103" s="1" a="1"/>
  <c r="AO252" i="103"/>
  <c r="AQ252" i="103" s="1" a="1"/>
  <c r="AO251" i="103"/>
  <c r="AQ251" i="103" s="1" a="1"/>
  <c r="AV313" i="103" l="1" a="1"/>
  <c r="AE114" i="98"/>
  <c r="T162" i="98" s="1"/>
  <c r="AQ320" i="103" a="1"/>
  <c r="AU311" i="103" a="1"/>
  <c r="AT322" i="103" a="1"/>
  <c r="AQ311" i="103" a="1"/>
  <c r="AV292" i="103" a="1"/>
  <c r="AR311" i="103" a="1"/>
  <c r="AS317" i="103" a="1"/>
  <c r="AT317" i="103" a="1"/>
  <c r="AT311" i="103" a="1"/>
  <c r="AR284" i="103" a="1"/>
  <c r="AQ316" i="103" a="1"/>
  <c r="AU323" i="103" a="1"/>
  <c r="AR316" i="103" a="1"/>
  <c r="AS316" i="103" a="1"/>
  <c r="AS311" i="103" a="1"/>
  <c r="AT316" i="103" a="1"/>
  <c r="AS295" i="103" a="1"/>
  <c r="AQ292" i="103" a="1"/>
  <c r="AT312" i="103" a="1"/>
  <c r="AS292" i="103" a="1"/>
  <c r="AT292" i="103" a="1"/>
  <c r="AT313" i="103" a="1"/>
  <c r="AU292" i="103" a="1"/>
  <c r="AR322" i="103" a="1"/>
  <c r="AR319" i="103" a="1"/>
  <c r="AR291" i="103" a="1"/>
  <c r="AQ294" i="103" a="1"/>
  <c r="AU324" i="103" a="1"/>
  <c r="AR275" i="103" a="1"/>
  <c r="AR279" i="103" a="1"/>
  <c r="AR283" i="103" a="1"/>
  <c r="AS291" i="103" a="1"/>
  <c r="AT319" i="103" a="1"/>
  <c r="AR271" i="103" a="1"/>
  <c r="AT283" i="103" a="1"/>
  <c r="AT291" i="103" a="1"/>
  <c r="AR294" i="103" a="1"/>
  <c r="AV319" i="103" a="1"/>
  <c r="AV294" i="103" a="1"/>
  <c r="AR276" i="103" a="1"/>
  <c r="AR280" i="103" a="1"/>
  <c r="AV291" i="103" a="1"/>
  <c r="AQ295" i="103" a="1"/>
  <c r="AV312" i="103" a="1"/>
  <c r="AU291" i="103" a="1"/>
  <c r="AR295" i="103" a="1"/>
  <c r="AQ317" i="103" a="1"/>
  <c r="AT295" i="103" a="1"/>
  <c r="AR273" i="103" a="1"/>
  <c r="AR277" i="103" a="1"/>
  <c r="AR281" i="103" a="1"/>
  <c r="AR285" i="103" a="1"/>
  <c r="AQ314" i="103" a="1"/>
  <c r="AU317" i="103" a="1"/>
  <c r="AR323" i="103" a="1"/>
  <c r="AT285" i="103" a="1"/>
  <c r="AV317" i="103" a="1"/>
  <c r="AT323" i="103" a="1"/>
  <c r="AR274" i="103" a="1"/>
  <c r="AR278" i="103" a="1"/>
  <c r="AR282" i="103" a="1"/>
  <c r="AT318" i="103" a="1"/>
  <c r="AR255" i="103" a="1"/>
  <c r="AV293" i="103" a="1"/>
  <c r="AV318" i="103" a="1"/>
  <c r="AV323" i="103" a="1"/>
  <c r="AS251" i="103" a="1"/>
  <c r="AS252" i="103" a="1"/>
  <c r="AS253" i="103" a="1"/>
  <c r="AS254" i="103" a="1"/>
  <c r="AS255" i="103" a="1"/>
  <c r="AS271" i="103" a="1"/>
  <c r="AS272" i="103" a="1"/>
  <c r="AS273" i="103" a="1"/>
  <c r="AS274" i="103" a="1"/>
  <c r="AS275" i="103" a="1"/>
  <c r="AS276" i="103" a="1"/>
  <c r="AS277" i="103" a="1"/>
  <c r="AS278" i="103" a="1"/>
  <c r="AS279" i="103" a="1"/>
  <c r="AS280" i="103" a="1"/>
  <c r="AS281" i="103" a="1"/>
  <c r="AS282" i="103" a="1"/>
  <c r="AS283" i="103" a="1"/>
  <c r="AS284" i="103" a="1"/>
  <c r="AS285" i="103" a="1"/>
  <c r="AU312" i="103" a="1"/>
  <c r="AU318" i="103" a="1"/>
  <c r="AS322" i="103" a="1"/>
  <c r="AV324" i="103" a="1"/>
  <c r="AR315" i="103" a="1"/>
  <c r="AR321" i="103" a="1"/>
  <c r="AT279" i="103" a="1"/>
  <c r="AU277" i="103" a="1"/>
  <c r="AQ293" i="103" a="1"/>
  <c r="AR314" i="103" a="1"/>
  <c r="AR320" i="103" a="1"/>
  <c r="AU322" i="103" a="1"/>
  <c r="AT278" i="103" a="1"/>
  <c r="AU274" i="103" a="1"/>
  <c r="AS294" i="103" a="1"/>
  <c r="AQ313" i="103" a="1"/>
  <c r="AT315" i="103" a="1"/>
  <c r="AQ319" i="103" a="1"/>
  <c r="AT321" i="103" a="1"/>
  <c r="AR325" i="103" a="1"/>
  <c r="AS321" i="103" a="1"/>
  <c r="AU275" i="103" a="1"/>
  <c r="AV279" i="103" a="1"/>
  <c r="AV280" i="103" a="1"/>
  <c r="AV281" i="103" a="1"/>
  <c r="AV282" i="103" a="1"/>
  <c r="AV283" i="103" a="1"/>
  <c r="AV284" i="103" a="1"/>
  <c r="AV285" i="103" a="1"/>
  <c r="AR293" i="103" a="1"/>
  <c r="AU295" i="103" a="1"/>
  <c r="AS314" i="103" a="1"/>
  <c r="AU316" i="103" a="1"/>
  <c r="AS320" i="103" a="1"/>
  <c r="AV322" i="103" a="1"/>
  <c r="AQ324" i="103" a="1"/>
  <c r="AR252" i="103" a="1"/>
  <c r="AR254" i="103" a="1"/>
  <c r="AT252" i="103" a="1"/>
  <c r="AT255" i="103" a="1"/>
  <c r="AT275" i="103" a="1"/>
  <c r="AS315" i="103" a="1"/>
  <c r="AQ325" i="103" a="1"/>
  <c r="AU254" i="103" a="1"/>
  <c r="AU272" i="103" a="1"/>
  <c r="AU278" i="103" a="1"/>
  <c r="AU281" i="103" a="1"/>
  <c r="AU284" i="103" a="1"/>
  <c r="AV253" i="103" a="1"/>
  <c r="AV272" i="103" a="1"/>
  <c r="AV274" i="103" a="1"/>
  <c r="AV277" i="103" a="1"/>
  <c r="AU321" i="103" a="1"/>
  <c r="AS293" i="103" a="1"/>
  <c r="AQ312" i="103" a="1"/>
  <c r="AT314" i="103" a="1"/>
  <c r="AQ318" i="103" a="1"/>
  <c r="AT320" i="103" a="1"/>
  <c r="AR324" i="103" a="1"/>
  <c r="AR253" i="103" a="1"/>
  <c r="AQ315" i="103" a="1"/>
  <c r="AQ321" i="103" a="1"/>
  <c r="AT251" i="103" a="1"/>
  <c r="AT254" i="103" a="1"/>
  <c r="AT271" i="103" a="1"/>
  <c r="AT273" i="103" a="1"/>
  <c r="AT274" i="103" a="1"/>
  <c r="AT276" i="103" a="1"/>
  <c r="AT280" i="103" a="1"/>
  <c r="AT281" i="103" a="1"/>
  <c r="AT282" i="103" a="1"/>
  <c r="AT284" i="103" a="1"/>
  <c r="AU252" i="103" a="1"/>
  <c r="AU255" i="103" a="1"/>
  <c r="AU273" i="103" a="1"/>
  <c r="AU280" i="103" a="1"/>
  <c r="AU285" i="103" a="1"/>
  <c r="AV252" i="103" a="1"/>
  <c r="AV271" i="103" a="1"/>
  <c r="AV275" i="103" a="1"/>
  <c r="AV278" i="103" a="1"/>
  <c r="AT294" i="103" a="1"/>
  <c r="AS313" i="103" a="1"/>
  <c r="AV315" i="103" a="1"/>
  <c r="AS319" i="103" a="1"/>
  <c r="AQ323" i="103" a="1"/>
  <c r="AT325" i="103" a="1"/>
  <c r="AR251" i="103" a="1"/>
  <c r="AR272" i="103" a="1"/>
  <c r="AT253" i="103" a="1"/>
  <c r="AT272" i="103" a="1"/>
  <c r="AT277" i="103" a="1"/>
  <c r="AU251" i="103" a="1"/>
  <c r="AU253" i="103" a="1"/>
  <c r="AU271" i="103" a="1"/>
  <c r="AU276" i="103" a="1"/>
  <c r="AU279" i="103" a="1"/>
  <c r="AU282" i="103" a="1"/>
  <c r="AU283" i="103" a="1"/>
  <c r="AV251" i="103" a="1"/>
  <c r="AV254" i="103" a="1"/>
  <c r="AV255" i="103" a="1"/>
  <c r="AV273" i="103" a="1"/>
  <c r="AV276" i="103" a="1"/>
  <c r="AR313" i="103" a="1"/>
  <c r="AS325" i="103" a="1"/>
  <c r="AT293" i="103" a="1"/>
  <c r="AR312" i="103" a="1"/>
  <c r="AU314" i="103" a="1"/>
  <c r="AR318" i="103" a="1"/>
  <c r="AU320" i="103" a="1"/>
  <c r="AS324" i="103" a="1"/>
  <c r="AU325" i="103" a="1"/>
  <c r="AM142" i="103" l="1"/>
  <c r="AN142" i="103" s="1"/>
  <c r="AM141" i="103"/>
  <c r="AN141" i="103" s="1"/>
  <c r="AM140" i="103"/>
  <c r="AN140" i="103" s="1"/>
  <c r="AM139" i="103"/>
  <c r="AN139" i="103" s="1"/>
  <c r="AM138" i="103"/>
  <c r="AN138" i="103" s="1"/>
  <c r="AM97" i="103"/>
  <c r="AN97" i="103" s="1"/>
  <c r="AM96" i="103"/>
  <c r="AN96" i="103" s="1"/>
  <c r="AM95" i="103"/>
  <c r="AN95" i="103" s="1"/>
  <c r="AM94" i="103"/>
  <c r="AN94" i="103" s="1"/>
  <c r="AM93" i="103"/>
  <c r="AN93" i="103" s="1"/>
  <c r="AM142" i="98" l="1"/>
  <c r="AN142" i="98" s="1"/>
  <c r="AM141" i="98"/>
  <c r="AN141" i="98" s="1"/>
  <c r="AM140" i="98"/>
  <c r="AN140" i="98" s="1"/>
  <c r="AM139" i="98"/>
  <c r="AN139" i="98" s="1"/>
  <c r="AM138" i="98"/>
  <c r="AN138" i="98" s="1"/>
  <c r="AM122" i="98"/>
  <c r="AN122" i="98" s="1"/>
  <c r="AM121" i="98"/>
  <c r="AN121" i="98" s="1"/>
  <c r="AM120" i="98"/>
  <c r="AN120" i="98" s="1"/>
  <c r="AM119" i="98"/>
  <c r="AN119" i="98" s="1"/>
  <c r="AM118" i="98"/>
  <c r="AN118" i="98" s="1"/>
  <c r="BB138" i="98" l="1" a="1"/>
  <c r="AT138" i="98" a="1"/>
  <c r="BA138" i="98" a="1"/>
  <c r="AS138" i="98" a="1"/>
  <c r="AZ138" i="98" a="1"/>
  <c r="AR138" i="98" a="1"/>
  <c r="AY138" i="98" a="1"/>
  <c r="AQ138" i="98" a="1"/>
  <c r="AX138" i="98" a="1"/>
  <c r="AP138" i="98" a="1"/>
  <c r="AW138" i="98" a="1"/>
  <c r="BD138" i="98" a="1"/>
  <c r="AV138" i="98" a="1"/>
  <c r="BC138" i="98" a="1"/>
  <c r="AU138" i="98" a="1"/>
  <c r="BD122" i="98" a="1"/>
  <c r="AV122" i="98" a="1"/>
  <c r="BC122" i="98" a="1"/>
  <c r="AU122" i="98" a="1"/>
  <c r="BB122" i="98" a="1"/>
  <c r="AT122" i="98" a="1"/>
  <c r="BA122" i="98" a="1"/>
  <c r="AS122" i="98" a="1"/>
  <c r="AZ122" i="98" a="1"/>
  <c r="AR122" i="98" a="1"/>
  <c r="AY122" i="98" a="1"/>
  <c r="AQ122" i="98" a="1"/>
  <c r="AX122" i="98" a="1"/>
  <c r="AP122" i="98" a="1"/>
  <c r="AW122" i="98" a="1"/>
  <c r="AS119" i="98" a="1"/>
  <c r="AZ119" i="98" a="1"/>
  <c r="AR119" i="98" a="1"/>
  <c r="AY119" i="98" a="1"/>
  <c r="AQ119" i="98" a="1"/>
  <c r="BD119" i="98" a="1"/>
  <c r="AX119" i="98" a="1"/>
  <c r="AP119" i="98" a="1"/>
  <c r="AW119" i="98" a="1"/>
  <c r="AV119" i="98" a="1"/>
  <c r="BA119" i="98" a="1"/>
  <c r="BC119" i="98" a="1"/>
  <c r="AU119" i="98" a="1"/>
  <c r="BB119" i="98" a="1"/>
  <c r="AT119" i="98" a="1"/>
  <c r="BA139" i="98" a="1"/>
  <c r="AS139" i="98" a="1"/>
  <c r="AZ139" i="98" a="1"/>
  <c r="AR139" i="98" a="1"/>
  <c r="AY139" i="98" a="1"/>
  <c r="AQ139" i="98" a="1"/>
  <c r="AX139" i="98" a="1"/>
  <c r="AP139" i="98" a="1"/>
  <c r="AW139" i="98" a="1"/>
  <c r="BD139" i="98" a="1"/>
  <c r="AV139" i="98" a="1"/>
  <c r="AT139" i="98" a="1"/>
  <c r="BC139" i="98" a="1"/>
  <c r="AU139" i="98" a="1"/>
  <c r="BB139" i="98" a="1"/>
  <c r="BD142" i="98" a="1"/>
  <c r="AV142" i="98" a="1"/>
  <c r="BC142" i="98" a="1"/>
  <c r="AU142" i="98" a="1"/>
  <c r="BB142" i="98" a="1"/>
  <c r="AT142" i="98" a="1"/>
  <c r="BA142" i="98" a="1"/>
  <c r="AS142" i="98" a="1"/>
  <c r="AR142" i="98" a="1"/>
  <c r="AZ142" i="98" a="1"/>
  <c r="AY142" i="98" a="1"/>
  <c r="AQ142" i="98" a="1"/>
  <c r="AX142" i="98" a="1"/>
  <c r="AP142" i="98" a="1"/>
  <c r="AW142" i="98" a="1"/>
  <c r="AP121" i="98" a="1"/>
  <c r="AW121" i="98" a="1"/>
  <c r="AS121" i="98" a="1"/>
  <c r="BD121" i="98" a="1"/>
  <c r="AV121" i="98" a="1"/>
  <c r="AX121" i="98" a="1"/>
  <c r="BC121" i="98" a="1"/>
  <c r="AU121" i="98" a="1"/>
  <c r="BA121" i="98" a="1"/>
  <c r="BB121" i="98" a="1"/>
  <c r="AT121" i="98" a="1"/>
  <c r="AZ121" i="98" a="1"/>
  <c r="AR121" i="98" a="1"/>
  <c r="AY121" i="98" a="1"/>
  <c r="AQ121" i="98" a="1"/>
  <c r="BB118" i="98" a="1"/>
  <c r="AT118" i="98" a="1"/>
  <c r="BA118" i="98" a="1"/>
  <c r="AS118" i="98" a="1"/>
  <c r="AZ118" i="98" a="1"/>
  <c r="AR118" i="98" a="1"/>
  <c r="AY118" i="98" a="1"/>
  <c r="AQ118" i="98" a="1"/>
  <c r="AX118" i="98" a="1"/>
  <c r="AP118" i="98" a="1"/>
  <c r="AW118" i="98" a="1"/>
  <c r="BD118" i="98" a="1"/>
  <c r="AV118" i="98" a="1"/>
  <c r="BC118" i="98" a="1"/>
  <c r="AU118" i="98" a="1"/>
  <c r="AY120" i="98" a="1"/>
  <c r="AQ120" i="98" a="1"/>
  <c r="AX120" i="98" a="1"/>
  <c r="AP120" i="98" a="1"/>
  <c r="AW120" i="98" a="1"/>
  <c r="BD120" i="98" a="1"/>
  <c r="AV120" i="98" a="1"/>
  <c r="BC120" i="98" a="1"/>
  <c r="AU120" i="98" a="1"/>
  <c r="BB120" i="98" a="1"/>
  <c r="AT120" i="98" a="1"/>
  <c r="BA120" i="98" a="1"/>
  <c r="AS120" i="98" a="1"/>
  <c r="AR120" i="98" a="1"/>
  <c r="AZ120" i="98" a="1"/>
  <c r="AX141" i="98" a="1"/>
  <c r="AP141" i="98" a="1"/>
  <c r="AW141" i="98" a="1"/>
  <c r="BD141" i="98" a="1"/>
  <c r="AV141" i="98" a="1"/>
  <c r="BC141" i="98" a="1"/>
  <c r="AU141" i="98" a="1"/>
  <c r="BB141" i="98" a="1"/>
  <c r="AT141" i="98" a="1"/>
  <c r="BA141" i="98" a="1"/>
  <c r="AS141" i="98" a="1"/>
  <c r="AQ141" i="98" a="1"/>
  <c r="AZ141" i="98" a="1"/>
  <c r="AR141" i="98" a="1"/>
  <c r="AY141" i="98" a="1"/>
  <c r="AY140" i="98" a="1"/>
  <c r="AQ140" i="98" a="1"/>
  <c r="AX140" i="98" a="1"/>
  <c r="AP140" i="98" a="1"/>
  <c r="AW140" i="98" a="1"/>
  <c r="BD140" i="98" a="1"/>
  <c r="AV140" i="98" a="1"/>
  <c r="BC140" i="98" a="1"/>
  <c r="AU140" i="98" a="1"/>
  <c r="AZ140" i="98" a="1"/>
  <c r="BB140" i="98" a="1"/>
  <c r="AT140" i="98" a="1"/>
  <c r="BA140" i="98" a="1"/>
  <c r="AS140" i="98" a="1"/>
  <c r="AR140" i="98" a="1"/>
  <c r="AO246" i="103" l="1"/>
  <c r="AV246" i="103" s="1" a="1"/>
  <c r="AO245" i="103"/>
  <c r="AV245" i="103" s="1" a="1"/>
  <c r="AO244" i="103"/>
  <c r="AV244" i="103" s="1" a="1"/>
  <c r="AO243" i="103"/>
  <c r="AV243" i="103" s="1" a="1"/>
  <c r="AO242" i="103"/>
  <c r="AV242" i="103" s="1" a="1"/>
  <c r="AO241" i="103"/>
  <c r="AQ241" i="103" s="1" a="1"/>
  <c r="AO240" i="103"/>
  <c r="AS240" i="103" s="1" a="1"/>
  <c r="AO239" i="103"/>
  <c r="AV239" i="103" s="1" a="1"/>
  <c r="AO238" i="103"/>
  <c r="AT238" i="103" s="1" a="1"/>
  <c r="AO237" i="103"/>
  <c r="AU237" i="103" s="1" a="1"/>
  <c r="AO236" i="103"/>
  <c r="AT236" i="103" s="1" a="1"/>
  <c r="AO235" i="103"/>
  <c r="AQ235" i="103" s="1" a="1"/>
  <c r="AO234" i="103"/>
  <c r="AU234" i="103" s="1" a="1"/>
  <c r="AO233" i="103"/>
  <c r="AR233" i="103" s="1" a="1"/>
  <c r="AO232" i="103"/>
  <c r="AV232" i="103" s="1" a="1"/>
  <c r="AO216" i="103"/>
  <c r="AV216" i="103" s="1" a="1"/>
  <c r="AO215" i="103"/>
  <c r="AV215" i="103" s="1" a="1"/>
  <c r="AO214" i="103"/>
  <c r="AQ214" i="103" s="1" a="1"/>
  <c r="AO213" i="103"/>
  <c r="AQ213" i="103" s="1" a="1"/>
  <c r="AO212" i="103"/>
  <c r="AV212" i="103" s="1" a="1"/>
  <c r="AO206" i="103"/>
  <c r="AV206" i="103" s="1" a="1"/>
  <c r="AO205" i="103"/>
  <c r="AU205" i="103" s="1" a="1"/>
  <c r="AO204" i="103"/>
  <c r="AQ204" i="103" s="1" a="1"/>
  <c r="AO203" i="103"/>
  <c r="AV203" i="103" s="1" a="1"/>
  <c r="AO202" i="103"/>
  <c r="AV202" i="103" s="1" a="1"/>
  <c r="AO201" i="103"/>
  <c r="AV201" i="103" s="1" a="1"/>
  <c r="AO200" i="103"/>
  <c r="AV200" i="103" s="1" a="1"/>
  <c r="AO199" i="103"/>
  <c r="AV199" i="103" s="1" a="1"/>
  <c r="AO198" i="103"/>
  <c r="AU198" i="103" s="1" a="1"/>
  <c r="AO197" i="103"/>
  <c r="AU197" i="103" s="1" a="1"/>
  <c r="AO196" i="103"/>
  <c r="AU196" i="103" s="1" a="1"/>
  <c r="AO195" i="103"/>
  <c r="AS195" i="103" s="1" a="1"/>
  <c r="AO194" i="103"/>
  <c r="AV194" i="103" s="1" a="1"/>
  <c r="AO193" i="103"/>
  <c r="AU193" i="103" s="1" a="1"/>
  <c r="AO192" i="103"/>
  <c r="AQ192" i="103" s="1" a="1"/>
  <c r="AO176" i="103"/>
  <c r="AV176" i="103" s="1" a="1"/>
  <c r="AO175" i="103"/>
  <c r="AV175" i="103" s="1" a="1"/>
  <c r="AO174" i="103"/>
  <c r="AV174" i="103" s="1" a="1"/>
  <c r="AO173" i="103"/>
  <c r="AQ173" i="103" s="1" a="1"/>
  <c r="AO172" i="103"/>
  <c r="AR172" i="103" s="1" a="1"/>
  <c r="AR206" i="103" l="1" a="1"/>
  <c r="AS176" i="103" a="1"/>
  <c r="AT198" i="103" a="1"/>
  <c r="AR176" i="103" a="1"/>
  <c r="AS239" i="103" a="1"/>
  <c r="AR232" i="103" a="1"/>
  <c r="AQ199" i="103" a="1"/>
  <c r="AU195" i="103" a="1"/>
  <c r="AR235" i="103" a="1"/>
  <c r="AS245" i="103" a="1"/>
  <c r="AT197" i="103" a="1"/>
  <c r="AT245" i="103" a="1"/>
  <c r="AS174" i="103" a="1"/>
  <c r="AT195" i="103" a="1"/>
  <c r="AU199" i="103" a="1"/>
  <c r="AT174" i="103" a="1"/>
  <c r="AV195" i="103" a="1"/>
  <c r="AQ243" i="103" a="1"/>
  <c r="AQ175" i="103" a="1"/>
  <c r="AS201" i="103" a="1"/>
  <c r="AR215" i="103" a="1"/>
  <c r="AS243" i="103" a="1"/>
  <c r="AR175" i="103" a="1"/>
  <c r="AT201" i="103" a="1"/>
  <c r="AS215" i="103" a="1"/>
  <c r="AV237" i="103" a="1"/>
  <c r="AT243" i="103" a="1"/>
  <c r="AU215" i="103" a="1"/>
  <c r="AU243" i="103" a="1"/>
  <c r="AS198" i="103" a="1"/>
  <c r="AQ239" i="103" a="1"/>
  <c r="AQ174" i="103" a="1"/>
  <c r="AT232" i="103" a="1"/>
  <c r="AT239" i="103" a="1"/>
  <c r="AR174" i="103" a="1"/>
  <c r="AR199" i="103" a="1"/>
  <c r="AS242" i="103" a="1"/>
  <c r="AT172" i="103" a="1"/>
  <c r="AR194" i="103" a="1"/>
  <c r="AV197" i="103" a="1"/>
  <c r="AT202" i="103" a="1"/>
  <c r="AT214" i="103" a="1"/>
  <c r="AS216" i="103" a="1"/>
  <c r="AV235" i="103" a="1"/>
  <c r="AR239" i="103" a="1"/>
  <c r="AR241" i="103" a="1"/>
  <c r="AT242" i="103" a="1"/>
  <c r="AR244" i="103" a="1"/>
  <c r="AS200" i="103" a="1"/>
  <c r="AS214" i="103" a="1"/>
  <c r="AU172" i="103" a="1"/>
  <c r="AU214" i="103" a="1"/>
  <c r="AT216" i="103" a="1"/>
  <c r="AS241" i="103" a="1"/>
  <c r="AS244" i="103" a="1"/>
  <c r="AU200" i="103" a="1"/>
  <c r="AV172" i="103" a="1"/>
  <c r="AT175" i="103" a="1"/>
  <c r="AQ195" i="103" a="1"/>
  <c r="AQ198" i="103" a="1"/>
  <c r="AQ203" i="103" a="1"/>
  <c r="AR213" i="103" a="1"/>
  <c r="AV214" i="103" a="1"/>
  <c r="AU216" i="103" a="1"/>
  <c r="AR236" i="103" a="1"/>
  <c r="AQ200" i="103" a="1"/>
  <c r="AR205" i="103" a="1"/>
  <c r="AR216" i="103" a="1"/>
  <c r="AR195" i="103" a="1"/>
  <c r="AS199" i="103" a="1"/>
  <c r="AQ201" i="103" a="1"/>
  <c r="AR203" i="103" a="1"/>
  <c r="AS213" i="103" a="1"/>
  <c r="AU236" i="103" a="1"/>
  <c r="AT241" i="103" a="1"/>
  <c r="AQ245" i="103" a="1"/>
  <c r="AQ205" i="103" a="1"/>
  <c r="AQ202" i="103" a="1"/>
  <c r="AQ176" i="103" a="1"/>
  <c r="AR198" i="103" a="1"/>
  <c r="AT199" i="103" a="1"/>
  <c r="AR201" i="103" a="1"/>
  <c r="AS203" i="103" a="1"/>
  <c r="AT213" i="103" a="1"/>
  <c r="AQ215" i="103" a="1"/>
  <c r="AQ232" i="103" a="1"/>
  <c r="AV236" i="103" a="1"/>
  <c r="AU239" i="103" a="1"/>
  <c r="AU241" i="103" a="1"/>
  <c r="AR243" i="103" a="1"/>
  <c r="AS172" i="103" a="1"/>
  <c r="AV213" i="103" a="1"/>
  <c r="AV241" i="103" a="1"/>
  <c r="AR245" i="103" a="1"/>
  <c r="AT240" i="103" a="1"/>
  <c r="AQ242" i="103" a="1"/>
  <c r="AU238" i="103" a="1"/>
  <c r="AQ172" i="103" a="1"/>
  <c r="AR193" i="103" a="1"/>
  <c r="AV198" i="103" a="1"/>
  <c r="AR200" i="103" a="1"/>
  <c r="AV205" i="103" a="1"/>
  <c r="AR214" i="103" a="1"/>
  <c r="AQ216" i="103" a="1"/>
  <c r="AV234" i="103" a="1"/>
  <c r="AV238" i="103" a="1"/>
  <c r="AR242" i="103" a="1"/>
  <c r="AQ246" i="103" a="1"/>
  <c r="AU240" i="103" a="1"/>
  <c r="AV193" i="103" a="1"/>
  <c r="AR202" i="103" a="1"/>
  <c r="AQ244" i="103" a="1"/>
  <c r="AR246" i="103" a="1"/>
  <c r="AQ238" i="103" a="1"/>
  <c r="AV240" i="103" a="1"/>
  <c r="AU242" i="103" a="1"/>
  <c r="AT244" i="103" a="1"/>
  <c r="AS246" i="103" a="1"/>
  <c r="AR238" i="103" a="1"/>
  <c r="AQ240" i="103" a="1"/>
  <c r="AU244" i="103" a="1"/>
  <c r="AT246" i="103" a="1"/>
  <c r="AR237" i="103" a="1"/>
  <c r="AS237" i="103" a="1"/>
  <c r="AU245" i="103" a="1"/>
  <c r="AS238" i="103" a="1"/>
  <c r="AR240" i="103" a="1"/>
  <c r="AU246" i="103" a="1"/>
  <c r="AQ237" i="103" a="1"/>
  <c r="AT237" i="103" a="1"/>
  <c r="AQ234" i="103" a="1"/>
  <c r="AU213" i="103" a="1"/>
  <c r="AT215" i="103" a="1"/>
  <c r="AS232" i="103" a="1"/>
  <c r="AR234" i="103" a="1"/>
  <c r="AQ236" i="103" a="1"/>
  <c r="AS233" i="103" a="1"/>
  <c r="AT233" i="103" a="1"/>
  <c r="AS235" i="103" a="1"/>
  <c r="AU232" i="103" a="1"/>
  <c r="AT234" i="103" a="1"/>
  <c r="AS236" i="103" a="1"/>
  <c r="AS234" i="103" a="1"/>
  <c r="AU233" i="103" a="1"/>
  <c r="AT235" i="103" a="1"/>
  <c r="AV233" i="103" a="1"/>
  <c r="AU235" i="103" a="1"/>
  <c r="AQ233" i="103" a="1"/>
  <c r="AQ212" i="103" a="1"/>
  <c r="AR212" i="103" a="1"/>
  <c r="AS212" i="103" a="1"/>
  <c r="AT212" i="103" a="1"/>
  <c r="AU212" i="103" a="1"/>
  <c r="AS173" i="103" a="1"/>
  <c r="AR173" i="103" a="1"/>
  <c r="AU173" i="103" a="1"/>
  <c r="AQ193" i="103" a="1"/>
  <c r="AT173" i="103" a="1"/>
  <c r="AS175" i="103" a="1"/>
  <c r="AR192" i="103" a="1"/>
  <c r="AQ194" i="103" a="1"/>
  <c r="AV196" i="103" a="1"/>
  <c r="AT200" i="103" a="1"/>
  <c r="AS202" i="103" a="1"/>
  <c r="AR204" i="103" a="1"/>
  <c r="AQ206" i="103" a="1"/>
  <c r="AU174" i="103" a="1"/>
  <c r="AT176" i="103" a="1"/>
  <c r="AS193" i="103" a="1"/>
  <c r="AQ197" i="103" a="1"/>
  <c r="AU201" i="103" a="1"/>
  <c r="AT203" i="103" a="1"/>
  <c r="AS205" i="103" a="1"/>
  <c r="AV173" i="103" a="1"/>
  <c r="AU175" i="103" a="1"/>
  <c r="AT192" i="103" a="1"/>
  <c r="AS194" i="103" a="1"/>
  <c r="AR196" i="103" a="1"/>
  <c r="AU202" i="103" a="1"/>
  <c r="AT204" i="103" a="1"/>
  <c r="AS206" i="103" a="1"/>
  <c r="AU176" i="103" a="1"/>
  <c r="AT193" i="103" a="1"/>
  <c r="AR197" i="103" a="1"/>
  <c r="AU203" i="103" a="1"/>
  <c r="AT205" i="103" a="1"/>
  <c r="AS192" i="103" a="1"/>
  <c r="AQ196" i="103" a="1"/>
  <c r="AS204" i="103" a="1"/>
  <c r="AU192" i="103" a="1"/>
  <c r="AT194" i="103" a="1"/>
  <c r="AS196" i="103" a="1"/>
  <c r="AU204" i="103" a="1"/>
  <c r="AT206" i="103" a="1"/>
  <c r="AS197" i="103" a="1"/>
  <c r="AV192" i="103" a="1"/>
  <c r="AU194" i="103" a="1"/>
  <c r="AT196" i="103" a="1"/>
  <c r="AV204" i="103" a="1"/>
  <c r="AU206" i="103" a="1"/>
  <c r="AQ78" i="98"/>
  <c r="AR78" i="98" s="1"/>
  <c r="AQ79" i="98"/>
  <c r="AR79" i="98" s="1"/>
  <c r="AP87" i="103"/>
  <c r="AQ87" i="103" s="1"/>
  <c r="AY87" i="103" s="1" a="1"/>
  <c r="AP86" i="103"/>
  <c r="AQ86" i="103" s="1"/>
  <c r="BB86" i="103" s="1" a="1"/>
  <c r="AP85" i="103"/>
  <c r="AQ85" i="103" s="1"/>
  <c r="BE85" i="103" s="1" a="1"/>
  <c r="AP84" i="103"/>
  <c r="AQ84" i="103" s="1"/>
  <c r="AV84" i="103" s="1" a="1"/>
  <c r="AP83" i="103"/>
  <c r="AQ83" i="103" s="1"/>
  <c r="AY83" i="103" s="1" a="1"/>
  <c r="AP82" i="103"/>
  <c r="AQ82" i="103" s="1"/>
  <c r="AP56" i="103"/>
  <c r="AQ56" i="103" s="1"/>
  <c r="BE56" i="103" s="1" a="1"/>
  <c r="AP55" i="103"/>
  <c r="AQ55" i="103" s="1"/>
  <c r="AV55" i="103" s="1" a="1"/>
  <c r="AP54" i="103"/>
  <c r="AQ54" i="103" s="1"/>
  <c r="AP53" i="103"/>
  <c r="AQ53" i="103" s="1"/>
  <c r="BB53" i="103" s="1" a="1"/>
  <c r="AQ112" i="98"/>
  <c r="AR112" i="98" s="1"/>
  <c r="BB112" i="98" s="1" a="1"/>
  <c r="AQ111" i="98"/>
  <c r="AR111" i="98" s="1"/>
  <c r="BE111" i="98" s="1" a="1"/>
  <c r="AQ110" i="98"/>
  <c r="AR110" i="98" s="1"/>
  <c r="BH110" i="98" s="1" a="1"/>
  <c r="AQ109" i="98"/>
  <c r="AR109" i="98" s="1"/>
  <c r="AY109" i="98" s="1" a="1"/>
  <c r="AQ108" i="98"/>
  <c r="AR108" i="98" s="1"/>
  <c r="BB108" i="98" s="1" a="1"/>
  <c r="AQ107" i="98"/>
  <c r="AR107" i="98" s="1"/>
  <c r="BE107" i="98" s="1" a="1"/>
  <c r="AQ106" i="98"/>
  <c r="AR106" i="98" s="1"/>
  <c r="BH106" i="98" s="1" a="1"/>
  <c r="AQ105" i="98"/>
  <c r="AR105" i="98" s="1"/>
  <c r="M82" i="86"/>
  <c r="N82" i="86"/>
  <c r="BA109" i="98" l="1" a="1"/>
  <c r="AX84" i="103" a="1"/>
  <c r="BE112" i="98" a="1"/>
  <c r="AT112" i="98" a="1"/>
  <c r="AU112" i="98" a="1"/>
  <c r="BA83" i="103" a="1"/>
  <c r="BD83" i="103" a="1"/>
  <c r="AS84" i="103" a="1"/>
  <c r="AV107" i="98" a="1"/>
  <c r="BG85" i="103" a="1"/>
  <c r="BC109" i="98" a="1"/>
  <c r="BD109" i="98" a="1"/>
  <c r="AY110" i="98" a="1"/>
  <c r="BB82" i="103" a="1"/>
  <c r="BD82" i="103" a="1"/>
  <c r="AU86" i="103" a="1"/>
  <c r="BF108" i="98" a="1"/>
  <c r="AX111" i="98" a="1"/>
  <c r="AV83" i="103" a="1"/>
  <c r="AU85" i="103" a="1"/>
  <c r="BB109" i="98" a="1"/>
  <c r="BH111" i="98" a="1"/>
  <c r="BB83" i="103" a="1"/>
  <c r="AS86" i="103" a="1"/>
  <c r="AU107" i="98" a="1"/>
  <c r="AX110" i="98" a="1"/>
  <c r="BD112" i="98" a="1"/>
  <c r="AU84" i="103" a="1"/>
  <c r="BD86" i="103" a="1"/>
  <c r="BE86" i="103" a="1"/>
  <c r="BG107" i="98" a="1"/>
  <c r="AZ110" i="98" a="1"/>
  <c r="BF112" i="98" a="1"/>
  <c r="AY84" i="103" a="1"/>
  <c r="BG86" i="103" a="1"/>
  <c r="BH107" i="98" a="1"/>
  <c r="BA110" i="98" a="1"/>
  <c r="BG112" i="98" a="1"/>
  <c r="BA84" i="103" a="1"/>
  <c r="BA87" i="103" a="1"/>
  <c r="AY86" i="103" a="1"/>
  <c r="AT108" i="98" a="1"/>
  <c r="AU111" i="98" a="1"/>
  <c r="AU56" i="103" a="1"/>
  <c r="BB84" i="103" a="1"/>
  <c r="BG111" i="98" a="1"/>
  <c r="BD108" i="98" a="1"/>
  <c r="AV111" i="98" a="1"/>
  <c r="BG56" i="103" a="1"/>
  <c r="BE84" i="103" a="1"/>
  <c r="BE108" i="98" a="1"/>
  <c r="AW111" i="98" a="1"/>
  <c r="BG84" i="103" a="1"/>
  <c r="AY54" i="103" a="1"/>
  <c r="AW54" i="103" a="1"/>
  <c r="AV54" i="103" a="1"/>
  <c r="BG54" i="103" a="1"/>
  <c r="AU54" i="103" a="1"/>
  <c r="BE54" i="103" a="1"/>
  <c r="BF54" i="103" a="1"/>
  <c r="AT54" i="103" a="1"/>
  <c r="BD54" i="103" a="1"/>
  <c r="AS54" i="103" a="1"/>
  <c r="BC54" i="103" a="1"/>
  <c r="BB54" i="103" a="1"/>
  <c r="BA54" i="103" a="1"/>
  <c r="AZ54" i="103" a="1"/>
  <c r="AX54" i="103" a="1"/>
  <c r="BE55" i="103" a="1"/>
  <c r="BG55" i="103" a="1"/>
  <c r="BA82" i="103" a="1"/>
  <c r="BD85" i="103" a="1"/>
  <c r="BA86" i="103" a="1"/>
  <c r="AW55" i="103" a="1"/>
  <c r="AT56" i="103" a="1"/>
  <c r="BF56" i="103" a="1"/>
  <c r="BC82" i="103" a="1"/>
  <c r="AZ83" i="103" a="1"/>
  <c r="AW84" i="103" a="1"/>
  <c r="AT85" i="103" a="1"/>
  <c r="BF85" i="103" a="1"/>
  <c r="BC86" i="103" a="1"/>
  <c r="AZ87" i="103" a="1"/>
  <c r="AY55" i="103" a="1"/>
  <c r="AS82" i="103" a="1"/>
  <c r="BE82" i="103" a="1"/>
  <c r="BB87" i="103" a="1"/>
  <c r="AV56" i="103" a="1"/>
  <c r="AV85" i="103" a="1"/>
  <c r="AZ55" i="103" a="1"/>
  <c r="AW56" i="103" a="1"/>
  <c r="AT82" i="103" a="1"/>
  <c r="BF82" i="103" a="1"/>
  <c r="BC83" i="103" a="1"/>
  <c r="AZ84" i="103" a="1"/>
  <c r="AW85" i="103" a="1"/>
  <c r="AT86" i="103" a="1"/>
  <c r="BF86" i="103" a="1"/>
  <c r="BC87" i="103" a="1"/>
  <c r="BA55" i="103" a="1"/>
  <c r="AU82" i="103" a="1"/>
  <c r="BG82" i="103" a="1"/>
  <c r="BD87" i="103" a="1"/>
  <c r="AV82" i="103" a="1"/>
  <c r="BE83" i="103" a="1"/>
  <c r="AS87" i="103" a="1"/>
  <c r="AX56" i="103" a="1"/>
  <c r="AX85" i="103" a="1"/>
  <c r="BB55" i="103" a="1"/>
  <c r="AV86" i="103" a="1"/>
  <c r="BC55" i="103" a="1"/>
  <c r="AZ56" i="103" a="1"/>
  <c r="AW82" i="103" a="1"/>
  <c r="AT83" i="103" a="1"/>
  <c r="BF83" i="103" a="1"/>
  <c r="BC84" i="103" a="1"/>
  <c r="AZ85" i="103" a="1"/>
  <c r="AW86" i="103" a="1"/>
  <c r="AT87" i="103" a="1"/>
  <c r="BF87" i="103" a="1"/>
  <c r="AY56" i="103" a="1"/>
  <c r="AS83" i="103" a="1"/>
  <c r="AY85" i="103" a="1"/>
  <c r="BE87" i="103" a="1"/>
  <c r="BD55" i="103" a="1"/>
  <c r="BA56" i="103" a="1"/>
  <c r="AX82" i="103" a="1"/>
  <c r="AU83" i="103" a="1"/>
  <c r="BG83" i="103" a="1"/>
  <c r="BD84" i="103" a="1"/>
  <c r="BA85" i="103" a="1"/>
  <c r="AX86" i="103" a="1"/>
  <c r="AU87" i="103" a="1"/>
  <c r="BG87" i="103" a="1"/>
  <c r="BB56" i="103" a="1"/>
  <c r="BB85" i="103" a="1"/>
  <c r="AV87" i="103" a="1"/>
  <c r="AT55" i="103" a="1"/>
  <c r="BF55" i="103" a="1"/>
  <c r="BC56" i="103" a="1"/>
  <c r="AZ82" i="103" a="1"/>
  <c r="AW83" i="103" a="1"/>
  <c r="AT84" i="103" a="1"/>
  <c r="BF84" i="103" a="1"/>
  <c r="BC85" i="103" a="1"/>
  <c r="AZ86" i="103" a="1"/>
  <c r="AW87" i="103" a="1"/>
  <c r="AS55" i="103" a="1"/>
  <c r="AY82" i="103" a="1"/>
  <c r="AX87" i="103" a="1"/>
  <c r="AX55" i="103" a="1"/>
  <c r="AU55" i="103" a="1"/>
  <c r="BD56" i="103" a="1"/>
  <c r="AX83" i="103" a="1"/>
  <c r="AS56" i="103" a="1"/>
  <c r="AS85" i="103" a="1"/>
  <c r="BC53" i="103" a="1"/>
  <c r="AS53" i="103" a="1"/>
  <c r="AU53" i="103" a="1"/>
  <c r="BG53" i="103" a="1"/>
  <c r="BD53" i="103" a="1"/>
  <c r="AV53" i="103" a="1"/>
  <c r="AW53" i="103" a="1"/>
  <c r="AX53" i="103" a="1"/>
  <c r="AY53" i="103" a="1"/>
  <c r="AZ53" i="103" a="1"/>
  <c r="BF53" i="103" a="1"/>
  <c r="BA53" i="103" a="1"/>
  <c r="BE53" i="103" a="1"/>
  <c r="AT53" i="103" a="1"/>
  <c r="BB79" i="98" a="1"/>
  <c r="BE79" i="98" a="1"/>
  <c r="BA79" i="98" a="1"/>
  <c r="AT79" i="98" a="1"/>
  <c r="BD79" i="98" a="1"/>
  <c r="AZ79" i="98" a="1"/>
  <c r="BF79" i="98" a="1"/>
  <c r="AY79" i="98" a="1"/>
  <c r="AX79" i="98" a="1"/>
  <c r="BG79" i="98" a="1"/>
  <c r="AW79" i="98" a="1"/>
  <c r="BH79" i="98" a="1"/>
  <c r="AV79" i="98" a="1"/>
  <c r="BC79" i="98" a="1"/>
  <c r="AU79" i="98" a="1"/>
  <c r="BE78" i="98" a="1"/>
  <c r="AU78" i="98" a="1"/>
  <c r="BD78" i="98" a="1"/>
  <c r="BC78" i="98" a="1"/>
  <c r="BB78" i="98" a="1"/>
  <c r="BA78" i="98" a="1"/>
  <c r="AX78" i="98" a="1"/>
  <c r="AV78" i="98" a="1"/>
  <c r="AZ78" i="98" a="1"/>
  <c r="AY78" i="98" a="1"/>
  <c r="BF78" i="98" a="1"/>
  <c r="AT78" i="98" a="1"/>
  <c r="AW78" i="98" a="1"/>
  <c r="BH78" i="98" a="1"/>
  <c r="BG78" i="98" a="1"/>
  <c r="AY105" i="98" a="1"/>
  <c r="AX105" i="98" a="1"/>
  <c r="AW105" i="98" a="1"/>
  <c r="BH105" i="98" a="1"/>
  <c r="AV105" i="98" a="1"/>
  <c r="BC105" i="98" a="1"/>
  <c r="BG105" i="98" a="1"/>
  <c r="AU105" i="98" a="1"/>
  <c r="BF105" i="98" a="1"/>
  <c r="AT105" i="98" a="1"/>
  <c r="BB105" i="98" a="1"/>
  <c r="BE105" i="98" a="1"/>
  <c r="AZ105" i="98" a="1"/>
  <c r="BD105" i="98" a="1"/>
  <c r="BA105" i="98" a="1"/>
  <c r="AZ106" i="98" a="1"/>
  <c r="AU108" i="98" a="1"/>
  <c r="AW106" i="98" a="1"/>
  <c r="AT107" i="98" a="1"/>
  <c r="BF107" i="98" a="1"/>
  <c r="BC108" i="98" a="1"/>
  <c r="AZ109" i="98" a="1"/>
  <c r="AW110" i="98" a="1"/>
  <c r="AT111" i="98" a="1"/>
  <c r="BF111" i="98" a="1"/>
  <c r="BC112" i="98" a="1"/>
  <c r="AX106" i="98" a="1"/>
  <c r="BB106" i="98" a="1"/>
  <c r="AY107" i="98" a="1"/>
  <c r="AV108" i="98" a="1"/>
  <c r="BH108" i="98" a="1"/>
  <c r="BE109" i="98" a="1"/>
  <c r="BB110" i="98" a="1"/>
  <c r="AY111" i="98" a="1"/>
  <c r="AV112" i="98" a="1"/>
  <c r="BH112" i="98" a="1"/>
  <c r="BC106" i="98" a="1"/>
  <c r="AZ107" i="98" a="1"/>
  <c r="AW108" i="98" a="1"/>
  <c r="AT109" i="98" a="1"/>
  <c r="BF109" i="98" a="1"/>
  <c r="BC110" i="98" a="1"/>
  <c r="AZ111" i="98" a="1"/>
  <c r="AW112" i="98" a="1"/>
  <c r="BA106" i="98" a="1"/>
  <c r="AX107" i="98" a="1"/>
  <c r="BD106" i="98" a="1"/>
  <c r="BA107" i="98" a="1"/>
  <c r="AX108" i="98" a="1"/>
  <c r="AU109" i="98" a="1"/>
  <c r="BG109" i="98" a="1"/>
  <c r="BD110" i="98" a="1"/>
  <c r="BA111" i="98" a="1"/>
  <c r="AX112" i="98" a="1"/>
  <c r="BE106" i="98" a="1"/>
  <c r="BB107" i="98" a="1"/>
  <c r="AY108" i="98" a="1"/>
  <c r="AV109" i="98" a="1"/>
  <c r="BH109" i="98" a="1"/>
  <c r="BE110" i="98" a="1"/>
  <c r="BB111" i="98" a="1"/>
  <c r="AY112" i="98" a="1"/>
  <c r="AY106" i="98" a="1"/>
  <c r="AT106" i="98" a="1"/>
  <c r="BF106" i="98" a="1"/>
  <c r="BC107" i="98" a="1"/>
  <c r="AZ108" i="98" a="1"/>
  <c r="AW109" i="98" a="1"/>
  <c r="AT110" i="98" a="1"/>
  <c r="BF110" i="98" a="1"/>
  <c r="BC111" i="98" a="1"/>
  <c r="AZ112" i="98" a="1"/>
  <c r="AW107" i="98" a="1"/>
  <c r="AU106" i="98" a="1"/>
  <c r="BG106" i="98" a="1"/>
  <c r="BD107" i="98" a="1"/>
  <c r="BA108" i="98" a="1"/>
  <c r="AX109" i="98" a="1"/>
  <c r="AU110" i="98" a="1"/>
  <c r="BG110" i="98" a="1"/>
  <c r="BD111" i="98" a="1"/>
  <c r="BA112" i="98" a="1"/>
  <c r="BG108" i="98" a="1"/>
  <c r="AV106" i="98" a="1"/>
  <c r="AV110" i="98" a="1"/>
  <c r="Y51" i="98" l="1"/>
  <c r="Y52" i="98"/>
  <c r="Y53" i="98"/>
  <c r="Y54" i="98"/>
  <c r="Y55" i="98"/>
  <c r="Y56" i="98"/>
  <c r="Y57" i="98"/>
  <c r="Y58" i="98"/>
  <c r="Y59" i="98"/>
  <c r="Y60" i="98"/>
  <c r="Y61" i="98"/>
  <c r="Y62" i="98"/>
  <c r="Y63" i="98"/>
  <c r="Y64" i="98"/>
  <c r="Y65" i="98"/>
  <c r="Y66" i="98"/>
  <c r="Y67" i="98"/>
  <c r="Y68" i="98"/>
  <c r="Y69" i="98"/>
  <c r="Y50" i="98"/>
  <c r="M50" i="86" l="1"/>
  <c r="M46" i="86" l="1"/>
  <c r="N46" i="86" l="1"/>
  <c r="N44" i="86" s="1"/>
  <c r="M44" i="86"/>
  <c r="AK356" i="103"/>
  <c r="AK352" i="103"/>
  <c r="AK17" i="103"/>
  <c r="X2" i="103"/>
  <c r="P2" i="103"/>
  <c r="M42" i="86" a="1"/>
  <c r="N42" i="86" a="1"/>
  <c r="B6" i="100" l="1"/>
  <c r="AK3" i="103"/>
  <c r="U3" i="103" s="1"/>
  <c r="U358" i="103" l="1"/>
  <c r="X2" i="98"/>
  <c r="C117" i="86" l="1"/>
  <c r="C118" i="86"/>
  <c r="C119" i="86"/>
  <c r="C120" i="86"/>
  <c r="C121" i="86"/>
  <c r="C102" i="86"/>
  <c r="E9" i="101" l="1"/>
  <c r="S334" i="103" s="1"/>
  <c r="E8" i="101" l="1"/>
  <c r="C103" i="86"/>
  <c r="C104" i="86"/>
  <c r="C105" i="86"/>
  <c r="C106" i="86"/>
  <c r="C107" i="86"/>
  <c r="C108" i="86"/>
  <c r="C109" i="86"/>
  <c r="C110" i="86"/>
  <c r="C111" i="86"/>
  <c r="C112" i="86"/>
  <c r="C113" i="86"/>
  <c r="C114" i="86"/>
  <c r="C115" i="86"/>
  <c r="C116" i="86"/>
  <c r="E2" i="101" l="1"/>
  <c r="C122" i="86"/>
  <c r="F112" i="86"/>
  <c r="G112" i="86" s="1"/>
  <c r="H112" i="86" s="1"/>
  <c r="I112" i="86" s="1"/>
  <c r="J112" i="86" s="1"/>
  <c r="K112" i="86" s="1"/>
  <c r="L112" i="86" s="1"/>
  <c r="M112" i="86" s="1"/>
  <c r="N112" i="86" s="1"/>
  <c r="O112" i="86" s="1"/>
  <c r="P112" i="86" s="1"/>
  <c r="Q112" i="86" s="1"/>
  <c r="R112" i="86" s="1"/>
  <c r="S112" i="86" s="1"/>
  <c r="T112" i="86" s="1"/>
  <c r="U112" i="86" s="1"/>
  <c r="V112" i="86" s="1"/>
  <c r="W112" i="86" s="1"/>
  <c r="X112" i="86" s="1"/>
  <c r="Y112" i="86" s="1"/>
  <c r="G99" i="86"/>
  <c r="H99" i="86" s="1"/>
  <c r="I99" i="86" s="1"/>
  <c r="J99" i="86" s="1"/>
  <c r="K99" i="86" s="1"/>
  <c r="L99" i="86" s="1"/>
  <c r="M99" i="86" s="1"/>
  <c r="N99" i="86" s="1"/>
  <c r="O99" i="86" s="1"/>
  <c r="P99" i="86" s="1"/>
  <c r="Q99" i="86" s="1"/>
  <c r="R99" i="86" s="1"/>
  <c r="S99" i="86" s="1"/>
  <c r="Q82" i="86"/>
  <c r="P82" i="86"/>
  <c r="O82" i="86"/>
  <c r="L82" i="86"/>
  <c r="K82" i="86"/>
  <c r="J82" i="86"/>
  <c r="I82" i="86"/>
  <c r="H82" i="86"/>
  <c r="G82" i="86"/>
  <c r="F82" i="86"/>
  <c r="E82" i="86"/>
  <c r="D82" i="86"/>
  <c r="C82" i="86"/>
  <c r="E28" i="86"/>
  <c r="F28" i="86" s="1"/>
  <c r="G28" i="86" s="1"/>
  <c r="H28" i="86" s="1"/>
  <c r="I28" i="86" s="1"/>
  <c r="J2" i="86"/>
  <c r="AI266" i="98"/>
  <c r="AI262" i="98"/>
  <c r="AI17" i="98"/>
  <c r="E111" i="86"/>
  <c r="G111" i="86"/>
  <c r="S111" i="86"/>
  <c r="N111" i="86"/>
  <c r="T111" i="86"/>
  <c r="Y114" i="86"/>
  <c r="AI3" i="98" l="1"/>
  <c r="U3" i="98" s="1"/>
  <c r="J52" i="86"/>
  <c r="J53" i="86"/>
  <c r="T99" i="86"/>
  <c r="J3" i="86"/>
  <c r="J19" i="86"/>
  <c r="J41" i="86"/>
  <c r="J7" i="86"/>
  <c r="J23" i="86"/>
  <c r="J29" i="86"/>
  <c r="E100" i="86" s="1"/>
  <c r="J45" i="86"/>
  <c r="J15" i="86"/>
  <c r="J37" i="86"/>
  <c r="J11" i="86"/>
  <c r="J33" i="86"/>
  <c r="J49" i="86"/>
  <c r="Y71" i="98"/>
  <c r="J4" i="86"/>
  <c r="J8" i="86"/>
  <c r="J12" i="86"/>
  <c r="J16" i="86"/>
  <c r="J20" i="86"/>
  <c r="J24" i="86"/>
  <c r="J30" i="86"/>
  <c r="J34" i="86"/>
  <c r="J38" i="86"/>
  <c r="J42" i="86"/>
  <c r="J46" i="86"/>
  <c r="J50" i="86"/>
  <c r="J5" i="86"/>
  <c r="J9" i="86"/>
  <c r="J13" i="86"/>
  <c r="J17" i="86"/>
  <c r="J21" i="86"/>
  <c r="J31" i="86"/>
  <c r="J35" i="86"/>
  <c r="J39" i="86"/>
  <c r="J43" i="86"/>
  <c r="J47" i="86"/>
  <c r="J51" i="86"/>
  <c r="J6" i="86"/>
  <c r="J10" i="86"/>
  <c r="J14" i="86"/>
  <c r="J18" i="86"/>
  <c r="J22" i="86"/>
  <c r="J28" i="86"/>
  <c r="J32" i="86"/>
  <c r="J36" i="86"/>
  <c r="J40" i="86"/>
  <c r="J44" i="86"/>
  <c r="J48" i="86"/>
  <c r="I111" i="86"/>
  <c r="P111" i="86"/>
  <c r="M100" i="86"/>
  <c r="F100" i="86"/>
  <c r="T100" i="86"/>
  <c r="J111" i="86"/>
  <c r="I100" i="86"/>
  <c r="F111" i="86"/>
  <c r="H111" i="86"/>
  <c r="P100" i="86"/>
  <c r="K111" i="86"/>
  <c r="M111" i="86"/>
  <c r="N100" i="86"/>
  <c r="J100" i="86"/>
  <c r="R100" i="86"/>
  <c r="X111" i="86"/>
  <c r="S100" i="86"/>
  <c r="Q100" i="86"/>
  <c r="W111" i="86"/>
  <c r="V111" i="86"/>
  <c r="R111" i="86"/>
  <c r="U111" i="86"/>
  <c r="O111" i="86"/>
  <c r="L100" i="86"/>
  <c r="L111" i="86"/>
  <c r="G100" i="86"/>
  <c r="H100" i="86"/>
  <c r="O100" i="86"/>
  <c r="K100" i="86"/>
  <c r="Q111" i="86"/>
  <c r="U268" i="98" l="1"/>
  <c r="U99" i="86"/>
  <c r="U100" i="86"/>
  <c r="V99" i="86" l="1"/>
  <c r="V100" i="86"/>
  <c r="W99" i="86" l="1"/>
  <c r="W100" i="86"/>
  <c r="X99" i="86" l="1"/>
  <c r="X100" i="86"/>
  <c r="Y99" i="86" l="1"/>
  <c r="Y100" i="86"/>
  <c r="Z99" i="86" l="1"/>
  <c r="Z100" i="86"/>
  <c r="AA99" i="86" l="1"/>
  <c r="AA100" i="86"/>
  <c r="AB99" i="86" l="1"/>
  <c r="AB100" i="86"/>
  <c r="AC99" i="86" l="1"/>
  <c r="AC100" i="86"/>
  <c r="U117" i="86" l="1"/>
  <c r="Q116" i="86"/>
  <c r="R122" i="86"/>
  <c r="T120" i="86"/>
  <c r="J114" i="86"/>
  <c r="K121" i="86"/>
  <c r="M119" i="86"/>
  <c r="T118" i="86"/>
  <c r="E119" i="86"/>
  <c r="P117" i="86"/>
  <c r="F121" i="86"/>
  <c r="O117" i="86"/>
  <c r="V117" i="86"/>
  <c r="R121" i="86"/>
  <c r="I120" i="86"/>
  <c r="L116" i="86"/>
  <c r="U116" i="86"/>
  <c r="U119" i="86"/>
  <c r="R114" i="86"/>
  <c r="G119" i="86"/>
  <c r="I115" i="86"/>
  <c r="K120" i="86"/>
  <c r="W122" i="86"/>
  <c r="L122" i="86"/>
  <c r="G120" i="86"/>
  <c r="W117" i="86"/>
  <c r="U115" i="86"/>
  <c r="T117" i="86"/>
  <c r="M117" i="86"/>
  <c r="H116" i="86"/>
  <c r="G121" i="86"/>
  <c r="L120" i="86"/>
  <c r="P115" i="86"/>
  <c r="J120" i="86"/>
  <c r="H122" i="86"/>
  <c r="V118" i="86"/>
  <c r="I114" i="86"/>
  <c r="H117" i="86"/>
  <c r="E115" i="86"/>
  <c r="X118" i="86"/>
  <c r="W116" i="86"/>
  <c r="M114" i="86"/>
  <c r="P122" i="86"/>
  <c r="T114" i="86"/>
  <c r="F115" i="86"/>
  <c r="J121" i="86"/>
  <c r="M116" i="86"/>
  <c r="R120" i="86"/>
  <c r="W121" i="86"/>
  <c r="P114" i="86"/>
  <c r="Q115" i="86"/>
  <c r="R117" i="86"/>
  <c r="J122" i="86"/>
  <c r="L121" i="86"/>
  <c r="J118" i="86"/>
  <c r="L119" i="86"/>
  <c r="W115" i="86"/>
  <c r="O118" i="86"/>
  <c r="M120" i="86"/>
  <c r="I122" i="86"/>
  <c r="M118" i="86"/>
  <c r="I119" i="86"/>
  <c r="M122" i="86"/>
  <c r="G114" i="86"/>
  <c r="S121" i="86"/>
  <c r="F117" i="86"/>
  <c r="H118" i="86"/>
  <c r="P121" i="86"/>
  <c r="V116" i="86"/>
  <c r="U122" i="86"/>
  <c r="N119" i="86"/>
  <c r="F114" i="86"/>
  <c r="I116" i="86"/>
  <c r="N122" i="86"/>
  <c r="L117" i="86"/>
  <c r="L115" i="86"/>
  <c r="S120" i="86"/>
  <c r="E121" i="86"/>
  <c r="T116" i="86"/>
  <c r="I117" i="86"/>
  <c r="X115" i="86"/>
  <c r="E117" i="86"/>
  <c r="E116" i="86"/>
  <c r="Q121" i="86"/>
  <c r="S116" i="86"/>
  <c r="U114" i="86"/>
  <c r="O122" i="86"/>
  <c r="X119" i="86"/>
  <c r="L114" i="86"/>
  <c r="X122" i="86"/>
  <c r="X121" i="86"/>
  <c r="S115" i="86"/>
  <c r="N118" i="86"/>
  <c r="Q114" i="86"/>
  <c r="T121" i="86"/>
  <c r="G116" i="86"/>
  <c r="S114" i="86"/>
  <c r="G117" i="86"/>
  <c r="Q119" i="86"/>
  <c r="H120" i="86"/>
  <c r="W119" i="86"/>
  <c r="U121" i="86"/>
  <c r="V121" i="86"/>
  <c r="J119" i="86"/>
  <c r="H115" i="86"/>
  <c r="V115" i="86"/>
  <c r="X117" i="86"/>
  <c r="K118" i="86"/>
  <c r="H114" i="86"/>
  <c r="F116" i="86"/>
  <c r="W120" i="86"/>
  <c r="O116" i="86"/>
  <c r="E114" i="86"/>
  <c r="V114" i="86"/>
  <c r="P120" i="86"/>
  <c r="V120" i="86"/>
  <c r="Q117" i="86"/>
  <c r="S122" i="86"/>
  <c r="M121" i="86"/>
  <c r="K119" i="86"/>
  <c r="S119" i="86"/>
  <c r="U118" i="86"/>
  <c r="K115" i="86"/>
  <c r="I118" i="86"/>
  <c r="R119" i="86"/>
  <c r="R116" i="86"/>
  <c r="X120" i="86"/>
  <c r="O114" i="86"/>
  <c r="M115" i="86"/>
  <c r="G118" i="86"/>
  <c r="E120" i="86"/>
  <c r="S118" i="86"/>
  <c r="V119" i="86"/>
  <c r="L118" i="86"/>
  <c r="N114" i="86"/>
  <c r="K122" i="86"/>
  <c r="N115" i="86"/>
  <c r="J115" i="86"/>
  <c r="E118" i="86"/>
  <c r="T119" i="86"/>
  <c r="O115" i="86"/>
  <c r="W114" i="86"/>
  <c r="N121" i="86"/>
  <c r="G115" i="86"/>
  <c r="R118" i="86"/>
  <c r="Q118" i="86"/>
  <c r="H119" i="86"/>
  <c r="V122" i="86"/>
  <c r="F119" i="86"/>
  <c r="P116" i="86"/>
  <c r="N116" i="86"/>
  <c r="U120" i="86"/>
  <c r="P119" i="86"/>
  <c r="X114" i="86"/>
  <c r="G122" i="86"/>
  <c r="J116" i="86"/>
  <c r="N120" i="86"/>
  <c r="J117" i="86"/>
  <c r="F120" i="86"/>
  <c r="O119" i="86"/>
  <c r="X116" i="86"/>
  <c r="P118" i="86"/>
  <c r="H121" i="86"/>
  <c r="W118" i="86"/>
  <c r="F118" i="86"/>
  <c r="Q120" i="86"/>
  <c r="K117" i="86"/>
  <c r="F122" i="86"/>
  <c r="Q122" i="86"/>
  <c r="S117" i="86"/>
  <c r="O121" i="86"/>
  <c r="E122" i="86"/>
  <c r="O120" i="86"/>
  <c r="T115" i="86"/>
  <c r="K116" i="86"/>
  <c r="T122" i="86"/>
  <c r="K114" i="86"/>
  <c r="R115" i="86"/>
  <c r="N117" i="86"/>
  <c r="I121" i="86"/>
  <c r="N42" i="86"/>
  <c r="M42" i="86"/>
  <c r="AV325" i="103"/>
  <c r="AU325" i="103"/>
  <c r="AT325" i="103"/>
  <c r="AS325" i="103"/>
  <c r="AR325" i="103"/>
  <c r="AQ325" i="103"/>
  <c r="AV324" i="103"/>
  <c r="AU324" i="103"/>
  <c r="AT324" i="103"/>
  <c r="AS324" i="103"/>
  <c r="AR324" i="103"/>
  <c r="AQ324" i="103"/>
  <c r="AV323" i="103"/>
  <c r="AU323" i="103"/>
  <c r="AT323" i="103"/>
  <c r="AS323" i="103"/>
  <c r="AR323" i="103"/>
  <c r="AQ323" i="103"/>
  <c r="AV322" i="103"/>
  <c r="AU322" i="103"/>
  <c r="AT322" i="103"/>
  <c r="AS322" i="103"/>
  <c r="AR322" i="103"/>
  <c r="AQ322" i="103"/>
  <c r="AV321" i="103"/>
  <c r="AU321" i="103"/>
  <c r="AT321" i="103"/>
  <c r="AS321" i="103"/>
  <c r="AR321" i="103"/>
  <c r="AQ321" i="103"/>
  <c r="AV320" i="103"/>
  <c r="AU320" i="103"/>
  <c r="AT320" i="103"/>
  <c r="AS320" i="103"/>
  <c r="AR320" i="103"/>
  <c r="AQ320" i="103"/>
  <c r="AV319" i="103"/>
  <c r="AU319" i="103"/>
  <c r="AT319" i="103"/>
  <c r="AS319" i="103"/>
  <c r="AR319" i="103"/>
  <c r="AQ319" i="103"/>
  <c r="AV318" i="103"/>
  <c r="AU318" i="103"/>
  <c r="AT318" i="103"/>
  <c r="AS318" i="103"/>
  <c r="AR318" i="103"/>
  <c r="AQ318" i="103"/>
  <c r="AV317" i="103"/>
  <c r="AU317" i="103"/>
  <c r="AT317" i="103"/>
  <c r="AS317" i="103"/>
  <c r="AR317" i="103"/>
  <c r="AQ317" i="103"/>
  <c r="AV316" i="103"/>
  <c r="AU316" i="103"/>
  <c r="AT316" i="103"/>
  <c r="AS316" i="103"/>
  <c r="AR316" i="103"/>
  <c r="AQ316" i="103"/>
  <c r="AV315" i="103"/>
  <c r="AU315" i="103"/>
  <c r="AT315" i="103"/>
  <c r="AS315" i="103"/>
  <c r="AR315" i="103"/>
  <c r="AQ315" i="103"/>
  <c r="AV314" i="103"/>
  <c r="AU314" i="103"/>
  <c r="AT314" i="103"/>
  <c r="AS314" i="103"/>
  <c r="AR314" i="103"/>
  <c r="AQ314" i="103"/>
  <c r="AV313" i="103"/>
  <c r="AU313" i="103"/>
  <c r="AT313" i="103"/>
  <c r="AS313" i="103"/>
  <c r="AR313" i="103"/>
  <c r="AQ313" i="103"/>
  <c r="AV312" i="103"/>
  <c r="AU312" i="103"/>
  <c r="AT312" i="103"/>
  <c r="AS312" i="103"/>
  <c r="AR312" i="103"/>
  <c r="AQ312" i="103"/>
  <c r="AV311" i="103"/>
  <c r="AU311" i="103"/>
  <c r="AT311" i="103"/>
  <c r="AS311" i="103"/>
  <c r="AR311" i="103"/>
  <c r="AQ311" i="103"/>
  <c r="AV310" i="103"/>
  <c r="AU310" i="103"/>
  <c r="AT310" i="103"/>
  <c r="AS310" i="103"/>
  <c r="AR310" i="103"/>
  <c r="AQ310" i="103"/>
  <c r="AV309" i="103"/>
  <c r="AU309" i="103"/>
  <c r="AT309" i="103"/>
  <c r="AS309" i="103"/>
  <c r="AR309" i="103"/>
  <c r="AQ309" i="103"/>
  <c r="AV308" i="103"/>
  <c r="AU308" i="103"/>
  <c r="AT308" i="103"/>
  <c r="AS308" i="103"/>
  <c r="AR308" i="103"/>
  <c r="AQ308" i="103"/>
  <c r="AV307" i="103"/>
  <c r="AU307" i="103"/>
  <c r="AT307" i="103"/>
  <c r="AS307" i="103"/>
  <c r="AR307" i="103"/>
  <c r="AQ307" i="103"/>
  <c r="AV306" i="103"/>
  <c r="AU306" i="103"/>
  <c r="AT306" i="103"/>
  <c r="AS306" i="103"/>
  <c r="AR306" i="103"/>
  <c r="AQ306" i="103"/>
  <c r="AV305" i="103"/>
  <c r="AU305" i="103"/>
  <c r="AT305" i="103"/>
  <c r="AS305" i="103"/>
  <c r="AR305" i="103"/>
  <c r="AQ305" i="103"/>
  <c r="AV304" i="103"/>
  <c r="AU304" i="103"/>
  <c r="AT304" i="103"/>
  <c r="AS304" i="103"/>
  <c r="AR304" i="103"/>
  <c r="AQ304" i="103"/>
  <c r="AV303" i="103"/>
  <c r="AU303" i="103"/>
  <c r="AT303" i="103"/>
  <c r="AS303" i="103"/>
  <c r="AR303" i="103"/>
  <c r="AQ303" i="103"/>
  <c r="AV302" i="103"/>
  <c r="AU302" i="103"/>
  <c r="AT302" i="103"/>
  <c r="AS302" i="103"/>
  <c r="AR302" i="103"/>
  <c r="AQ302" i="103"/>
  <c r="AV301" i="103"/>
  <c r="AU301" i="103"/>
  <c r="AT301" i="103"/>
  <c r="AS301" i="103"/>
  <c r="AR301" i="103"/>
  <c r="AQ301" i="103"/>
  <c r="AV300" i="103"/>
  <c r="AU300" i="103"/>
  <c r="AT300" i="103"/>
  <c r="AS300" i="103"/>
  <c r="AR300" i="103"/>
  <c r="AQ300" i="103"/>
  <c r="AV299" i="103"/>
  <c r="AU299" i="103"/>
  <c r="AT299" i="103"/>
  <c r="AS299" i="103"/>
  <c r="AR299" i="103"/>
  <c r="AQ299" i="103"/>
  <c r="AV298" i="103"/>
  <c r="AU298" i="103"/>
  <c r="AT298" i="103"/>
  <c r="AS298" i="103"/>
  <c r="AR298" i="103"/>
  <c r="AQ298" i="103"/>
  <c r="AV297" i="103"/>
  <c r="AU297" i="103"/>
  <c r="AT297" i="103"/>
  <c r="AS297" i="103"/>
  <c r="AR297" i="103"/>
  <c r="AQ297" i="103"/>
  <c r="AV296" i="103"/>
  <c r="AU296" i="103"/>
  <c r="AT296" i="103"/>
  <c r="AS296" i="103"/>
  <c r="AR296" i="103"/>
  <c r="AQ296" i="103"/>
  <c r="AV295" i="103"/>
  <c r="AU295" i="103"/>
  <c r="AT295" i="103"/>
  <c r="AS295" i="103"/>
  <c r="AR295" i="103"/>
  <c r="AQ295" i="103"/>
  <c r="AV294" i="103"/>
  <c r="AU294" i="103"/>
  <c r="AT294" i="103"/>
  <c r="AS294" i="103"/>
  <c r="AR294" i="103"/>
  <c r="AQ294" i="103"/>
  <c r="AV293" i="103"/>
  <c r="AU293" i="103"/>
  <c r="AT293" i="103"/>
  <c r="AS293" i="103"/>
  <c r="AR293" i="103"/>
  <c r="AQ293" i="103"/>
  <c r="AV292" i="103"/>
  <c r="AU292" i="103"/>
  <c r="AT292" i="103"/>
  <c r="AS292" i="103"/>
  <c r="AR292" i="103"/>
  <c r="AQ292" i="103"/>
  <c r="AV291" i="103"/>
  <c r="AU291" i="103"/>
  <c r="AT291" i="103"/>
  <c r="AS291" i="103"/>
  <c r="AR291" i="103"/>
  <c r="AQ291" i="103"/>
  <c r="AV285" i="103"/>
  <c r="AU285" i="103"/>
  <c r="AT285" i="103"/>
  <c r="AS285" i="103"/>
  <c r="AR285" i="103"/>
  <c r="AQ285" i="103"/>
  <c r="AV284" i="103"/>
  <c r="AU284" i="103"/>
  <c r="AT284" i="103"/>
  <c r="AS284" i="103"/>
  <c r="AR284" i="103"/>
  <c r="AQ284" i="103"/>
  <c r="AV283" i="103"/>
  <c r="AU283" i="103"/>
  <c r="AT283" i="103"/>
  <c r="AS283" i="103"/>
  <c r="AR283" i="103"/>
  <c r="AQ283" i="103"/>
  <c r="AV282" i="103"/>
  <c r="AU282" i="103"/>
  <c r="AT282" i="103"/>
  <c r="AS282" i="103"/>
  <c r="AR282" i="103"/>
  <c r="AQ282" i="103"/>
  <c r="AV281" i="103"/>
  <c r="AU281" i="103"/>
  <c r="AT281" i="103"/>
  <c r="AS281" i="103"/>
  <c r="AR281" i="103"/>
  <c r="AQ281" i="103"/>
  <c r="AV280" i="103"/>
  <c r="AU280" i="103"/>
  <c r="AT280" i="103"/>
  <c r="AS280" i="103"/>
  <c r="AR280" i="103"/>
  <c r="AQ280" i="103"/>
  <c r="AV279" i="103"/>
  <c r="AU279" i="103"/>
  <c r="AT279" i="103"/>
  <c r="AS279" i="103"/>
  <c r="AR279" i="103"/>
  <c r="AQ279" i="103"/>
  <c r="AV278" i="103"/>
  <c r="AU278" i="103"/>
  <c r="AT278" i="103"/>
  <c r="AS278" i="103"/>
  <c r="AR278" i="103"/>
  <c r="AQ278" i="103"/>
  <c r="AV277" i="103"/>
  <c r="AU277" i="103"/>
  <c r="AT277" i="103"/>
  <c r="AS277" i="103"/>
  <c r="AR277" i="103"/>
  <c r="AQ277" i="103"/>
  <c r="AV276" i="103"/>
  <c r="AU276" i="103"/>
  <c r="AT276" i="103"/>
  <c r="AS276" i="103"/>
  <c r="AR276" i="103"/>
  <c r="AQ276" i="103"/>
  <c r="AV275" i="103"/>
  <c r="AU275" i="103"/>
  <c r="AT275" i="103"/>
  <c r="AS275" i="103"/>
  <c r="AR275" i="103"/>
  <c r="AQ275" i="103"/>
  <c r="AV274" i="103"/>
  <c r="AU274" i="103"/>
  <c r="AT274" i="103"/>
  <c r="AS274" i="103"/>
  <c r="AR274" i="103"/>
  <c r="AQ274" i="103"/>
  <c r="AV273" i="103"/>
  <c r="AU273" i="103"/>
  <c r="AT273" i="103"/>
  <c r="AS273" i="103"/>
  <c r="AR273" i="103"/>
  <c r="AQ273" i="103"/>
  <c r="AV272" i="103"/>
  <c r="AU272" i="103"/>
  <c r="AT272" i="103"/>
  <c r="AS272" i="103"/>
  <c r="AR272" i="103"/>
  <c r="AQ272" i="103"/>
  <c r="AV271" i="103"/>
  <c r="AU271" i="103"/>
  <c r="AT271" i="103"/>
  <c r="AS271" i="103"/>
  <c r="AR271" i="103"/>
  <c r="AQ271" i="103"/>
  <c r="AV270" i="103"/>
  <c r="AU270" i="103"/>
  <c r="AT270" i="103"/>
  <c r="AS270" i="103"/>
  <c r="AR270" i="103"/>
  <c r="AQ270" i="103"/>
  <c r="AV269" i="103"/>
  <c r="AU269" i="103"/>
  <c r="AT269" i="103"/>
  <c r="AS269" i="103"/>
  <c r="AR269" i="103"/>
  <c r="AQ269" i="103"/>
  <c r="AV268" i="103"/>
  <c r="AU268" i="103"/>
  <c r="AT268" i="103"/>
  <c r="AS268" i="103"/>
  <c r="AR268" i="103"/>
  <c r="AQ268" i="103"/>
  <c r="AV267" i="103"/>
  <c r="AU267" i="103"/>
  <c r="AT267" i="103"/>
  <c r="AS267" i="103"/>
  <c r="AR267" i="103"/>
  <c r="AQ267" i="103"/>
  <c r="AV266" i="103"/>
  <c r="AU266" i="103"/>
  <c r="AT266" i="103"/>
  <c r="AS266" i="103"/>
  <c r="AR266" i="103"/>
  <c r="AQ266" i="103"/>
  <c r="AV265" i="103"/>
  <c r="AU265" i="103"/>
  <c r="AT265" i="103"/>
  <c r="AS265" i="103"/>
  <c r="AR265" i="103"/>
  <c r="AQ265" i="103"/>
  <c r="AV264" i="103"/>
  <c r="AU264" i="103"/>
  <c r="AT264" i="103"/>
  <c r="AS264" i="103"/>
  <c r="AR264" i="103"/>
  <c r="AQ264" i="103"/>
  <c r="AV263" i="103"/>
  <c r="AU263" i="103"/>
  <c r="AT263" i="103"/>
  <c r="AS263" i="103"/>
  <c r="AR263" i="103"/>
  <c r="AQ263" i="103"/>
  <c r="AV262" i="103"/>
  <c r="AU262" i="103"/>
  <c r="AT262" i="103"/>
  <c r="AS262" i="103"/>
  <c r="AR262" i="103"/>
  <c r="AQ262" i="103"/>
  <c r="AV261" i="103"/>
  <c r="AU261" i="103"/>
  <c r="AT261" i="103"/>
  <c r="AS261" i="103"/>
  <c r="AR261" i="103"/>
  <c r="AQ261" i="103"/>
  <c r="AV260" i="103"/>
  <c r="AU260" i="103"/>
  <c r="AT260" i="103"/>
  <c r="AS260" i="103"/>
  <c r="AR260" i="103"/>
  <c r="AQ260" i="103"/>
  <c r="AV259" i="103"/>
  <c r="AU259" i="103"/>
  <c r="AT259" i="103"/>
  <c r="AS259" i="103"/>
  <c r="AR259" i="103"/>
  <c r="AQ259" i="103"/>
  <c r="AV258" i="103"/>
  <c r="AU258" i="103"/>
  <c r="AT258" i="103"/>
  <c r="AS258" i="103"/>
  <c r="AR258" i="103"/>
  <c r="AQ258" i="103"/>
  <c r="AV257" i="103"/>
  <c r="AU257" i="103"/>
  <c r="AT257" i="103"/>
  <c r="AS257" i="103"/>
  <c r="AR257" i="103"/>
  <c r="AQ257" i="103"/>
  <c r="AV256" i="103"/>
  <c r="AU256" i="103"/>
  <c r="AT256" i="103"/>
  <c r="AS256" i="103"/>
  <c r="AR256" i="103"/>
  <c r="AQ256" i="103"/>
  <c r="AV255" i="103"/>
  <c r="AU255" i="103"/>
  <c r="AT255" i="103"/>
  <c r="AS255" i="103"/>
  <c r="AR255" i="103"/>
  <c r="AQ255" i="103"/>
  <c r="AV254" i="103"/>
  <c r="AU254" i="103"/>
  <c r="AT254" i="103"/>
  <c r="AS254" i="103"/>
  <c r="AR254" i="103"/>
  <c r="AQ254" i="103"/>
  <c r="AV253" i="103"/>
  <c r="AU253" i="103"/>
  <c r="AT253" i="103"/>
  <c r="AS253" i="103"/>
  <c r="AR253" i="103"/>
  <c r="AQ253" i="103"/>
  <c r="AV252" i="103"/>
  <c r="AU252" i="103"/>
  <c r="AT252" i="103"/>
  <c r="AS252" i="103"/>
  <c r="AR252" i="103"/>
  <c r="AQ252" i="103"/>
  <c r="AV251" i="103"/>
  <c r="AU251" i="103"/>
  <c r="AT251" i="103"/>
  <c r="AS251" i="103"/>
  <c r="AR251" i="103"/>
  <c r="AQ251" i="103"/>
  <c r="AV246" i="103"/>
  <c r="AU246" i="103"/>
  <c r="AT246" i="103"/>
  <c r="AS246" i="103"/>
  <c r="AR246" i="103"/>
  <c r="AQ246" i="103"/>
  <c r="AV245" i="103"/>
  <c r="AU245" i="103"/>
  <c r="AT245" i="103"/>
  <c r="AS245" i="103"/>
  <c r="AR245" i="103"/>
  <c r="AQ245" i="103"/>
  <c r="AV244" i="103"/>
  <c r="AU244" i="103"/>
  <c r="AT244" i="103"/>
  <c r="AS244" i="103"/>
  <c r="AR244" i="103"/>
  <c r="AQ244" i="103"/>
  <c r="AV243" i="103"/>
  <c r="AU243" i="103"/>
  <c r="AT243" i="103"/>
  <c r="AS243" i="103"/>
  <c r="AR243" i="103"/>
  <c r="AQ243" i="103"/>
  <c r="AV242" i="103"/>
  <c r="AU242" i="103"/>
  <c r="AT242" i="103"/>
  <c r="AS242" i="103"/>
  <c r="AR242" i="103"/>
  <c r="AQ242" i="103"/>
  <c r="AV241" i="103"/>
  <c r="AU241" i="103"/>
  <c r="AT241" i="103"/>
  <c r="AS241" i="103"/>
  <c r="AR241" i="103"/>
  <c r="AQ241" i="103"/>
  <c r="AV240" i="103"/>
  <c r="AU240" i="103"/>
  <c r="AT240" i="103"/>
  <c r="AS240" i="103"/>
  <c r="AR240" i="103"/>
  <c r="AQ240" i="103"/>
  <c r="AV239" i="103"/>
  <c r="AU239" i="103"/>
  <c r="AT239" i="103"/>
  <c r="AS239" i="103"/>
  <c r="AR239" i="103"/>
  <c r="AQ239" i="103"/>
  <c r="AV238" i="103"/>
  <c r="AU238" i="103"/>
  <c r="AT238" i="103"/>
  <c r="AS238" i="103"/>
  <c r="AR238" i="103"/>
  <c r="AQ238" i="103"/>
  <c r="AV237" i="103"/>
  <c r="AU237" i="103"/>
  <c r="AT237" i="103"/>
  <c r="AS237" i="103"/>
  <c r="AR237" i="103"/>
  <c r="AQ237" i="103"/>
  <c r="AV236" i="103"/>
  <c r="AU236" i="103"/>
  <c r="AT236" i="103"/>
  <c r="AS236" i="103"/>
  <c r="AR236" i="103"/>
  <c r="AQ236" i="103"/>
  <c r="AV235" i="103"/>
  <c r="AU235" i="103"/>
  <c r="AT235" i="103"/>
  <c r="AS235" i="103"/>
  <c r="AR235" i="103"/>
  <c r="AQ235" i="103"/>
  <c r="AV234" i="103"/>
  <c r="AU234" i="103"/>
  <c r="AT234" i="103"/>
  <c r="AS234" i="103"/>
  <c r="AR234" i="103"/>
  <c r="AQ234" i="103"/>
  <c r="AV233" i="103"/>
  <c r="AU233" i="103"/>
  <c r="AT233" i="103"/>
  <c r="AS233" i="103"/>
  <c r="AR233" i="103"/>
  <c r="AQ233" i="103"/>
  <c r="AV232" i="103"/>
  <c r="AU232" i="103"/>
  <c r="AT232" i="103"/>
  <c r="AS232" i="103"/>
  <c r="AR232" i="103"/>
  <c r="AQ232" i="103"/>
  <c r="AV231" i="103"/>
  <c r="AU231" i="103"/>
  <c r="AT231" i="103"/>
  <c r="AS231" i="103"/>
  <c r="AR231" i="103"/>
  <c r="AQ231" i="103"/>
  <c r="AV230" i="103"/>
  <c r="AU230" i="103"/>
  <c r="AT230" i="103"/>
  <c r="AS230" i="103"/>
  <c r="AR230" i="103"/>
  <c r="AQ230" i="103"/>
  <c r="AV229" i="103"/>
  <c r="AU229" i="103"/>
  <c r="AT229" i="103"/>
  <c r="AS229" i="103"/>
  <c r="AR229" i="103"/>
  <c r="AQ229" i="103"/>
  <c r="AV228" i="103"/>
  <c r="AU228" i="103"/>
  <c r="AT228" i="103"/>
  <c r="AS228" i="103"/>
  <c r="AR228" i="103"/>
  <c r="AQ228" i="103"/>
  <c r="AV227" i="103"/>
  <c r="AU227" i="103"/>
  <c r="AT227" i="103"/>
  <c r="AS227" i="103"/>
  <c r="AR227" i="103"/>
  <c r="AQ227" i="103"/>
  <c r="AV226" i="103"/>
  <c r="AU226" i="103"/>
  <c r="AT226" i="103"/>
  <c r="AS226" i="103"/>
  <c r="AR226" i="103"/>
  <c r="AQ226" i="103"/>
  <c r="AV225" i="103"/>
  <c r="AU225" i="103"/>
  <c r="AT225" i="103"/>
  <c r="AS225" i="103"/>
  <c r="AR225" i="103"/>
  <c r="AQ225" i="103"/>
  <c r="AV224" i="103"/>
  <c r="AU224" i="103"/>
  <c r="AT224" i="103"/>
  <c r="AS224" i="103"/>
  <c r="AR224" i="103"/>
  <c r="AQ224" i="103"/>
  <c r="AV223" i="103"/>
  <c r="AU223" i="103"/>
  <c r="AT223" i="103"/>
  <c r="AS223" i="103"/>
  <c r="AR223" i="103"/>
  <c r="AQ223" i="103"/>
  <c r="AV222" i="103"/>
  <c r="AU222" i="103"/>
  <c r="AT222" i="103"/>
  <c r="AS222" i="103"/>
  <c r="AR222" i="103"/>
  <c r="AQ222" i="103"/>
  <c r="AV221" i="103"/>
  <c r="AU221" i="103"/>
  <c r="AT221" i="103"/>
  <c r="AS221" i="103"/>
  <c r="AR221" i="103"/>
  <c r="AQ221" i="103"/>
  <c r="AV220" i="103"/>
  <c r="AU220" i="103"/>
  <c r="AT220" i="103"/>
  <c r="AS220" i="103"/>
  <c r="AR220" i="103"/>
  <c r="AQ220" i="103"/>
  <c r="AV219" i="103"/>
  <c r="AU219" i="103"/>
  <c r="AT219" i="103"/>
  <c r="AS219" i="103"/>
  <c r="AR219" i="103"/>
  <c r="AQ219" i="103"/>
  <c r="AV218" i="103"/>
  <c r="AU218" i="103"/>
  <c r="AT218" i="103"/>
  <c r="AS218" i="103"/>
  <c r="AR218" i="103"/>
  <c r="AQ218" i="103"/>
  <c r="AV217" i="103"/>
  <c r="AU217" i="103"/>
  <c r="AT217" i="103"/>
  <c r="AS217" i="103"/>
  <c r="AR217" i="103"/>
  <c r="AQ217" i="103"/>
  <c r="AV216" i="103"/>
  <c r="AU216" i="103"/>
  <c r="AT216" i="103"/>
  <c r="AS216" i="103"/>
  <c r="AR216" i="103"/>
  <c r="AQ216" i="103"/>
  <c r="AV215" i="103"/>
  <c r="AU215" i="103"/>
  <c r="AT215" i="103"/>
  <c r="AS215" i="103"/>
  <c r="AR215" i="103"/>
  <c r="AQ215" i="103"/>
  <c r="AV214" i="103"/>
  <c r="AU214" i="103"/>
  <c r="AT214" i="103"/>
  <c r="AS214" i="103"/>
  <c r="AR214" i="103"/>
  <c r="AQ214" i="103"/>
  <c r="AV213" i="103"/>
  <c r="AU213" i="103"/>
  <c r="AT213" i="103"/>
  <c r="AS213" i="103"/>
  <c r="AR213" i="103"/>
  <c r="AQ213" i="103"/>
  <c r="AV212" i="103"/>
  <c r="AU212" i="103"/>
  <c r="AT212" i="103"/>
  <c r="AS212" i="103"/>
  <c r="AR212" i="103"/>
  <c r="AQ212" i="103"/>
  <c r="AV206" i="103"/>
  <c r="AU206" i="103"/>
  <c r="AT206" i="103"/>
  <c r="AS206" i="103"/>
  <c r="AR206" i="103"/>
  <c r="AQ206" i="103"/>
  <c r="AV205" i="103"/>
  <c r="AU205" i="103"/>
  <c r="AT205" i="103"/>
  <c r="AS205" i="103"/>
  <c r="AR205" i="103"/>
  <c r="AQ205" i="103"/>
  <c r="AV204" i="103"/>
  <c r="AU204" i="103"/>
  <c r="AT204" i="103"/>
  <c r="AS204" i="103"/>
  <c r="AR204" i="103"/>
  <c r="AQ204" i="103"/>
  <c r="AV203" i="103"/>
  <c r="AU203" i="103"/>
  <c r="AT203" i="103"/>
  <c r="AS203" i="103"/>
  <c r="AR203" i="103"/>
  <c r="AQ203" i="103"/>
  <c r="AV202" i="103"/>
  <c r="AU202" i="103"/>
  <c r="AT202" i="103"/>
  <c r="AS202" i="103"/>
  <c r="AR202" i="103"/>
  <c r="AQ202" i="103"/>
  <c r="AV201" i="103"/>
  <c r="AU201" i="103"/>
  <c r="AT201" i="103"/>
  <c r="AS201" i="103"/>
  <c r="AR201" i="103"/>
  <c r="AQ201" i="103"/>
  <c r="AV200" i="103"/>
  <c r="AU200" i="103"/>
  <c r="AT200" i="103"/>
  <c r="AS200" i="103"/>
  <c r="AR200" i="103"/>
  <c r="AQ200" i="103"/>
  <c r="AV199" i="103"/>
  <c r="AU199" i="103"/>
  <c r="AT199" i="103"/>
  <c r="AS199" i="103"/>
  <c r="AR199" i="103"/>
  <c r="AQ199" i="103"/>
  <c r="AV198" i="103"/>
  <c r="AU198" i="103"/>
  <c r="AT198" i="103"/>
  <c r="AS198" i="103"/>
  <c r="AR198" i="103"/>
  <c r="AQ198" i="103"/>
  <c r="AV197" i="103"/>
  <c r="AU197" i="103"/>
  <c r="AT197" i="103"/>
  <c r="AS197" i="103"/>
  <c r="AR197" i="103"/>
  <c r="AQ197" i="103"/>
  <c r="AV196" i="103"/>
  <c r="AU196" i="103"/>
  <c r="AT196" i="103"/>
  <c r="AS196" i="103"/>
  <c r="AR196" i="103"/>
  <c r="AQ196" i="103"/>
  <c r="AV195" i="103"/>
  <c r="AU195" i="103"/>
  <c r="AT195" i="103"/>
  <c r="AS195" i="103"/>
  <c r="AR195" i="103"/>
  <c r="AQ195" i="103"/>
  <c r="AV194" i="103"/>
  <c r="AU194" i="103"/>
  <c r="AT194" i="103"/>
  <c r="AS194" i="103"/>
  <c r="AR194" i="103"/>
  <c r="AQ194" i="103"/>
  <c r="AV193" i="103"/>
  <c r="AU193" i="103"/>
  <c r="AT193" i="103"/>
  <c r="AS193" i="103"/>
  <c r="AR193" i="103"/>
  <c r="AQ193" i="103"/>
  <c r="AV192" i="103"/>
  <c r="AU192" i="103"/>
  <c r="AT192" i="103"/>
  <c r="AS192" i="103"/>
  <c r="AR192" i="103"/>
  <c r="AQ192" i="103"/>
  <c r="AV191" i="103"/>
  <c r="AU191" i="103"/>
  <c r="AT191" i="103"/>
  <c r="AS191" i="103"/>
  <c r="AR191" i="103"/>
  <c r="AQ191" i="103"/>
  <c r="AV190" i="103"/>
  <c r="AU190" i="103"/>
  <c r="AT190" i="103"/>
  <c r="AS190" i="103"/>
  <c r="AR190" i="103"/>
  <c r="AQ190" i="103"/>
  <c r="AV189" i="103"/>
  <c r="AU189" i="103"/>
  <c r="AT189" i="103"/>
  <c r="AS189" i="103"/>
  <c r="AR189" i="103"/>
  <c r="AQ189" i="103"/>
  <c r="AV188" i="103"/>
  <c r="AU188" i="103"/>
  <c r="AT188" i="103"/>
  <c r="AS188" i="103"/>
  <c r="AR188" i="103"/>
  <c r="AQ188" i="103"/>
  <c r="AV187" i="103"/>
  <c r="AU187" i="103"/>
  <c r="AT187" i="103"/>
  <c r="AS187" i="103"/>
  <c r="AR187" i="103"/>
  <c r="AQ187" i="103"/>
  <c r="AV186" i="103"/>
  <c r="AU186" i="103"/>
  <c r="AT186" i="103"/>
  <c r="AS186" i="103"/>
  <c r="AR186" i="103"/>
  <c r="AQ186" i="103"/>
  <c r="AV185" i="103"/>
  <c r="AU185" i="103"/>
  <c r="AT185" i="103"/>
  <c r="AS185" i="103"/>
  <c r="AR185" i="103"/>
  <c r="AQ185" i="103"/>
  <c r="AV184" i="103"/>
  <c r="AU184" i="103"/>
  <c r="AT184" i="103"/>
  <c r="AS184" i="103"/>
  <c r="AR184" i="103"/>
  <c r="AQ184" i="103"/>
  <c r="AV183" i="103"/>
  <c r="AU183" i="103"/>
  <c r="AT183" i="103"/>
  <c r="AS183" i="103"/>
  <c r="AR183" i="103"/>
  <c r="AQ183" i="103"/>
  <c r="AV182" i="103"/>
  <c r="AU182" i="103"/>
  <c r="AT182" i="103"/>
  <c r="AS182" i="103"/>
  <c r="AR182" i="103"/>
  <c r="AQ182" i="103"/>
  <c r="AV181" i="103"/>
  <c r="AU181" i="103"/>
  <c r="AT181" i="103"/>
  <c r="AS181" i="103"/>
  <c r="AR181" i="103"/>
  <c r="AQ181" i="103"/>
  <c r="AV180" i="103"/>
  <c r="AU180" i="103"/>
  <c r="AT180" i="103"/>
  <c r="AS180" i="103"/>
  <c r="AR180" i="103"/>
  <c r="AQ180" i="103"/>
  <c r="AV179" i="103"/>
  <c r="AU179" i="103"/>
  <c r="AT179" i="103"/>
  <c r="AS179" i="103"/>
  <c r="AR179" i="103"/>
  <c r="AQ179" i="103"/>
  <c r="AV178" i="103"/>
  <c r="AU178" i="103"/>
  <c r="AT178" i="103"/>
  <c r="AS178" i="103"/>
  <c r="AR178" i="103"/>
  <c r="AQ178" i="103"/>
  <c r="AV177" i="103"/>
  <c r="AU177" i="103"/>
  <c r="AT177" i="103"/>
  <c r="AS177" i="103"/>
  <c r="AR177" i="103"/>
  <c r="AQ177" i="103"/>
  <c r="AV176" i="103"/>
  <c r="AU176" i="103"/>
  <c r="AT176" i="103"/>
  <c r="AS176" i="103"/>
  <c r="AR176" i="103"/>
  <c r="AQ176" i="103"/>
  <c r="AV175" i="103"/>
  <c r="AU175" i="103"/>
  <c r="AT175" i="103"/>
  <c r="AS175" i="103"/>
  <c r="AR175" i="103"/>
  <c r="AQ175" i="103"/>
  <c r="AV174" i="103"/>
  <c r="AU174" i="103"/>
  <c r="AT174" i="103"/>
  <c r="AS174" i="103"/>
  <c r="AR174" i="103"/>
  <c r="AQ174" i="103"/>
  <c r="AV173" i="103"/>
  <c r="AU173" i="103"/>
  <c r="AT173" i="103"/>
  <c r="AS173" i="103"/>
  <c r="AR173" i="103"/>
  <c r="AQ173" i="103"/>
  <c r="AV172" i="103"/>
  <c r="AU172" i="103"/>
  <c r="AT172" i="103"/>
  <c r="AS172" i="103"/>
  <c r="AR172" i="103"/>
  <c r="AQ172" i="103"/>
  <c r="BG87" i="103"/>
  <c r="BF87" i="103"/>
  <c r="BE87" i="103"/>
  <c r="BD87" i="103"/>
  <c r="BC87" i="103"/>
  <c r="BB87" i="103"/>
  <c r="BA87" i="103"/>
  <c r="AZ87" i="103"/>
  <c r="AY87" i="103"/>
  <c r="AX87" i="103"/>
  <c r="AW87" i="103"/>
  <c r="AV87" i="103"/>
  <c r="AU87" i="103"/>
  <c r="AT87" i="103"/>
  <c r="AS87" i="103"/>
  <c r="BG86" i="103"/>
  <c r="BF86" i="103"/>
  <c r="BE86" i="103"/>
  <c r="BD86" i="103"/>
  <c r="BC86" i="103"/>
  <c r="BB86" i="103"/>
  <c r="BA86" i="103"/>
  <c r="AZ86" i="103"/>
  <c r="AY86" i="103"/>
  <c r="AX86" i="103"/>
  <c r="AW86" i="103"/>
  <c r="AV86" i="103"/>
  <c r="AU86" i="103"/>
  <c r="AT86" i="103"/>
  <c r="AS86" i="103"/>
  <c r="BG85" i="103"/>
  <c r="BF85" i="103"/>
  <c r="BE85" i="103"/>
  <c r="BD85" i="103"/>
  <c r="BC85" i="103"/>
  <c r="BB85" i="103"/>
  <c r="BA85" i="103"/>
  <c r="AZ85" i="103"/>
  <c r="AY85" i="103"/>
  <c r="AX85" i="103"/>
  <c r="AW85" i="103"/>
  <c r="AV85" i="103"/>
  <c r="AU85" i="103"/>
  <c r="AT85" i="103"/>
  <c r="AS85" i="103"/>
  <c r="BG84" i="103"/>
  <c r="BF84" i="103"/>
  <c r="BE84" i="103"/>
  <c r="BD84" i="103"/>
  <c r="BC84" i="103"/>
  <c r="BB84" i="103"/>
  <c r="BA84" i="103"/>
  <c r="AZ84" i="103"/>
  <c r="AY84" i="103"/>
  <c r="AX84" i="103"/>
  <c r="AW84" i="103"/>
  <c r="AV84" i="103"/>
  <c r="AU84" i="103"/>
  <c r="AT84" i="103"/>
  <c r="AS84" i="103"/>
  <c r="BG83" i="103"/>
  <c r="BF83" i="103"/>
  <c r="BE83" i="103"/>
  <c r="BD83" i="103"/>
  <c r="BC83" i="103"/>
  <c r="BB83" i="103"/>
  <c r="BA83" i="103"/>
  <c r="AZ83" i="103"/>
  <c r="AY83" i="103"/>
  <c r="AX83" i="103"/>
  <c r="AW83" i="103"/>
  <c r="AV83" i="103"/>
  <c r="AU83" i="103"/>
  <c r="AT83" i="103"/>
  <c r="AS83" i="103"/>
  <c r="BG82" i="103"/>
  <c r="BF82" i="103"/>
  <c r="BE82" i="103"/>
  <c r="BD82" i="103"/>
  <c r="BC82" i="103"/>
  <c r="BB82" i="103"/>
  <c r="BA82" i="103"/>
  <c r="AZ82" i="103"/>
  <c r="AY82" i="103"/>
  <c r="AX82" i="103"/>
  <c r="AW82" i="103"/>
  <c r="AV82" i="103"/>
  <c r="AU82" i="103"/>
  <c r="AT82" i="103"/>
  <c r="AS82" i="103"/>
  <c r="BG81" i="103"/>
  <c r="BF81" i="103"/>
  <c r="BE81" i="103"/>
  <c r="BD81" i="103"/>
  <c r="BC81" i="103"/>
  <c r="BB81" i="103"/>
  <c r="BA81" i="103"/>
  <c r="AZ81" i="103"/>
  <c r="AY81" i="103"/>
  <c r="AX81" i="103"/>
  <c r="AW81" i="103"/>
  <c r="AV81" i="103"/>
  <c r="AU81" i="103"/>
  <c r="AT81" i="103"/>
  <c r="AS81" i="103"/>
  <c r="BG80" i="103"/>
  <c r="BF80" i="103"/>
  <c r="BE80" i="103"/>
  <c r="BD80" i="103"/>
  <c r="BC80" i="103"/>
  <c r="BB80" i="103"/>
  <c r="BA80" i="103"/>
  <c r="AZ80" i="103"/>
  <c r="AY80" i="103"/>
  <c r="AX80" i="103"/>
  <c r="AW80" i="103"/>
  <c r="AV80" i="103"/>
  <c r="AU80" i="103"/>
  <c r="AT80" i="103"/>
  <c r="AS80" i="103"/>
  <c r="BG79" i="103"/>
  <c r="BF79" i="103"/>
  <c r="BE79" i="103"/>
  <c r="BD79" i="103"/>
  <c r="BC79" i="103"/>
  <c r="BB79" i="103"/>
  <c r="BA79" i="103"/>
  <c r="AZ79" i="103"/>
  <c r="AY79" i="103"/>
  <c r="AX79" i="103"/>
  <c r="AW79" i="103"/>
  <c r="AV79" i="103"/>
  <c r="AU79" i="103"/>
  <c r="AT79" i="103"/>
  <c r="AS79" i="103"/>
  <c r="BG78" i="103"/>
  <c r="BF78" i="103"/>
  <c r="BE78" i="103"/>
  <c r="BD78" i="103"/>
  <c r="BC78" i="103"/>
  <c r="BB78" i="103"/>
  <c r="BA78" i="103"/>
  <c r="AZ78" i="103"/>
  <c r="AY78" i="103"/>
  <c r="AX78" i="103"/>
  <c r="AW78" i="103"/>
  <c r="AV78" i="103"/>
  <c r="AU78" i="103"/>
  <c r="AT78" i="103"/>
  <c r="AS78" i="103"/>
  <c r="BG77" i="103"/>
  <c r="BF77" i="103"/>
  <c r="BE77" i="103"/>
  <c r="BD77" i="103"/>
  <c r="BC77" i="103"/>
  <c r="BB77" i="103"/>
  <c r="BA77" i="103"/>
  <c r="AZ77" i="103"/>
  <c r="AY77" i="103"/>
  <c r="AX77" i="103"/>
  <c r="AW77" i="103"/>
  <c r="AV77" i="103"/>
  <c r="AU77" i="103"/>
  <c r="AT77" i="103"/>
  <c r="AS77" i="103"/>
  <c r="BG76" i="103"/>
  <c r="BF76" i="103"/>
  <c r="BE76" i="103"/>
  <c r="BD76" i="103"/>
  <c r="BC76" i="103"/>
  <c r="BB76" i="103"/>
  <c r="BA76" i="103"/>
  <c r="AZ76" i="103"/>
  <c r="AY76" i="103"/>
  <c r="AX76" i="103"/>
  <c r="AW76" i="103"/>
  <c r="AV76" i="103"/>
  <c r="AU76" i="103"/>
  <c r="AT76" i="103"/>
  <c r="AS76" i="103"/>
  <c r="BG75" i="103"/>
  <c r="BF75" i="103"/>
  <c r="BE75" i="103"/>
  <c r="BD75" i="103"/>
  <c r="BC75" i="103"/>
  <c r="BB75" i="103"/>
  <c r="BA75" i="103"/>
  <c r="AZ75" i="103"/>
  <c r="AY75" i="103"/>
  <c r="AX75" i="103"/>
  <c r="AW75" i="103"/>
  <c r="AV75" i="103"/>
  <c r="AU75" i="103"/>
  <c r="AT75" i="103"/>
  <c r="AS75" i="103"/>
  <c r="BG74" i="103"/>
  <c r="BF74" i="103"/>
  <c r="BE74" i="103"/>
  <c r="BD74" i="103"/>
  <c r="BC74" i="103"/>
  <c r="BB74" i="103"/>
  <c r="BA74" i="103"/>
  <c r="AZ74" i="103"/>
  <c r="AY74" i="103"/>
  <c r="AX74" i="103"/>
  <c r="AW74" i="103"/>
  <c r="AV74" i="103"/>
  <c r="AU74" i="103"/>
  <c r="AT74" i="103"/>
  <c r="AS74" i="103"/>
  <c r="BG73" i="103"/>
  <c r="BF73" i="103"/>
  <c r="BE73" i="103"/>
  <c r="BD73" i="103"/>
  <c r="BC73" i="103"/>
  <c r="BB73" i="103"/>
  <c r="BA73" i="103"/>
  <c r="AZ73" i="103"/>
  <c r="AY73" i="103"/>
  <c r="AX73" i="103"/>
  <c r="AW73" i="103"/>
  <c r="AV73" i="103"/>
  <c r="AU73" i="103"/>
  <c r="AT73" i="103"/>
  <c r="AS73" i="103"/>
  <c r="BG72" i="103"/>
  <c r="BF72" i="103"/>
  <c r="BE72" i="103"/>
  <c r="BD72" i="103"/>
  <c r="BC72" i="103"/>
  <c r="BB72" i="103"/>
  <c r="BA72" i="103"/>
  <c r="AZ72" i="103"/>
  <c r="AY72" i="103"/>
  <c r="AX72" i="103"/>
  <c r="AW72" i="103"/>
  <c r="AV72" i="103"/>
  <c r="AU72" i="103"/>
  <c r="AT72" i="103"/>
  <c r="AS72" i="103"/>
  <c r="BG71" i="103"/>
  <c r="BF71" i="103"/>
  <c r="BE71" i="103"/>
  <c r="BD71" i="103"/>
  <c r="BC71" i="103"/>
  <c r="BB71" i="103"/>
  <c r="BA71" i="103"/>
  <c r="AZ71" i="103"/>
  <c r="AY71" i="103"/>
  <c r="AX71" i="103"/>
  <c r="AW71" i="103"/>
  <c r="AV71" i="103"/>
  <c r="AU71" i="103"/>
  <c r="AT71" i="103"/>
  <c r="AS71" i="103"/>
  <c r="BG70" i="103"/>
  <c r="BF70" i="103"/>
  <c r="BE70" i="103"/>
  <c r="BD70" i="103"/>
  <c r="BC70" i="103"/>
  <c r="BB70" i="103"/>
  <c r="BA70" i="103"/>
  <c r="AZ70" i="103"/>
  <c r="AY70" i="103"/>
  <c r="AX70" i="103"/>
  <c r="AW70" i="103"/>
  <c r="AV70" i="103"/>
  <c r="AU70" i="103"/>
  <c r="AT70" i="103"/>
  <c r="AS70" i="103"/>
  <c r="BG69" i="103"/>
  <c r="BF69" i="103"/>
  <c r="BE69" i="103"/>
  <c r="BD69" i="103"/>
  <c r="BC69" i="103"/>
  <c r="BB69" i="103"/>
  <c r="BA69" i="103"/>
  <c r="AZ69" i="103"/>
  <c r="AY69" i="103"/>
  <c r="AX69" i="103"/>
  <c r="AW69" i="103"/>
  <c r="AV69" i="103"/>
  <c r="AU69" i="103"/>
  <c r="AT69" i="103"/>
  <c r="AS69" i="103"/>
  <c r="BG68" i="103"/>
  <c r="BF68" i="103"/>
  <c r="BE68" i="103"/>
  <c r="BD68" i="103"/>
  <c r="BC68" i="103"/>
  <c r="BB68" i="103"/>
  <c r="BA68" i="103"/>
  <c r="AZ68" i="103"/>
  <c r="AY68" i="103"/>
  <c r="AX68" i="103"/>
  <c r="AW68" i="103"/>
  <c r="AV68" i="103"/>
  <c r="AU68" i="103"/>
  <c r="AT68" i="103"/>
  <c r="AS68" i="103"/>
  <c r="BG67" i="103"/>
  <c r="BF67" i="103"/>
  <c r="BE67" i="103"/>
  <c r="BD67" i="103"/>
  <c r="BC67" i="103"/>
  <c r="BB67" i="103"/>
  <c r="BA67" i="103"/>
  <c r="AZ67" i="103"/>
  <c r="AY67" i="103"/>
  <c r="AX67" i="103"/>
  <c r="AW67" i="103"/>
  <c r="AV67" i="103"/>
  <c r="AU67" i="103"/>
  <c r="AT67" i="103"/>
  <c r="AS67" i="103"/>
  <c r="BG66" i="103"/>
  <c r="BF66" i="103"/>
  <c r="BE66" i="103"/>
  <c r="BD66" i="103"/>
  <c r="BC66" i="103"/>
  <c r="BB66" i="103"/>
  <c r="BA66" i="103"/>
  <c r="AZ66" i="103"/>
  <c r="AY66" i="103"/>
  <c r="AX66" i="103"/>
  <c r="AW66" i="103"/>
  <c r="AV66" i="103"/>
  <c r="AU66" i="103"/>
  <c r="AT66" i="103"/>
  <c r="AS66" i="103"/>
  <c r="BG65" i="103"/>
  <c r="BF65" i="103"/>
  <c r="BE65" i="103"/>
  <c r="BD65" i="103"/>
  <c r="BC65" i="103"/>
  <c r="BB65" i="103"/>
  <c r="BA65" i="103"/>
  <c r="AZ65" i="103"/>
  <c r="AY65" i="103"/>
  <c r="AX65" i="103"/>
  <c r="AW65" i="103"/>
  <c r="AV65" i="103"/>
  <c r="AU65" i="103"/>
  <c r="AT65" i="103"/>
  <c r="AS65" i="103"/>
  <c r="BG64" i="103"/>
  <c r="BF64" i="103"/>
  <c r="BE64" i="103"/>
  <c r="BD64" i="103"/>
  <c r="BC64" i="103"/>
  <c r="BB64" i="103"/>
  <c r="BA64" i="103"/>
  <c r="AZ64" i="103"/>
  <c r="AY64" i="103"/>
  <c r="AX64" i="103"/>
  <c r="AW64" i="103"/>
  <c r="AV64" i="103"/>
  <c r="AU64" i="103"/>
  <c r="AT64" i="103"/>
  <c r="AS64" i="103"/>
  <c r="BG63" i="103"/>
  <c r="BF63" i="103"/>
  <c r="BE63" i="103"/>
  <c r="BD63" i="103"/>
  <c r="BC63" i="103"/>
  <c r="BB63" i="103"/>
  <c r="BA63" i="103"/>
  <c r="AZ63" i="103"/>
  <c r="AY63" i="103"/>
  <c r="AX63" i="103"/>
  <c r="AW63" i="103"/>
  <c r="AV63" i="103"/>
  <c r="AU63" i="103"/>
  <c r="AT63" i="103"/>
  <c r="AS63" i="103"/>
  <c r="BG62" i="103"/>
  <c r="BF62" i="103"/>
  <c r="BE62" i="103"/>
  <c r="BD62" i="103"/>
  <c r="BC62" i="103"/>
  <c r="BB62" i="103"/>
  <c r="BA62" i="103"/>
  <c r="AZ62" i="103"/>
  <c r="AY62" i="103"/>
  <c r="AX62" i="103"/>
  <c r="AW62" i="103"/>
  <c r="AV62" i="103"/>
  <c r="AU62" i="103"/>
  <c r="AT62" i="103"/>
  <c r="AS62" i="103"/>
  <c r="BG61" i="103"/>
  <c r="BF61" i="103"/>
  <c r="BE61" i="103"/>
  <c r="BD61" i="103"/>
  <c r="BC61" i="103"/>
  <c r="BB61" i="103"/>
  <c r="BA61" i="103"/>
  <c r="AZ61" i="103"/>
  <c r="AY61" i="103"/>
  <c r="AX61" i="103"/>
  <c r="AW61" i="103"/>
  <c r="AV61" i="103"/>
  <c r="AU61" i="103"/>
  <c r="AT61" i="103"/>
  <c r="AS61" i="103"/>
  <c r="BG60" i="103"/>
  <c r="BF60" i="103"/>
  <c r="BE60" i="103"/>
  <c r="BD60" i="103"/>
  <c r="BC60" i="103"/>
  <c r="BB60" i="103"/>
  <c r="BA60" i="103"/>
  <c r="AZ60" i="103"/>
  <c r="AY60" i="103"/>
  <c r="AX60" i="103"/>
  <c r="AW60" i="103"/>
  <c r="AV60" i="103"/>
  <c r="AU60" i="103"/>
  <c r="AT60" i="103"/>
  <c r="AS60" i="103"/>
  <c r="BG59" i="103"/>
  <c r="BF59" i="103"/>
  <c r="BE59" i="103"/>
  <c r="BD59" i="103"/>
  <c r="BC59" i="103"/>
  <c r="BB59" i="103"/>
  <c r="BA59" i="103"/>
  <c r="AZ59" i="103"/>
  <c r="AY59" i="103"/>
  <c r="AX59" i="103"/>
  <c r="AW59" i="103"/>
  <c r="AV59" i="103"/>
  <c r="AU59" i="103"/>
  <c r="AT59" i="103"/>
  <c r="AS59" i="103"/>
  <c r="BG58" i="103"/>
  <c r="BF58" i="103"/>
  <c r="BE58" i="103"/>
  <c r="BD58" i="103"/>
  <c r="BC58" i="103"/>
  <c r="BB58" i="103"/>
  <c r="BA58" i="103"/>
  <c r="AZ58" i="103"/>
  <c r="AY58" i="103"/>
  <c r="AX58" i="103"/>
  <c r="AW58" i="103"/>
  <c r="AV58" i="103"/>
  <c r="AU58" i="103"/>
  <c r="AT58" i="103"/>
  <c r="AS58" i="103"/>
  <c r="BG57" i="103"/>
  <c r="BF57" i="103"/>
  <c r="BE57" i="103"/>
  <c r="BD57" i="103"/>
  <c r="BC57" i="103"/>
  <c r="BB57" i="103"/>
  <c r="BA57" i="103"/>
  <c r="AZ57" i="103"/>
  <c r="AY57" i="103"/>
  <c r="AX57" i="103"/>
  <c r="AW57" i="103"/>
  <c r="AV57" i="103"/>
  <c r="AU57" i="103"/>
  <c r="AT57" i="103"/>
  <c r="AS57" i="103"/>
  <c r="BG56" i="103"/>
  <c r="BF56" i="103"/>
  <c r="BE56" i="103"/>
  <c r="BD56" i="103"/>
  <c r="BC56" i="103"/>
  <c r="BB56" i="103"/>
  <c r="BA56" i="103"/>
  <c r="AZ56" i="103"/>
  <c r="AY56" i="103"/>
  <c r="AX56" i="103"/>
  <c r="AW56" i="103"/>
  <c r="AV56" i="103"/>
  <c r="AU56" i="103"/>
  <c r="AT56" i="103"/>
  <c r="AS56" i="103"/>
  <c r="BG55" i="103"/>
  <c r="BF55" i="103"/>
  <c r="BE55" i="103"/>
  <c r="BD55" i="103"/>
  <c r="BC55" i="103"/>
  <c r="BB55" i="103"/>
  <c r="BA55" i="103"/>
  <c r="AZ55" i="103"/>
  <c r="AY55" i="103"/>
  <c r="AX55" i="103"/>
  <c r="AW55" i="103"/>
  <c r="AV55" i="103"/>
  <c r="AU55" i="103"/>
  <c r="AT55" i="103"/>
  <c r="AS55" i="103"/>
  <c r="BG54" i="103"/>
  <c r="BF54" i="103"/>
  <c r="BE54" i="103"/>
  <c r="BD54" i="103"/>
  <c r="BC54" i="103"/>
  <c r="BB54" i="103"/>
  <c r="BA54" i="103"/>
  <c r="AZ54" i="103"/>
  <c r="AY54" i="103"/>
  <c r="AX54" i="103"/>
  <c r="AW54" i="103"/>
  <c r="AV54" i="103"/>
  <c r="AU54" i="103"/>
  <c r="AT54" i="103"/>
  <c r="AS54" i="103"/>
  <c r="BG53" i="103"/>
  <c r="BF53" i="103"/>
  <c r="BE53" i="103"/>
  <c r="BD53" i="103"/>
  <c r="BC53" i="103"/>
  <c r="BB53" i="103"/>
  <c r="BA53" i="103"/>
  <c r="AZ53" i="103"/>
  <c r="AY53" i="103"/>
  <c r="AX53" i="103"/>
  <c r="AW53" i="103"/>
  <c r="AV53" i="103"/>
  <c r="AU53" i="103"/>
  <c r="AT53" i="103"/>
  <c r="AS53" i="103"/>
  <c r="AT246" i="98"/>
  <c r="AS246" i="98"/>
  <c r="AR246" i="98"/>
  <c r="AQ246" i="98"/>
  <c r="AP246" i="98"/>
  <c r="AO246" i="98"/>
  <c r="AT245" i="98"/>
  <c r="AS245" i="98"/>
  <c r="AR245" i="98"/>
  <c r="AQ245" i="98"/>
  <c r="AP245" i="98"/>
  <c r="AO245" i="98"/>
  <c r="AT244" i="98"/>
  <c r="AS244" i="98"/>
  <c r="AR244" i="98"/>
  <c r="AQ244" i="98"/>
  <c r="AP244" i="98"/>
  <c r="AO244" i="98"/>
  <c r="AT243" i="98"/>
  <c r="AS243" i="98"/>
  <c r="AR243" i="98"/>
  <c r="AQ243" i="98"/>
  <c r="AP243" i="98"/>
  <c r="AO243" i="98"/>
  <c r="AT242" i="98"/>
  <c r="AS242" i="98"/>
  <c r="AR242" i="98"/>
  <c r="AQ242" i="98"/>
  <c r="AP242" i="98"/>
  <c r="AO242" i="98"/>
  <c r="AT241" i="98"/>
  <c r="AS241" i="98"/>
  <c r="AR241" i="98"/>
  <c r="AQ241" i="98"/>
  <c r="AP241" i="98"/>
  <c r="AO241" i="98"/>
  <c r="AT240" i="98"/>
  <c r="AS240" i="98"/>
  <c r="AR240" i="98"/>
  <c r="AQ240" i="98"/>
  <c r="AP240" i="98"/>
  <c r="AO240" i="98"/>
  <c r="AT239" i="98"/>
  <c r="AS239" i="98"/>
  <c r="AR239" i="98"/>
  <c r="AQ239" i="98"/>
  <c r="AP239" i="98"/>
  <c r="AO239" i="98"/>
  <c r="AT238" i="98"/>
  <c r="AS238" i="98"/>
  <c r="AR238" i="98"/>
  <c r="AQ238" i="98"/>
  <c r="AP238" i="98"/>
  <c r="AO238" i="98"/>
  <c r="AT237" i="98"/>
  <c r="AS237" i="98"/>
  <c r="AR237" i="98"/>
  <c r="AQ237" i="98"/>
  <c r="AP237" i="98"/>
  <c r="AO237" i="98"/>
  <c r="AT236" i="98"/>
  <c r="AS236" i="98"/>
  <c r="AR236" i="98"/>
  <c r="AQ236" i="98"/>
  <c r="AP236" i="98"/>
  <c r="AO236" i="98"/>
  <c r="AT235" i="98"/>
  <c r="AS235" i="98"/>
  <c r="AR235" i="98"/>
  <c r="AQ235" i="98"/>
  <c r="AP235" i="98"/>
  <c r="AO235" i="98"/>
  <c r="AT234" i="98"/>
  <c r="AS234" i="98"/>
  <c r="AR234" i="98"/>
  <c r="AQ234" i="98"/>
  <c r="AP234" i="98"/>
  <c r="AO234" i="98"/>
  <c r="AT233" i="98"/>
  <c r="AS233" i="98"/>
  <c r="AR233" i="98"/>
  <c r="AQ233" i="98"/>
  <c r="AP233" i="98"/>
  <c r="AO233" i="98"/>
  <c r="AT232" i="98"/>
  <c r="AS232" i="98"/>
  <c r="AR232" i="98"/>
  <c r="AQ232" i="98"/>
  <c r="AP232" i="98"/>
  <c r="AO232" i="98"/>
  <c r="AT231" i="98"/>
  <c r="AS231" i="98"/>
  <c r="AR231" i="98"/>
  <c r="AQ231" i="98"/>
  <c r="AP231" i="98"/>
  <c r="AO231" i="98"/>
  <c r="AT230" i="98"/>
  <c r="AS230" i="98"/>
  <c r="AR230" i="98"/>
  <c r="AQ230" i="98"/>
  <c r="AP230" i="98"/>
  <c r="AO230" i="98"/>
  <c r="AT229" i="98"/>
  <c r="AS229" i="98"/>
  <c r="AR229" i="98"/>
  <c r="AQ229" i="98"/>
  <c r="AP229" i="98"/>
  <c r="AO229" i="98"/>
  <c r="AT228" i="98"/>
  <c r="AS228" i="98"/>
  <c r="AR228" i="98"/>
  <c r="AQ228" i="98"/>
  <c r="AP228" i="98"/>
  <c r="AO228" i="98"/>
  <c r="AT227" i="98"/>
  <c r="AS227" i="98"/>
  <c r="AR227" i="98"/>
  <c r="AQ227" i="98"/>
  <c r="AP227" i="98"/>
  <c r="AO227" i="98"/>
  <c r="AT226" i="98"/>
  <c r="AS226" i="98"/>
  <c r="AR226" i="98"/>
  <c r="AQ226" i="98"/>
  <c r="AP226" i="98"/>
  <c r="AO226" i="98"/>
  <c r="AT225" i="98"/>
  <c r="AS225" i="98"/>
  <c r="AR225" i="98"/>
  <c r="AQ225" i="98"/>
  <c r="AP225" i="98"/>
  <c r="AO225" i="98"/>
  <c r="AT224" i="98"/>
  <c r="AS224" i="98"/>
  <c r="AR224" i="98"/>
  <c r="AQ224" i="98"/>
  <c r="AP224" i="98"/>
  <c r="AO224" i="98"/>
  <c r="AT223" i="98"/>
  <c r="AS223" i="98"/>
  <c r="AR223" i="98"/>
  <c r="AQ223" i="98"/>
  <c r="AP223" i="98"/>
  <c r="AO223" i="98"/>
  <c r="AT222" i="98"/>
  <c r="AS222" i="98"/>
  <c r="AR222" i="98"/>
  <c r="AQ222" i="98"/>
  <c r="AP222" i="98"/>
  <c r="AO222" i="98"/>
  <c r="AT221" i="98"/>
  <c r="AS221" i="98"/>
  <c r="AR221" i="98"/>
  <c r="AQ221" i="98"/>
  <c r="AP221" i="98"/>
  <c r="AO221" i="98"/>
  <c r="AT220" i="98"/>
  <c r="AS220" i="98"/>
  <c r="AR220" i="98"/>
  <c r="AQ220" i="98"/>
  <c r="AP220" i="98"/>
  <c r="AO220" i="98"/>
  <c r="AT219" i="98"/>
  <c r="AS219" i="98"/>
  <c r="AR219" i="98"/>
  <c r="AQ219" i="98"/>
  <c r="AP219" i="98"/>
  <c r="AO219" i="98"/>
  <c r="AT218" i="98"/>
  <c r="AS218" i="98"/>
  <c r="AR218" i="98"/>
  <c r="AQ218" i="98"/>
  <c r="AP218" i="98"/>
  <c r="AO218" i="98"/>
  <c r="AT217" i="98"/>
  <c r="AS217" i="98"/>
  <c r="AR217" i="98"/>
  <c r="AQ217" i="98"/>
  <c r="AP217" i="98"/>
  <c r="AO217" i="98"/>
  <c r="AT216" i="98"/>
  <c r="AS216" i="98"/>
  <c r="AR216" i="98"/>
  <c r="AQ216" i="98"/>
  <c r="AP216" i="98"/>
  <c r="AO216" i="98"/>
  <c r="AT215" i="98"/>
  <c r="AS215" i="98"/>
  <c r="AR215" i="98"/>
  <c r="AQ215" i="98"/>
  <c r="AP215" i="98"/>
  <c r="AO215" i="98"/>
  <c r="AT214" i="98"/>
  <c r="AS214" i="98"/>
  <c r="AR214" i="98"/>
  <c r="AQ214" i="98"/>
  <c r="AP214" i="98"/>
  <c r="AO214" i="98"/>
  <c r="AT213" i="98"/>
  <c r="AS213" i="98"/>
  <c r="AR213" i="98"/>
  <c r="AQ213" i="98"/>
  <c r="AP213" i="98"/>
  <c r="AO213" i="98"/>
  <c r="AT212" i="98"/>
  <c r="AS212" i="98"/>
  <c r="AR212" i="98"/>
  <c r="AQ212" i="98"/>
  <c r="AP212" i="98"/>
  <c r="AO212" i="98"/>
  <c r="AT207" i="98"/>
  <c r="AS207" i="98"/>
  <c r="AR207" i="98"/>
  <c r="AQ207" i="98"/>
  <c r="AP207" i="98"/>
  <c r="AO207" i="98"/>
  <c r="AT206" i="98"/>
  <c r="AS206" i="98"/>
  <c r="AR206" i="98"/>
  <c r="AQ206" i="98"/>
  <c r="AP206" i="98"/>
  <c r="AO206" i="98"/>
  <c r="AT205" i="98"/>
  <c r="AS205" i="98"/>
  <c r="AR205" i="98"/>
  <c r="AQ205" i="98"/>
  <c r="AP205" i="98"/>
  <c r="AO205" i="98"/>
  <c r="AT204" i="98"/>
  <c r="AS204" i="98"/>
  <c r="AR204" i="98"/>
  <c r="AQ204" i="98"/>
  <c r="AP204" i="98"/>
  <c r="AO204" i="98"/>
  <c r="AT203" i="98"/>
  <c r="AS203" i="98"/>
  <c r="AR203" i="98"/>
  <c r="AQ203" i="98"/>
  <c r="AP203" i="98"/>
  <c r="AO203" i="98"/>
  <c r="AT202" i="98"/>
  <c r="AS202" i="98"/>
  <c r="AR202" i="98"/>
  <c r="AQ202" i="98"/>
  <c r="AP202" i="98"/>
  <c r="AO202" i="98"/>
  <c r="AT201" i="98"/>
  <c r="AS201" i="98"/>
  <c r="AR201" i="98"/>
  <c r="AQ201" i="98"/>
  <c r="AP201" i="98"/>
  <c r="AO201" i="98"/>
  <c r="AT200" i="98"/>
  <c r="AS200" i="98"/>
  <c r="AR200" i="98"/>
  <c r="AQ200" i="98"/>
  <c r="AP200" i="98"/>
  <c r="AO200" i="98"/>
  <c r="AT199" i="98"/>
  <c r="AS199" i="98"/>
  <c r="AR199" i="98"/>
  <c r="AQ199" i="98"/>
  <c r="AP199" i="98"/>
  <c r="AO199" i="98"/>
  <c r="AT198" i="98"/>
  <c r="AS198" i="98"/>
  <c r="AR198" i="98"/>
  <c r="AQ198" i="98"/>
  <c r="AP198" i="98"/>
  <c r="AO198" i="98"/>
  <c r="AT197" i="98"/>
  <c r="AS197" i="98"/>
  <c r="AR197" i="98"/>
  <c r="AQ197" i="98"/>
  <c r="AP197" i="98"/>
  <c r="AO197" i="98"/>
  <c r="AT196" i="98"/>
  <c r="AS196" i="98"/>
  <c r="AR196" i="98"/>
  <c r="AQ196" i="98"/>
  <c r="AP196" i="98"/>
  <c r="AO196" i="98"/>
  <c r="AT195" i="98"/>
  <c r="AS195" i="98"/>
  <c r="AR195" i="98"/>
  <c r="AQ195" i="98"/>
  <c r="AP195" i="98"/>
  <c r="AO195" i="98"/>
  <c r="AT194" i="98"/>
  <c r="AS194" i="98"/>
  <c r="AR194" i="98"/>
  <c r="AQ194" i="98"/>
  <c r="AP194" i="98"/>
  <c r="AO194" i="98"/>
  <c r="AT193" i="98"/>
  <c r="AS193" i="98"/>
  <c r="AR193" i="98"/>
  <c r="AQ193" i="98"/>
  <c r="AP193" i="98"/>
  <c r="AO193" i="98"/>
  <c r="AT192" i="98"/>
  <c r="AS192" i="98"/>
  <c r="AR192" i="98"/>
  <c r="AQ192" i="98"/>
  <c r="AP192" i="98"/>
  <c r="AO192" i="98"/>
  <c r="AT191" i="98"/>
  <c r="AS191" i="98"/>
  <c r="AR191" i="98"/>
  <c r="AQ191" i="98"/>
  <c r="AP191" i="98"/>
  <c r="AO191" i="98"/>
  <c r="AT190" i="98"/>
  <c r="AS190" i="98"/>
  <c r="AR190" i="98"/>
  <c r="AQ190" i="98"/>
  <c r="AP190" i="98"/>
  <c r="AO190" i="98"/>
  <c r="AT189" i="98"/>
  <c r="AS189" i="98"/>
  <c r="AR189" i="98"/>
  <c r="AQ189" i="98"/>
  <c r="AP189" i="98"/>
  <c r="AO189" i="98"/>
  <c r="AT188" i="98"/>
  <c r="AS188" i="98"/>
  <c r="AR188" i="98"/>
  <c r="AQ188" i="98"/>
  <c r="AP188" i="98"/>
  <c r="AO188" i="98"/>
  <c r="AT187" i="98"/>
  <c r="AS187" i="98"/>
  <c r="AR187" i="98"/>
  <c r="AQ187" i="98"/>
  <c r="AP187" i="98"/>
  <c r="AO187" i="98"/>
  <c r="AT186" i="98"/>
  <c r="AS186" i="98"/>
  <c r="AR186" i="98"/>
  <c r="AQ186" i="98"/>
  <c r="AP186" i="98"/>
  <c r="AO186" i="98"/>
  <c r="AT185" i="98"/>
  <c r="AS185" i="98"/>
  <c r="AR185" i="98"/>
  <c r="AQ185" i="98"/>
  <c r="AP185" i="98"/>
  <c r="AO185" i="98"/>
  <c r="AT184" i="98"/>
  <c r="AS184" i="98"/>
  <c r="AR184" i="98"/>
  <c r="AQ184" i="98"/>
  <c r="AP184" i="98"/>
  <c r="AO184" i="98"/>
  <c r="AT183" i="98"/>
  <c r="AS183" i="98"/>
  <c r="AR183" i="98"/>
  <c r="AQ183" i="98"/>
  <c r="AP183" i="98"/>
  <c r="AO183" i="98"/>
  <c r="AT182" i="98"/>
  <c r="AS182" i="98"/>
  <c r="AR182" i="98"/>
  <c r="AQ182" i="98"/>
  <c r="AP182" i="98"/>
  <c r="AO182" i="98"/>
  <c r="AT181" i="98"/>
  <c r="AS181" i="98"/>
  <c r="AR181" i="98"/>
  <c r="AQ181" i="98"/>
  <c r="AP181" i="98"/>
  <c r="AO181" i="98"/>
  <c r="AT180" i="98"/>
  <c r="AS180" i="98"/>
  <c r="AR180" i="98"/>
  <c r="AQ180" i="98"/>
  <c r="AP180" i="98"/>
  <c r="AO180" i="98"/>
  <c r="AT179" i="98"/>
  <c r="AS179" i="98"/>
  <c r="AR179" i="98"/>
  <c r="AQ179" i="98"/>
  <c r="AP179" i="98"/>
  <c r="AO179" i="98"/>
  <c r="AT178" i="98"/>
  <c r="AS178" i="98"/>
  <c r="AR178" i="98"/>
  <c r="AQ178" i="98"/>
  <c r="AP178" i="98"/>
  <c r="AO178" i="98"/>
  <c r="AT177" i="98"/>
  <c r="AS177" i="98"/>
  <c r="AR177" i="98"/>
  <c r="AQ177" i="98"/>
  <c r="AP177" i="98"/>
  <c r="AO177" i="98"/>
  <c r="AT176" i="98"/>
  <c r="AS176" i="98"/>
  <c r="AR176" i="98"/>
  <c r="AQ176" i="98"/>
  <c r="AP176" i="98"/>
  <c r="AO176" i="98"/>
  <c r="AT175" i="98"/>
  <c r="AS175" i="98"/>
  <c r="AR175" i="98"/>
  <c r="AQ175" i="98"/>
  <c r="AP175" i="98"/>
  <c r="AO175" i="98"/>
  <c r="AT174" i="98"/>
  <c r="AS174" i="98"/>
  <c r="AR174" i="98"/>
  <c r="AQ174" i="98"/>
  <c r="AP174" i="98"/>
  <c r="AO174" i="98"/>
  <c r="AT173" i="98"/>
  <c r="AS173" i="98"/>
  <c r="AR173" i="98"/>
  <c r="AQ173" i="98"/>
  <c r="AP173" i="98"/>
  <c r="AO173" i="98"/>
  <c r="BD152" i="98"/>
  <c r="BC152" i="98"/>
  <c r="BB152" i="98"/>
  <c r="BA152" i="98"/>
  <c r="AZ152" i="98"/>
  <c r="AY152" i="98"/>
  <c r="AX152" i="98"/>
  <c r="AW152" i="98"/>
  <c r="AV152" i="98"/>
  <c r="AU152" i="98"/>
  <c r="AT152" i="98"/>
  <c r="AS152" i="98"/>
  <c r="AR152" i="98"/>
  <c r="AQ152" i="98"/>
  <c r="AP152" i="98"/>
  <c r="BD151" i="98"/>
  <c r="BC151" i="98"/>
  <c r="BB151" i="98"/>
  <c r="BA151" i="98"/>
  <c r="AZ151" i="98"/>
  <c r="AY151" i="98"/>
  <c r="AX151" i="98"/>
  <c r="AW151" i="98"/>
  <c r="AV151" i="98"/>
  <c r="AU151" i="98"/>
  <c r="AT151" i="98"/>
  <c r="AS151" i="98"/>
  <c r="AR151" i="98"/>
  <c r="AQ151" i="98"/>
  <c r="AP151" i="98"/>
  <c r="BD150" i="98"/>
  <c r="BC150" i="98"/>
  <c r="BB150" i="98"/>
  <c r="BA150" i="98"/>
  <c r="AZ150" i="98"/>
  <c r="AY150" i="98"/>
  <c r="AX150" i="98"/>
  <c r="AW150" i="98"/>
  <c r="AV150" i="98"/>
  <c r="AU150" i="98"/>
  <c r="AT150" i="98"/>
  <c r="AS150" i="98"/>
  <c r="AR150" i="98"/>
  <c r="AQ150" i="98"/>
  <c r="AP150" i="98"/>
  <c r="BD149" i="98"/>
  <c r="BC149" i="98"/>
  <c r="BB149" i="98"/>
  <c r="BA149" i="98"/>
  <c r="AZ149" i="98"/>
  <c r="AY149" i="98"/>
  <c r="AX149" i="98"/>
  <c r="AW149" i="98"/>
  <c r="AV149" i="98"/>
  <c r="AU149" i="98"/>
  <c r="AT149" i="98"/>
  <c r="AS149" i="98"/>
  <c r="AR149" i="98"/>
  <c r="AQ149" i="98"/>
  <c r="AP149" i="98"/>
  <c r="BD148" i="98"/>
  <c r="BC148" i="98"/>
  <c r="BB148" i="98"/>
  <c r="BA148" i="98"/>
  <c r="AZ148" i="98"/>
  <c r="AY148" i="98"/>
  <c r="AX148" i="98"/>
  <c r="AW148" i="98"/>
  <c r="AV148" i="98"/>
  <c r="AU148" i="98"/>
  <c r="AT148" i="98"/>
  <c r="AS148" i="98"/>
  <c r="AR148" i="98"/>
  <c r="AQ148" i="98"/>
  <c r="AP148" i="98"/>
  <c r="BD147" i="98"/>
  <c r="BC147" i="98"/>
  <c r="BB147" i="98"/>
  <c r="BA147" i="98"/>
  <c r="AZ147" i="98"/>
  <c r="AY147" i="98"/>
  <c r="AX147" i="98"/>
  <c r="AW147" i="98"/>
  <c r="AV147" i="98"/>
  <c r="AU147" i="98"/>
  <c r="AT147" i="98"/>
  <c r="AS147" i="98"/>
  <c r="AR147" i="98"/>
  <c r="AQ147" i="98"/>
  <c r="AP147" i="98"/>
  <c r="BD146" i="98"/>
  <c r="BC146" i="98"/>
  <c r="BB146" i="98"/>
  <c r="BA146" i="98"/>
  <c r="AZ146" i="98"/>
  <c r="AY146" i="98"/>
  <c r="AX146" i="98"/>
  <c r="AW146" i="98"/>
  <c r="AV146" i="98"/>
  <c r="AU146" i="98"/>
  <c r="AT146" i="98"/>
  <c r="AS146" i="98"/>
  <c r="AR146" i="98"/>
  <c r="AQ146" i="98"/>
  <c r="AP146" i="98"/>
  <c r="BD145" i="98"/>
  <c r="BC145" i="98"/>
  <c r="BB145" i="98"/>
  <c r="BA145" i="98"/>
  <c r="AZ145" i="98"/>
  <c r="AY145" i="98"/>
  <c r="AX145" i="98"/>
  <c r="AW145" i="98"/>
  <c r="AV145" i="98"/>
  <c r="AU145" i="98"/>
  <c r="AT145" i="98"/>
  <c r="AS145" i="98"/>
  <c r="AR145" i="98"/>
  <c r="AQ145" i="98"/>
  <c r="AP145" i="98"/>
  <c r="BD144" i="98"/>
  <c r="BC144" i="98"/>
  <c r="BB144" i="98"/>
  <c r="BA144" i="98"/>
  <c r="AZ144" i="98"/>
  <c r="AY144" i="98"/>
  <c r="AX144" i="98"/>
  <c r="AW144" i="98"/>
  <c r="AV144" i="98"/>
  <c r="AU144" i="98"/>
  <c r="AT144" i="98"/>
  <c r="AS144" i="98"/>
  <c r="AR144" i="98"/>
  <c r="AQ144" i="98"/>
  <c r="AP144" i="98"/>
  <c r="BD143" i="98"/>
  <c r="BC143" i="98"/>
  <c r="BB143" i="98"/>
  <c r="BA143" i="98"/>
  <c r="AZ143" i="98"/>
  <c r="AY143" i="98"/>
  <c r="AX143" i="98"/>
  <c r="AW143" i="98"/>
  <c r="AV143" i="98"/>
  <c r="AU143" i="98"/>
  <c r="AT143" i="98"/>
  <c r="AS143" i="98"/>
  <c r="AR143" i="98"/>
  <c r="AQ143" i="98"/>
  <c r="AP143" i="98"/>
  <c r="BD142" i="98"/>
  <c r="BC142" i="98"/>
  <c r="BB142" i="98"/>
  <c r="BA142" i="98"/>
  <c r="AZ142" i="98"/>
  <c r="AY142" i="98"/>
  <c r="AX142" i="98"/>
  <c r="AW142" i="98"/>
  <c r="AV142" i="98"/>
  <c r="AU142" i="98"/>
  <c r="AT142" i="98"/>
  <c r="AS142" i="98"/>
  <c r="AR142" i="98"/>
  <c r="AQ142" i="98"/>
  <c r="AP142" i="98"/>
  <c r="BD141" i="98"/>
  <c r="BC141" i="98"/>
  <c r="BB141" i="98"/>
  <c r="BA141" i="98"/>
  <c r="AZ141" i="98"/>
  <c r="AY141" i="98"/>
  <c r="AX141" i="98"/>
  <c r="AW141" i="98"/>
  <c r="AV141" i="98"/>
  <c r="AU141" i="98"/>
  <c r="AT141" i="98"/>
  <c r="AS141" i="98"/>
  <c r="AR141" i="98"/>
  <c r="AQ141" i="98"/>
  <c r="AP141" i="98"/>
  <c r="BD140" i="98"/>
  <c r="BC140" i="98"/>
  <c r="BB140" i="98"/>
  <c r="BA140" i="98"/>
  <c r="AZ140" i="98"/>
  <c r="AY140" i="98"/>
  <c r="AX140" i="98"/>
  <c r="AW140" i="98"/>
  <c r="AV140" i="98"/>
  <c r="AU140" i="98"/>
  <c r="AT140" i="98"/>
  <c r="AS140" i="98"/>
  <c r="AR140" i="98"/>
  <c r="AQ140" i="98"/>
  <c r="AP140" i="98"/>
  <c r="BD139" i="98"/>
  <c r="BC139" i="98"/>
  <c r="BB139" i="98"/>
  <c r="BA139" i="98"/>
  <c r="AZ139" i="98"/>
  <c r="AY139" i="98"/>
  <c r="AX139" i="98"/>
  <c r="AW139" i="98"/>
  <c r="AV139" i="98"/>
  <c r="AU139" i="98"/>
  <c r="AT139" i="98"/>
  <c r="AS139" i="98"/>
  <c r="AR139" i="98"/>
  <c r="AQ139" i="98"/>
  <c r="AP139" i="98"/>
  <c r="BD138" i="98"/>
  <c r="BC138" i="98"/>
  <c r="BB138" i="98"/>
  <c r="BA138" i="98"/>
  <c r="AZ138" i="98"/>
  <c r="AY138" i="98"/>
  <c r="AX138" i="98"/>
  <c r="AW138" i="98"/>
  <c r="AV138" i="98"/>
  <c r="AU138" i="98"/>
  <c r="AT138" i="98"/>
  <c r="AS138" i="98"/>
  <c r="AR138" i="98"/>
  <c r="AQ138" i="98"/>
  <c r="AP138" i="98"/>
  <c r="BD137" i="98"/>
  <c r="BC137" i="98"/>
  <c r="BB137" i="98"/>
  <c r="BA137" i="98"/>
  <c r="AZ137" i="98"/>
  <c r="AY137" i="98"/>
  <c r="AX137" i="98"/>
  <c r="AW137" i="98"/>
  <c r="AV137" i="98"/>
  <c r="AU137" i="98"/>
  <c r="AT137" i="98"/>
  <c r="AS137" i="98"/>
  <c r="AR137" i="98"/>
  <c r="AQ137" i="98"/>
  <c r="AP137" i="98"/>
  <c r="BD136" i="98"/>
  <c r="BC136" i="98"/>
  <c r="BB136" i="98"/>
  <c r="BA136" i="98"/>
  <c r="AZ136" i="98"/>
  <c r="AY136" i="98"/>
  <c r="AX136" i="98"/>
  <c r="AW136" i="98"/>
  <c r="AV136" i="98"/>
  <c r="AU136" i="98"/>
  <c r="AT136" i="98"/>
  <c r="AS136" i="98"/>
  <c r="AR136" i="98"/>
  <c r="AQ136" i="98"/>
  <c r="AP136" i="98"/>
  <c r="BD135" i="98"/>
  <c r="BC135" i="98"/>
  <c r="BB135" i="98"/>
  <c r="BA135" i="98"/>
  <c r="AZ135" i="98"/>
  <c r="AY135" i="98"/>
  <c r="AX135" i="98"/>
  <c r="AW135" i="98"/>
  <c r="AV135" i="98"/>
  <c r="AU135" i="98"/>
  <c r="AT135" i="98"/>
  <c r="AS135" i="98"/>
  <c r="AR135" i="98"/>
  <c r="AQ135" i="98"/>
  <c r="AP135" i="98"/>
  <c r="BD134" i="98"/>
  <c r="BC134" i="98"/>
  <c r="BB134" i="98"/>
  <c r="BA134" i="98"/>
  <c r="AZ134" i="98"/>
  <c r="AY134" i="98"/>
  <c r="AX134" i="98"/>
  <c r="AW134" i="98"/>
  <c r="AV134" i="98"/>
  <c r="AU134" i="98"/>
  <c r="AT134" i="98"/>
  <c r="AS134" i="98"/>
  <c r="AR134" i="98"/>
  <c r="AQ134" i="98"/>
  <c r="AP134" i="98"/>
  <c r="BD133" i="98"/>
  <c r="BC133" i="98"/>
  <c r="BB133" i="98"/>
  <c r="BA133" i="98"/>
  <c r="AZ133" i="98"/>
  <c r="AY133" i="98"/>
  <c r="AX133" i="98"/>
  <c r="AW133" i="98"/>
  <c r="AV133" i="98"/>
  <c r="AU133" i="98"/>
  <c r="AT133" i="98"/>
  <c r="AS133" i="98"/>
  <c r="AR133" i="98"/>
  <c r="AQ133" i="98"/>
  <c r="AP133" i="98"/>
  <c r="BD132" i="98"/>
  <c r="BC132" i="98"/>
  <c r="BB132" i="98"/>
  <c r="BA132" i="98"/>
  <c r="AZ132" i="98"/>
  <c r="AY132" i="98"/>
  <c r="AX132" i="98"/>
  <c r="AW132" i="98"/>
  <c r="AV132" i="98"/>
  <c r="AU132" i="98"/>
  <c r="AT132" i="98"/>
  <c r="AS132" i="98"/>
  <c r="AR132" i="98"/>
  <c r="AQ132" i="98"/>
  <c r="AP132" i="98"/>
  <c r="BD131" i="98"/>
  <c r="BC131" i="98"/>
  <c r="BB131" i="98"/>
  <c r="BA131" i="98"/>
  <c r="AZ131" i="98"/>
  <c r="AY131" i="98"/>
  <c r="AX131" i="98"/>
  <c r="AW131" i="98"/>
  <c r="AV131" i="98"/>
  <c r="AU131" i="98"/>
  <c r="AT131" i="98"/>
  <c r="AS131" i="98"/>
  <c r="AR131" i="98"/>
  <c r="AQ131" i="98"/>
  <c r="AP131" i="98"/>
  <c r="BD130" i="98"/>
  <c r="BC130" i="98"/>
  <c r="BB130" i="98"/>
  <c r="BA130" i="98"/>
  <c r="AZ130" i="98"/>
  <c r="AY130" i="98"/>
  <c r="AX130" i="98"/>
  <c r="AW130" i="98"/>
  <c r="AV130" i="98"/>
  <c r="AU130" i="98"/>
  <c r="AT130" i="98"/>
  <c r="AS130" i="98"/>
  <c r="AR130" i="98"/>
  <c r="AQ130" i="98"/>
  <c r="AP130" i="98"/>
  <c r="BD129" i="98"/>
  <c r="BC129" i="98"/>
  <c r="BB129" i="98"/>
  <c r="BA129" i="98"/>
  <c r="AZ129" i="98"/>
  <c r="AY129" i="98"/>
  <c r="AX129" i="98"/>
  <c r="AW129" i="98"/>
  <c r="AV129" i="98"/>
  <c r="AU129" i="98"/>
  <c r="AT129" i="98"/>
  <c r="AS129" i="98"/>
  <c r="AR129" i="98"/>
  <c r="AQ129" i="98"/>
  <c r="AP129" i="98"/>
  <c r="BD128" i="98"/>
  <c r="BC128" i="98"/>
  <c r="BB128" i="98"/>
  <c r="BA128" i="98"/>
  <c r="AZ128" i="98"/>
  <c r="AY128" i="98"/>
  <c r="AX128" i="98"/>
  <c r="AW128" i="98"/>
  <c r="AV128" i="98"/>
  <c r="AU128" i="98"/>
  <c r="AT128" i="98"/>
  <c r="AS128" i="98"/>
  <c r="AR128" i="98"/>
  <c r="AQ128" i="98"/>
  <c r="AP128" i="98"/>
  <c r="BD127" i="98"/>
  <c r="BC127" i="98"/>
  <c r="BB127" i="98"/>
  <c r="BA127" i="98"/>
  <c r="AZ127" i="98"/>
  <c r="AY127" i="98"/>
  <c r="AX127" i="98"/>
  <c r="AW127" i="98"/>
  <c r="AV127" i="98"/>
  <c r="AU127" i="98"/>
  <c r="AT127" i="98"/>
  <c r="AS127" i="98"/>
  <c r="AR127" i="98"/>
  <c r="AQ127" i="98"/>
  <c r="AP127" i="98"/>
  <c r="BD126" i="98"/>
  <c r="BC126" i="98"/>
  <c r="BB126" i="98"/>
  <c r="BA126" i="98"/>
  <c r="AZ126" i="98"/>
  <c r="AY126" i="98"/>
  <c r="AX126" i="98"/>
  <c r="AW126" i="98"/>
  <c r="AV126" i="98"/>
  <c r="AU126" i="98"/>
  <c r="AT126" i="98"/>
  <c r="AS126" i="98"/>
  <c r="AR126" i="98"/>
  <c r="AQ126" i="98"/>
  <c r="AP126" i="98"/>
  <c r="BD125" i="98"/>
  <c r="BC125" i="98"/>
  <c r="BB125" i="98"/>
  <c r="BA125" i="98"/>
  <c r="AZ125" i="98"/>
  <c r="AY125" i="98"/>
  <c r="AX125" i="98"/>
  <c r="AW125" i="98"/>
  <c r="AV125" i="98"/>
  <c r="AU125" i="98"/>
  <c r="AT125" i="98"/>
  <c r="AS125" i="98"/>
  <c r="AR125" i="98"/>
  <c r="AQ125" i="98"/>
  <c r="AP125" i="98"/>
  <c r="BD124" i="98"/>
  <c r="BC124" i="98"/>
  <c r="BB124" i="98"/>
  <c r="BA124" i="98"/>
  <c r="AZ124" i="98"/>
  <c r="AY124" i="98"/>
  <c r="AX124" i="98"/>
  <c r="AW124" i="98"/>
  <c r="AV124" i="98"/>
  <c r="AU124" i="98"/>
  <c r="AT124" i="98"/>
  <c r="AS124" i="98"/>
  <c r="AR124" i="98"/>
  <c r="AQ124" i="98"/>
  <c r="AP124" i="98"/>
  <c r="BD123" i="98"/>
  <c r="BC123" i="98"/>
  <c r="BB123" i="98"/>
  <c r="BA123" i="98"/>
  <c r="AZ123" i="98"/>
  <c r="AY123" i="98"/>
  <c r="AX123" i="98"/>
  <c r="AW123" i="98"/>
  <c r="AV123" i="98"/>
  <c r="AU123" i="98"/>
  <c r="AT123" i="98"/>
  <c r="AS123" i="98"/>
  <c r="AR123" i="98"/>
  <c r="AQ123" i="98"/>
  <c r="AP123" i="98"/>
  <c r="BD122" i="98"/>
  <c r="BC122" i="98"/>
  <c r="BB122" i="98"/>
  <c r="BA122" i="98"/>
  <c r="AZ122" i="98"/>
  <c r="AY122" i="98"/>
  <c r="AX122" i="98"/>
  <c r="AW122" i="98"/>
  <c r="AV122" i="98"/>
  <c r="AU122" i="98"/>
  <c r="AT122" i="98"/>
  <c r="AS122" i="98"/>
  <c r="AR122" i="98"/>
  <c r="AQ122" i="98"/>
  <c r="AP122" i="98"/>
  <c r="BD121" i="98"/>
  <c r="BC121" i="98"/>
  <c r="BB121" i="98"/>
  <c r="BA121" i="98"/>
  <c r="AZ121" i="98"/>
  <c r="AY121" i="98"/>
  <c r="AX121" i="98"/>
  <c r="AW121" i="98"/>
  <c r="AV121" i="98"/>
  <c r="AU121" i="98"/>
  <c r="AT121" i="98"/>
  <c r="AS121" i="98"/>
  <c r="AR121" i="98"/>
  <c r="AQ121" i="98"/>
  <c r="AP121" i="98"/>
  <c r="BD120" i="98"/>
  <c r="BC120" i="98"/>
  <c r="BB120" i="98"/>
  <c r="BA120" i="98"/>
  <c r="AZ120" i="98"/>
  <c r="AY120" i="98"/>
  <c r="AX120" i="98"/>
  <c r="AW120" i="98"/>
  <c r="AV120" i="98"/>
  <c r="AU120" i="98"/>
  <c r="AT120" i="98"/>
  <c r="AS120" i="98"/>
  <c r="AR120" i="98"/>
  <c r="AQ120" i="98"/>
  <c r="AP120" i="98"/>
  <c r="BD119" i="98"/>
  <c r="BC119" i="98"/>
  <c r="BB119" i="98"/>
  <c r="BA119" i="98"/>
  <c r="AZ119" i="98"/>
  <c r="AY119" i="98"/>
  <c r="AX119" i="98"/>
  <c r="AW119" i="98"/>
  <c r="AV119" i="98"/>
  <c r="AU119" i="98"/>
  <c r="AT119" i="98"/>
  <c r="AS119" i="98"/>
  <c r="AR119" i="98"/>
  <c r="AQ119" i="98"/>
  <c r="AP119" i="98"/>
  <c r="BD118" i="98"/>
  <c r="BC118" i="98"/>
  <c r="BB118" i="98"/>
  <c r="BA118" i="98"/>
  <c r="AZ118" i="98"/>
  <c r="AY118" i="98"/>
  <c r="AX118" i="98"/>
  <c r="AW118" i="98"/>
  <c r="AV118" i="98"/>
  <c r="AU118" i="98"/>
  <c r="AT118" i="98"/>
  <c r="AS118" i="98"/>
  <c r="AR118" i="98"/>
  <c r="AQ118" i="98"/>
  <c r="AP118" i="98"/>
  <c r="BH112" i="98"/>
  <c r="BG112" i="98"/>
  <c r="BF112" i="98"/>
  <c r="BE112" i="98"/>
  <c r="BD112" i="98"/>
  <c r="BC112" i="98"/>
  <c r="BB112" i="98"/>
  <c r="BA112" i="98"/>
  <c r="AZ112" i="98"/>
  <c r="AY112" i="98"/>
  <c r="AX112" i="98"/>
  <c r="AW112" i="98"/>
  <c r="AV112" i="98"/>
  <c r="AU112" i="98"/>
  <c r="AT112" i="98"/>
  <c r="BH111" i="98"/>
  <c r="BG111" i="98"/>
  <c r="BF111" i="98"/>
  <c r="BE111" i="98"/>
  <c r="BD111" i="98"/>
  <c r="BC111" i="98"/>
  <c r="BB111" i="98"/>
  <c r="BA111" i="98"/>
  <c r="AZ111" i="98"/>
  <c r="AY111" i="98"/>
  <c r="AX111" i="98"/>
  <c r="AW111" i="98"/>
  <c r="AV111" i="98"/>
  <c r="AU111" i="98"/>
  <c r="AT111" i="98"/>
  <c r="BH110" i="98"/>
  <c r="BG110" i="98"/>
  <c r="BF110" i="98"/>
  <c r="BE110" i="98"/>
  <c r="BD110" i="98"/>
  <c r="BC110" i="98"/>
  <c r="BB110" i="98"/>
  <c r="BA110" i="98"/>
  <c r="AZ110" i="98"/>
  <c r="AY110" i="98"/>
  <c r="AX110" i="98"/>
  <c r="AW110" i="98"/>
  <c r="AV110" i="98"/>
  <c r="AU110" i="98"/>
  <c r="AT110" i="98"/>
  <c r="BH109" i="98"/>
  <c r="BG109" i="98"/>
  <c r="BF109" i="98"/>
  <c r="BE109" i="98"/>
  <c r="BD109" i="98"/>
  <c r="BC109" i="98"/>
  <c r="BB109" i="98"/>
  <c r="BA109" i="98"/>
  <c r="AZ109" i="98"/>
  <c r="AY109" i="98"/>
  <c r="AX109" i="98"/>
  <c r="AW109" i="98"/>
  <c r="AV109" i="98"/>
  <c r="AU109" i="98"/>
  <c r="AT109" i="98"/>
  <c r="BH108" i="98"/>
  <c r="BG108" i="98"/>
  <c r="BF108" i="98"/>
  <c r="BE108" i="98"/>
  <c r="BD108" i="98"/>
  <c r="BC108" i="98"/>
  <c r="BB108" i="98"/>
  <c r="BA108" i="98"/>
  <c r="AZ108" i="98"/>
  <c r="AY108" i="98"/>
  <c r="AX108" i="98"/>
  <c r="AW108" i="98"/>
  <c r="AV108" i="98"/>
  <c r="AU108" i="98"/>
  <c r="AT108" i="98"/>
  <c r="BH107" i="98"/>
  <c r="BG107" i="98"/>
  <c r="BF107" i="98"/>
  <c r="BE107" i="98"/>
  <c r="BD107" i="98"/>
  <c r="BC107" i="98"/>
  <c r="BB107" i="98"/>
  <c r="BA107" i="98"/>
  <c r="AZ107" i="98"/>
  <c r="AY107" i="98"/>
  <c r="AX107" i="98"/>
  <c r="AW107" i="98"/>
  <c r="AV107" i="98"/>
  <c r="AU107" i="98"/>
  <c r="AT107" i="98"/>
  <c r="BH106" i="98"/>
  <c r="BG106" i="98"/>
  <c r="BF106" i="98"/>
  <c r="BE106" i="98"/>
  <c r="BD106" i="98"/>
  <c r="BC106" i="98"/>
  <c r="BB106" i="98"/>
  <c r="BA106" i="98"/>
  <c r="AZ106" i="98"/>
  <c r="AY106" i="98"/>
  <c r="AX106" i="98"/>
  <c r="AW106" i="98"/>
  <c r="AV106" i="98"/>
  <c r="AU106" i="98"/>
  <c r="AT106" i="98"/>
  <c r="BH105" i="98"/>
  <c r="BG105" i="98"/>
  <c r="BF105" i="98"/>
  <c r="BE105" i="98"/>
  <c r="BD105" i="98"/>
  <c r="BC105" i="98"/>
  <c r="BB105" i="98"/>
  <c r="BA105" i="98"/>
  <c r="AZ105" i="98"/>
  <c r="AY105" i="98"/>
  <c r="AX105" i="98"/>
  <c r="AW105" i="98"/>
  <c r="AV105" i="98"/>
  <c r="AU105" i="98"/>
  <c r="AT105" i="98"/>
  <c r="BH104" i="98"/>
  <c r="BG104" i="98"/>
  <c r="BF104" i="98"/>
  <c r="BE104" i="98"/>
  <c r="BD104" i="98"/>
  <c r="BC104" i="98"/>
  <c r="BB104" i="98"/>
  <c r="BA104" i="98"/>
  <c r="AZ104" i="98"/>
  <c r="AY104" i="98"/>
  <c r="AX104" i="98"/>
  <c r="AW104" i="98"/>
  <c r="AV104" i="98"/>
  <c r="AU104" i="98"/>
  <c r="AT104" i="98"/>
  <c r="BH103" i="98"/>
  <c r="BG103" i="98"/>
  <c r="BF103" i="98"/>
  <c r="BE103" i="98"/>
  <c r="BD103" i="98"/>
  <c r="BC103" i="98"/>
  <c r="BB103" i="98"/>
  <c r="BA103" i="98"/>
  <c r="AZ103" i="98"/>
  <c r="AY103" i="98"/>
  <c r="AX103" i="98"/>
  <c r="AW103" i="98"/>
  <c r="AV103" i="98"/>
  <c r="AU103" i="98"/>
  <c r="AT103" i="98"/>
  <c r="BH102" i="98"/>
  <c r="BG102" i="98"/>
  <c r="BF102" i="98"/>
  <c r="BE102" i="98"/>
  <c r="BD102" i="98"/>
  <c r="BC102" i="98"/>
  <c r="BB102" i="98"/>
  <c r="BA102" i="98"/>
  <c r="AZ102" i="98"/>
  <c r="AY102" i="98"/>
  <c r="AX102" i="98"/>
  <c r="AW102" i="98"/>
  <c r="AV102" i="98"/>
  <c r="AU102" i="98"/>
  <c r="AT102" i="98"/>
  <c r="BH101" i="98"/>
  <c r="BG101" i="98"/>
  <c r="BF101" i="98"/>
  <c r="BE101" i="98"/>
  <c r="BD101" i="98"/>
  <c r="BC101" i="98"/>
  <c r="BB101" i="98"/>
  <c r="BA101" i="98"/>
  <c r="AZ101" i="98"/>
  <c r="AY101" i="98"/>
  <c r="AX101" i="98"/>
  <c r="AW101" i="98"/>
  <c r="AV101" i="98"/>
  <c r="AU101" i="98"/>
  <c r="AT101" i="98"/>
  <c r="BH100" i="98"/>
  <c r="BG100" i="98"/>
  <c r="BF100" i="98"/>
  <c r="BE100" i="98"/>
  <c r="BD100" i="98"/>
  <c r="BC100" i="98"/>
  <c r="BB100" i="98"/>
  <c r="BA100" i="98"/>
  <c r="AZ100" i="98"/>
  <c r="AY100" i="98"/>
  <c r="AX100" i="98"/>
  <c r="AW100" i="98"/>
  <c r="AV100" i="98"/>
  <c r="AU100" i="98"/>
  <c r="AT100" i="98"/>
  <c r="BH99" i="98"/>
  <c r="BG99" i="98"/>
  <c r="BF99" i="98"/>
  <c r="BE99" i="98"/>
  <c r="BD99" i="98"/>
  <c r="BC99" i="98"/>
  <c r="BB99" i="98"/>
  <c r="BA99" i="98"/>
  <c r="AZ99" i="98"/>
  <c r="AY99" i="98"/>
  <c r="AX99" i="98"/>
  <c r="AW99" i="98"/>
  <c r="AV99" i="98"/>
  <c r="AU99" i="98"/>
  <c r="AT99" i="98"/>
  <c r="BH98" i="98"/>
  <c r="BG98" i="98"/>
  <c r="BF98" i="98"/>
  <c r="BE98" i="98"/>
  <c r="BD98" i="98"/>
  <c r="BC98" i="98"/>
  <c r="BB98" i="98"/>
  <c r="BA98" i="98"/>
  <c r="AZ98" i="98"/>
  <c r="AY98" i="98"/>
  <c r="AX98" i="98"/>
  <c r="AW98" i="98"/>
  <c r="AV98" i="98"/>
  <c r="AU98" i="98"/>
  <c r="AT98" i="98"/>
  <c r="BH97" i="98"/>
  <c r="BG97" i="98"/>
  <c r="BF97" i="98"/>
  <c r="BE97" i="98"/>
  <c r="BD97" i="98"/>
  <c r="BC97" i="98"/>
  <c r="BB97" i="98"/>
  <c r="BA97" i="98"/>
  <c r="AZ97" i="98"/>
  <c r="AY97" i="98"/>
  <c r="AX97" i="98"/>
  <c r="AW97" i="98"/>
  <c r="AV97" i="98"/>
  <c r="AU97" i="98"/>
  <c r="AT97" i="98"/>
  <c r="BH96" i="98"/>
  <c r="BG96" i="98"/>
  <c r="BF96" i="98"/>
  <c r="BE96" i="98"/>
  <c r="BD96" i="98"/>
  <c r="BC96" i="98"/>
  <c r="BB96" i="98"/>
  <c r="BA96" i="98"/>
  <c r="AZ96" i="98"/>
  <c r="AY96" i="98"/>
  <c r="AX96" i="98"/>
  <c r="AW96" i="98"/>
  <c r="AV96" i="98"/>
  <c r="AU96" i="98"/>
  <c r="AT96" i="98"/>
  <c r="BH95" i="98"/>
  <c r="BG95" i="98"/>
  <c r="BF95" i="98"/>
  <c r="BE95" i="98"/>
  <c r="BD95" i="98"/>
  <c r="BC95" i="98"/>
  <c r="BB95" i="98"/>
  <c r="BA95" i="98"/>
  <c r="AZ95" i="98"/>
  <c r="AY95" i="98"/>
  <c r="AX95" i="98"/>
  <c r="AW95" i="98"/>
  <c r="AV95" i="98"/>
  <c r="AU95" i="98"/>
  <c r="AT95" i="98"/>
  <c r="BH94" i="98"/>
  <c r="BG94" i="98"/>
  <c r="BF94" i="98"/>
  <c r="BE94" i="98"/>
  <c r="BD94" i="98"/>
  <c r="BC94" i="98"/>
  <c r="BB94" i="98"/>
  <c r="BA94" i="98"/>
  <c r="AZ94" i="98"/>
  <c r="AY94" i="98"/>
  <c r="AX94" i="98"/>
  <c r="AW94" i="98"/>
  <c r="AV94" i="98"/>
  <c r="AU94" i="98"/>
  <c r="AT94" i="98"/>
  <c r="BH93" i="98"/>
  <c r="BG93" i="98"/>
  <c r="BF93" i="98"/>
  <c r="BE93" i="98"/>
  <c r="BD93" i="98"/>
  <c r="BC93" i="98"/>
  <c r="BB93" i="98"/>
  <c r="BA93" i="98"/>
  <c r="AZ93" i="98"/>
  <c r="AY93" i="98"/>
  <c r="AX93" i="98"/>
  <c r="AW93" i="98"/>
  <c r="AV93" i="98"/>
  <c r="AU93" i="98"/>
  <c r="AT93" i="98"/>
  <c r="BH92" i="98"/>
  <c r="BG92" i="98"/>
  <c r="BF92" i="98"/>
  <c r="BE92" i="98"/>
  <c r="BD92" i="98"/>
  <c r="BC92" i="98"/>
  <c r="BB92" i="98"/>
  <c r="BA92" i="98"/>
  <c r="AZ92" i="98"/>
  <c r="AY92" i="98"/>
  <c r="AX92" i="98"/>
  <c r="AW92" i="98"/>
  <c r="AV92" i="98"/>
  <c r="AU92" i="98"/>
  <c r="AT92" i="98"/>
  <c r="BH91" i="98"/>
  <c r="BG91" i="98"/>
  <c r="BF91" i="98"/>
  <c r="BE91" i="98"/>
  <c r="BD91" i="98"/>
  <c r="BC91" i="98"/>
  <c r="BB91" i="98"/>
  <c r="BA91" i="98"/>
  <c r="AZ91" i="98"/>
  <c r="AY91" i="98"/>
  <c r="AX91" i="98"/>
  <c r="AW91" i="98"/>
  <c r="AV91" i="98"/>
  <c r="AU91" i="98"/>
  <c r="AT91" i="98"/>
  <c r="BH90" i="98"/>
  <c r="BG90" i="98"/>
  <c r="BF90" i="98"/>
  <c r="BE90" i="98"/>
  <c r="BD90" i="98"/>
  <c r="BC90" i="98"/>
  <c r="BB90" i="98"/>
  <c r="BA90" i="98"/>
  <c r="AZ90" i="98"/>
  <c r="AY90" i="98"/>
  <c r="AX90" i="98"/>
  <c r="AW90" i="98"/>
  <c r="AV90" i="98"/>
  <c r="AU90" i="98"/>
  <c r="AT90" i="98"/>
  <c r="BH89" i="98"/>
  <c r="BG89" i="98"/>
  <c r="BF89" i="98"/>
  <c r="BE89" i="98"/>
  <c r="BD89" i="98"/>
  <c r="BC89" i="98"/>
  <c r="BB89" i="98"/>
  <c r="BA89" i="98"/>
  <c r="AZ89" i="98"/>
  <c r="AY89" i="98"/>
  <c r="AX89" i="98"/>
  <c r="AW89" i="98"/>
  <c r="AV89" i="98"/>
  <c r="AU89" i="98"/>
  <c r="AT89" i="98"/>
  <c r="BH88" i="98"/>
  <c r="BG88" i="98"/>
  <c r="BF88" i="98"/>
  <c r="BE88" i="98"/>
  <c r="BD88" i="98"/>
  <c r="BC88" i="98"/>
  <c r="BB88" i="98"/>
  <c r="BA88" i="98"/>
  <c r="AZ88" i="98"/>
  <c r="AY88" i="98"/>
  <c r="AX88" i="98"/>
  <c r="AW88" i="98"/>
  <c r="AV88" i="98"/>
  <c r="AU88" i="98"/>
  <c r="AT88" i="98"/>
  <c r="BH87" i="98"/>
  <c r="BG87" i="98"/>
  <c r="BF87" i="98"/>
  <c r="BE87" i="98"/>
  <c r="BD87" i="98"/>
  <c r="BC87" i="98"/>
  <c r="BB87" i="98"/>
  <c r="BA87" i="98"/>
  <c r="AZ87" i="98"/>
  <c r="AY87" i="98"/>
  <c r="AX87" i="98"/>
  <c r="AW87" i="98"/>
  <c r="AV87" i="98"/>
  <c r="AU87" i="98"/>
  <c r="AT87" i="98"/>
  <c r="BH86" i="98"/>
  <c r="BG86" i="98"/>
  <c r="BF86" i="98"/>
  <c r="BE86" i="98"/>
  <c r="BD86" i="98"/>
  <c r="BC86" i="98"/>
  <c r="BB86" i="98"/>
  <c r="BA86" i="98"/>
  <c r="AZ86" i="98"/>
  <c r="AY86" i="98"/>
  <c r="AX86" i="98"/>
  <c r="AW86" i="98"/>
  <c r="AV86" i="98"/>
  <c r="AU86" i="98"/>
  <c r="AT86" i="98"/>
  <c r="BH85" i="98"/>
  <c r="BG85" i="98"/>
  <c r="BF85" i="98"/>
  <c r="BE85" i="98"/>
  <c r="BD85" i="98"/>
  <c r="BC85" i="98"/>
  <c r="BB85" i="98"/>
  <c r="BA85" i="98"/>
  <c r="AZ85" i="98"/>
  <c r="AY85" i="98"/>
  <c r="AX85" i="98"/>
  <c r="AW85" i="98"/>
  <c r="AV85" i="98"/>
  <c r="AU85" i="98"/>
  <c r="AT85" i="98"/>
  <c r="BH84" i="98"/>
  <c r="BG84" i="98"/>
  <c r="BF84" i="98"/>
  <c r="BE84" i="98"/>
  <c r="BD84" i="98"/>
  <c r="BC84" i="98"/>
  <c r="BB84" i="98"/>
  <c r="BA84" i="98"/>
  <c r="AZ84" i="98"/>
  <c r="AY84" i="98"/>
  <c r="AX84" i="98"/>
  <c r="AW84" i="98"/>
  <c r="AV84" i="98"/>
  <c r="AU84" i="98"/>
  <c r="AT84" i="98"/>
  <c r="BH83" i="98"/>
  <c r="BG83" i="98"/>
  <c r="BF83" i="98"/>
  <c r="BE83" i="98"/>
  <c r="BD83" i="98"/>
  <c r="BC83" i="98"/>
  <c r="BB83" i="98"/>
  <c r="BA83" i="98"/>
  <c r="AZ83" i="98"/>
  <c r="AY83" i="98"/>
  <c r="AX83" i="98"/>
  <c r="AW83" i="98"/>
  <c r="AV83" i="98"/>
  <c r="AU83" i="98"/>
  <c r="AT83" i="98"/>
  <c r="BH82" i="98"/>
  <c r="BG82" i="98"/>
  <c r="BF82" i="98"/>
  <c r="BE82" i="98"/>
  <c r="BD82" i="98"/>
  <c r="BC82" i="98"/>
  <c r="BB82" i="98"/>
  <c r="BA82" i="98"/>
  <c r="AZ82" i="98"/>
  <c r="AY82" i="98"/>
  <c r="AX82" i="98"/>
  <c r="AW82" i="98"/>
  <c r="AV82" i="98"/>
  <c r="AU82" i="98"/>
  <c r="AT82" i="98"/>
  <c r="BH81" i="98"/>
  <c r="BG81" i="98"/>
  <c r="BF81" i="98"/>
  <c r="BE81" i="98"/>
  <c r="BD81" i="98"/>
  <c r="BC81" i="98"/>
  <c r="BB81" i="98"/>
  <c r="BA81" i="98"/>
  <c r="AZ81" i="98"/>
  <c r="AY81" i="98"/>
  <c r="AX81" i="98"/>
  <c r="AW81" i="98"/>
  <c r="AV81" i="98"/>
  <c r="AU81" i="98"/>
  <c r="AT81" i="98"/>
  <c r="BH80" i="98"/>
  <c r="BG80" i="98"/>
  <c r="BF80" i="98"/>
  <c r="BE80" i="98"/>
  <c r="BD80" i="98"/>
  <c r="BC80" i="98"/>
  <c r="BB80" i="98"/>
  <c r="BA80" i="98"/>
  <c r="AZ80" i="98"/>
  <c r="AY80" i="98"/>
  <c r="AX80" i="98"/>
  <c r="AW80" i="98"/>
  <c r="AV80" i="98"/>
  <c r="AU80" i="98"/>
  <c r="AT80" i="98"/>
  <c r="BH79" i="98"/>
  <c r="BG79" i="98"/>
  <c r="BF79" i="98"/>
  <c r="BE79" i="98"/>
  <c r="BD79" i="98"/>
  <c r="BC79" i="98"/>
  <c r="BB79" i="98"/>
  <c r="BA79" i="98"/>
  <c r="AZ79" i="98"/>
  <c r="AY79" i="98"/>
  <c r="AX79" i="98"/>
  <c r="AW79" i="98"/>
  <c r="AV79" i="98"/>
  <c r="AU79" i="98"/>
  <c r="AT79" i="98"/>
  <c r="BH78" i="98"/>
  <c r="BG78" i="98"/>
  <c r="BF78" i="98"/>
  <c r="BE78" i="98"/>
  <c r="BD78" i="98"/>
  <c r="BC78" i="98"/>
  <c r="BB78" i="98"/>
  <c r="BA78" i="98"/>
  <c r="AZ78" i="98"/>
  <c r="AY78" i="98"/>
  <c r="AX78" i="98"/>
  <c r="AW78" i="98"/>
  <c r="AV78" i="98"/>
  <c r="AU78" i="98"/>
  <c r="AT78" i="9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<sst xmlns="http://schemas.openxmlformats.org/spreadsheetml/2006/main" count="1638" uniqueCount="1044">
  <si>
    <t>     </t>
  </si>
  <si>
    <t>Kontaktperson</t>
  </si>
  <si>
    <t>Telefon</t>
  </si>
  <si>
    <t>E-post</t>
  </si>
  <si>
    <t>Adress</t>
  </si>
  <si>
    <t>Postnummer</t>
  </si>
  <si>
    <t>Myndighet/Organisation (namn)</t>
  </si>
  <si>
    <t>Postadress</t>
  </si>
  <si>
    <t>Fax</t>
  </si>
  <si>
    <t>UKey</t>
  </si>
  <si>
    <t>pkey</t>
  </si>
  <si>
    <t>Wkey</t>
  </si>
  <si>
    <t>YColor</t>
  </si>
  <si>
    <t xml:space="preserve"> </t>
  </si>
  <si>
    <t>204, 255, 255</t>
  </si>
  <si>
    <t>150, 150, 150</t>
  </si>
  <si>
    <t>RGB</t>
  </si>
  <si>
    <t>204, 255, 204</t>
  </si>
  <si>
    <t>250, 191, 143</t>
  </si>
  <si>
    <t>Juridiskt Namn</t>
  </si>
  <si>
    <t xml:space="preserve">Förvaltningens avtalsnummer </t>
  </si>
  <si>
    <t xml:space="preserve">Kontaktperson </t>
  </si>
  <si>
    <t>Organisations-nummer</t>
  </si>
  <si>
    <t>E-post kontaktperson</t>
  </si>
  <si>
    <t>Befattning Kontaktperson</t>
  </si>
  <si>
    <t>Hemsida</t>
  </si>
  <si>
    <t>E-post Gruppbrevlåda</t>
  </si>
  <si>
    <t>Telefon Växel</t>
  </si>
  <si>
    <t>Telefon kundtjänst</t>
  </si>
  <si>
    <t>Uppgifter om Ramavtalsleverantören</t>
  </si>
  <si>
    <t>Ramavtalsleverantörens namn</t>
  </si>
  <si>
    <t>Organisationsnummer</t>
  </si>
  <si>
    <t>Offertnummer el likn för detta avropssvar</t>
  </si>
  <si>
    <t>Avropssvar lämnas Ja/Nej</t>
  </si>
  <si>
    <t>Kravuppfyllnad</t>
  </si>
  <si>
    <t>Övrig information</t>
  </si>
  <si>
    <t>Ange övriga specifika förutsättningar (tex ev budgetrestriktioner), förhållanden eller önskemål som kan vara viktiga för leverantören och som inte framgår på annan plats i dokumentet.</t>
  </si>
  <si>
    <t>Underskrift</t>
  </si>
  <si>
    <t>Ort, datum</t>
  </si>
  <si>
    <t>Namn, befattning (behörig företrädare för leverantören)</t>
  </si>
  <si>
    <t>Eventuella bilagor till kontraktet</t>
  </si>
  <si>
    <t>Org.nr.</t>
  </si>
  <si>
    <t>Leverantör</t>
  </si>
  <si>
    <t>Avropande organisation</t>
  </si>
  <si>
    <t>Leveransens omfattning och villkor framgår av Kontraktet med tillhörande bilagor samt Ramavtalet. Om handlingarna innehåller motstridiga uppgifter ska handlingarna gälla i nedan nämnd ordning om inte omständigheterna uppenbarligen föranleder annat.</t>
  </si>
  <si>
    <t>Kontraktets omfattning</t>
  </si>
  <si>
    <t>Kontrakt</t>
  </si>
  <si>
    <t>Sista dag för avropssvar</t>
  </si>
  <si>
    <t>Avropssvarets giltighetstid</t>
  </si>
  <si>
    <t>Leverantörens svar</t>
  </si>
  <si>
    <t>Namn, befattning 
(behörig företrädare för avropande organisation)</t>
  </si>
  <si>
    <t>Namn, befattning 
(behörig företrädare för leverantören)</t>
  </si>
  <si>
    <t>Avdelning, enhet etc</t>
  </si>
  <si>
    <t>Ort</t>
  </si>
  <si>
    <t>Välj Juridiskt Namn 2</t>
  </si>
  <si>
    <t>Förvaltningens avtalsnummer  2</t>
  </si>
  <si>
    <t>Organisations-nummer 2</t>
  </si>
  <si>
    <t>Adress 2</t>
  </si>
  <si>
    <t>Postnummer 2</t>
  </si>
  <si>
    <t>Postadress 2</t>
  </si>
  <si>
    <t>Telefon Växel 2</t>
  </si>
  <si>
    <t>Telefon kundtjänst 2</t>
  </si>
  <si>
    <t>Hemsida 2</t>
  </si>
  <si>
    <t>Kontaktperson  2</t>
  </si>
  <si>
    <t>Telefon 2</t>
  </si>
  <si>
    <t>E-post kontaktperson 2</t>
  </si>
  <si>
    <t>Befattning Kontaktperson 2</t>
  </si>
  <si>
    <t>Fax 2</t>
  </si>
  <si>
    <t>E-post Gruppbrevlåda 2</t>
  </si>
  <si>
    <t>Uppgifter om avropande organisation</t>
  </si>
  <si>
    <t>Avropsförfrågan</t>
  </si>
  <si>
    <t>Avropssvar</t>
  </si>
  <si>
    <t>Beskrivning av hur leverantören uppfyller kravet eller referera till bilaga</t>
  </si>
  <si>
    <t>Multiregionalt</t>
  </si>
  <si>
    <t>Blekinge län</t>
  </si>
  <si>
    <t>Dalarnas län</t>
  </si>
  <si>
    <t>Gotlands län</t>
  </si>
  <si>
    <t>Gävleborgs län</t>
  </si>
  <si>
    <t>Hallands län</t>
  </si>
  <si>
    <t>Jämtlands län</t>
  </si>
  <si>
    <t>Jönköpings län</t>
  </si>
  <si>
    <t>Kalmars län</t>
  </si>
  <si>
    <t>Kronobergs län</t>
  </si>
  <si>
    <t>Skånes län</t>
  </si>
  <si>
    <t>Stockholms län</t>
  </si>
  <si>
    <t>Södermanlands län</t>
  </si>
  <si>
    <t>Uppsala län</t>
  </si>
  <si>
    <t>Värmlands län</t>
  </si>
  <si>
    <t>Västerbottens län</t>
  </si>
  <si>
    <t>Västernorrlands län</t>
  </si>
  <si>
    <t>Västmanlands län</t>
  </si>
  <si>
    <t>Västra Götalands län</t>
  </si>
  <si>
    <t>Örebro län</t>
  </si>
  <si>
    <t>Östergötlands lön</t>
  </si>
  <si>
    <t>Norrbottens län</t>
  </si>
  <si>
    <t>Region</t>
  </si>
  <si>
    <t>01.</t>
  </si>
  <si>
    <t>02.</t>
  </si>
  <si>
    <t>03.</t>
  </si>
  <si>
    <t>04.</t>
  </si>
  <si>
    <t>05.</t>
  </si>
  <si>
    <t>07.</t>
  </si>
  <si>
    <t>06.</t>
  </si>
  <si>
    <t>08.</t>
  </si>
  <si>
    <t>09.</t>
  </si>
  <si>
    <t>10.</t>
  </si>
  <si>
    <t>E-post för frågor (om annan än ovan)</t>
  </si>
  <si>
    <t>20.</t>
  </si>
  <si>
    <t xml:space="preserve">Totalt pris (utvärderas): </t>
  </si>
  <si>
    <t>Leveranstid</t>
  </si>
  <si>
    <t>Timmar</t>
  </si>
  <si>
    <t>Bilaga</t>
  </si>
  <si>
    <t>Totalpris</t>
  </si>
  <si>
    <t>Referens/diarienr för avropet</t>
  </si>
  <si>
    <t>Bilagor från leverantören</t>
  </si>
  <si>
    <t>Specificera ev. bilagor som medföljer detta avropssvar</t>
  </si>
  <si>
    <t>Specificera ev. bilagor som medföljer denna avropsförfrågan</t>
  </si>
  <si>
    <t>TblDelområde</t>
  </si>
  <si>
    <t>Välj utvärdering…..</t>
  </si>
  <si>
    <t>TblEnhet</t>
  </si>
  <si>
    <t>TblGrundTilldeln</t>
  </si>
  <si>
    <t>TblUtVrd</t>
  </si>
  <si>
    <t>TblLeverantörer</t>
  </si>
  <si>
    <t>ResOpt</t>
  </si>
  <si>
    <t>ResVarTja</t>
  </si>
  <si>
    <t>LockStatus</t>
  </si>
  <si>
    <t>255, 255, 153</t>
  </si>
  <si>
    <t>Ut1</t>
  </si>
  <si>
    <t>Ut2</t>
  </si>
  <si>
    <t>Steg 1 - Administrativa uppgifter</t>
  </si>
  <si>
    <t>OBS! Ej detsamma som kontraktssumma</t>
  </si>
  <si>
    <t>Leveransvillkor (framgår av ramavtalets allmänna villkor)</t>
  </si>
  <si>
    <t>Steg 3 - Grund för tilldelning av kontrakt</t>
  </si>
  <si>
    <t>Uppfyller kravet?</t>
  </si>
  <si>
    <t/>
  </si>
  <si>
    <t>Ange ev adress för uppdraget/uppdragen</t>
  </si>
  <si>
    <t>Det erhållna prisavdraget för uppfyllda utvärderingskrav (bör-krav) dras ifrån det totala priset för avropade tjänster. Resultatet blir en utvärderingskostnad som ligger till grund för tilldelningsbeslutet.</t>
  </si>
  <si>
    <t>11.</t>
  </si>
  <si>
    <t>12.</t>
  </si>
  <si>
    <t>13.</t>
  </si>
  <si>
    <t>14.</t>
  </si>
  <si>
    <t>15.</t>
  </si>
  <si>
    <t>16.</t>
  </si>
  <si>
    <t>17.</t>
  </si>
  <si>
    <t>18.</t>
  </si>
  <si>
    <t>19.</t>
  </si>
  <si>
    <t>TblSpecTjnstr</t>
  </si>
  <si>
    <t>TblKrv2</t>
  </si>
  <si>
    <t>TblKrvRes1</t>
  </si>
  <si>
    <t>TblKrvRes2</t>
  </si>
  <si>
    <t>TblKrvRes3</t>
  </si>
  <si>
    <t>TblKrvRes4</t>
  </si>
  <si>
    <t>TblKrvRes5</t>
  </si>
  <si>
    <t>TblKrvRes6</t>
  </si>
  <si>
    <t>TblKrvRes7</t>
  </si>
  <si>
    <t>TblKrvRes8</t>
  </si>
  <si>
    <t>TblKrvRes9</t>
  </si>
  <si>
    <t>Avroppsblanketten är nu upplåst, klicka här för att låsa avropsblanketten.</t>
  </si>
  <si>
    <t>Avroppsblanketten är nu låst, klicka här för att låsa upp avropsblanketten.</t>
  </si>
  <si>
    <t>Adminläge! Klicka här för att låsa vita celler.</t>
  </si>
  <si>
    <t>Ev. precisering av leveransvillkor</t>
  </si>
  <si>
    <t>Förvaltning21</t>
  </si>
  <si>
    <t>Delområde 1</t>
  </si>
  <si>
    <t>Delområde 2</t>
  </si>
  <si>
    <t>Delområde 3</t>
  </si>
  <si>
    <t>Delområde 4</t>
  </si>
  <si>
    <t>Delområde 5</t>
  </si>
  <si>
    <t>Delområde 6</t>
  </si>
  <si>
    <t>Välj vara/tjänst</t>
  </si>
  <si>
    <t>Välj delområde</t>
  </si>
  <si>
    <t>Delområde 1/Vara/Tjanst 1</t>
  </si>
  <si>
    <t>Delområde 2/Vara/Tjanst 1</t>
  </si>
  <si>
    <t>Delområde 3/Vara/Tjanst 1</t>
  </si>
  <si>
    <t>Delområde 4/Vara/Tjanst 1</t>
  </si>
  <si>
    <t>Delområde 5/Vara/Tjanst 1</t>
  </si>
  <si>
    <t>Delområde 6/Vara/Tjanst 1</t>
  </si>
  <si>
    <t>Delområde 1/Vara/Tjanst 2</t>
  </si>
  <si>
    <t>Delområde 2/Vara/Tjanst 2</t>
  </si>
  <si>
    <t>Delområde 3/Vara/Tjanst 2</t>
  </si>
  <si>
    <t>Delområde 4/Vara/Tjanst 2</t>
  </si>
  <si>
    <t>Delområde 5/Vara/Tjanst 2</t>
  </si>
  <si>
    <t>Delområde 6/Vara/Tjanst 2</t>
  </si>
  <si>
    <t>Delområde 1/Vara/Tjanst 3</t>
  </si>
  <si>
    <t>Delområde 2/Vara/Tjanst 3</t>
  </si>
  <si>
    <t>Delområde 3/Vara/Tjanst 3</t>
  </si>
  <si>
    <t>Delområde 4/Vara/Tjanst 3</t>
  </si>
  <si>
    <t>Delområde 5/Vara/Tjanst 3</t>
  </si>
  <si>
    <t>Delområde 6/Vara/Tjanst 3</t>
  </si>
  <si>
    <t>Delområde 1/Vara/Tjanst 4</t>
  </si>
  <si>
    <t>Delområde 2/Vara/Tjanst 4</t>
  </si>
  <si>
    <t>Delområde 3/Vara/Tjanst 4</t>
  </si>
  <si>
    <t>Delområde 4/Vara/Tjanst 4</t>
  </si>
  <si>
    <t>Delområde 5/Vara/Tjanst 4</t>
  </si>
  <si>
    <t>Delområde 6/Vara/Tjanst 4</t>
  </si>
  <si>
    <t>Delområde 1/Vara/Tjanst 5</t>
  </si>
  <si>
    <t>Delområde 2/Vara/Tjanst 5</t>
  </si>
  <si>
    <t>Delområde 3/Vara/Tjanst 5</t>
  </si>
  <si>
    <t>Delområde 4/Vara/Tjanst 5</t>
  </si>
  <si>
    <t>Delområde 5/Vara/Tjanst 5</t>
  </si>
  <si>
    <t>Delområde 6/Vara/Tjanst 5</t>
  </si>
  <si>
    <t>Delområde 1/Vara/Tjanst 6</t>
  </si>
  <si>
    <t>Delområde 2/Vara/Tjanst 6</t>
  </si>
  <si>
    <t>Delområde 3/Vara/Tjanst 6</t>
  </si>
  <si>
    <t>Delområde 4/Vara/Tjanst 6</t>
  </si>
  <si>
    <t>Delområde 5/Vara/Tjanst 6</t>
  </si>
  <si>
    <t>Delområde 6/Vara/Tjanst 6</t>
  </si>
  <si>
    <t>Delområde 1/Vara/Tjanst 7</t>
  </si>
  <si>
    <t>Delområde 2/Vara/Tjanst 7</t>
  </si>
  <si>
    <t>Delområde 3/Vara/Tjanst 7</t>
  </si>
  <si>
    <t>Delområde 4/Vara/Tjanst 7</t>
  </si>
  <si>
    <t>Delområde 5/Vara/Tjanst 7</t>
  </si>
  <si>
    <t>Delområde 6/Vara/Tjanst 7</t>
  </si>
  <si>
    <t>Delområde 1/Vara/Tjanst 8</t>
  </si>
  <si>
    <t>Delområde 2/Vara/Tjanst 8</t>
  </si>
  <si>
    <t>Delområde 3/Vara/Tjanst 8</t>
  </si>
  <si>
    <t>Delområde 4/Vara/Tjanst 8</t>
  </si>
  <si>
    <t>Delområde 5/Vara/Tjanst 8</t>
  </si>
  <si>
    <t>Delområde 6/Vara/Tjanst 8</t>
  </si>
  <si>
    <t>Delområde 1/Vara/Tjanst 9</t>
  </si>
  <si>
    <t>Delområde 2/Vara/Tjanst 9</t>
  </si>
  <si>
    <t>Delområde 3/Vara/Tjanst 9</t>
  </si>
  <si>
    <t>Delområde 4/Vara/Tjanst 9</t>
  </si>
  <si>
    <t>Delområde 5/Vara/Tjanst 9</t>
  </si>
  <si>
    <t>Delområde 6/Vara/Tjanst 9</t>
  </si>
  <si>
    <t>Delområde 1/Vara/Tjanst 10</t>
  </si>
  <si>
    <t>Delområde 2/Vara/Tjanst 10</t>
  </si>
  <si>
    <t>Delområde 3/Vara/Tjanst 10</t>
  </si>
  <si>
    <t>Delområde 4/Vara/Tjanst 10</t>
  </si>
  <si>
    <t>Delområde 5/Vara/Tjanst 10</t>
  </si>
  <si>
    <t>Delområde 6/Vara/Tjanst 10</t>
  </si>
  <si>
    <t>Delområde 1/Vara/Tjanst 11</t>
  </si>
  <si>
    <t>Delområde 2/Vara/Tjanst 11</t>
  </si>
  <si>
    <t>Delområde 3/Vara/Tjanst 11</t>
  </si>
  <si>
    <t>Delområde 4/Vara/Tjanst 11</t>
  </si>
  <si>
    <t>Delområde 5/Vara/Tjanst 11</t>
  </si>
  <si>
    <t>Delområde 6/Vara/Tjanst 11</t>
  </si>
  <si>
    <t>Delområde 1/Vara/Tjanst 12</t>
  </si>
  <si>
    <t>Delområde 2/Vara/Tjanst 12</t>
  </si>
  <si>
    <t>Delområde 3/Vara/Tjanst 12</t>
  </si>
  <si>
    <t>Delområde 4/Vara/Tjanst 12</t>
  </si>
  <si>
    <t>Delområde 5/Vara/Tjanst 12</t>
  </si>
  <si>
    <t>Delområde 6/Vara/Tjanst 12</t>
  </si>
  <si>
    <t>Delområde 1/Vara/Tjanst 13</t>
  </si>
  <si>
    <t>Delområde 2/Vara/Tjanst 13</t>
  </si>
  <si>
    <t>Delområde 3/Vara/Tjanst 13</t>
  </si>
  <si>
    <t>Delområde 4/Vara/Tjanst 13</t>
  </si>
  <si>
    <t>Delområde 5/Vara/Tjanst 13</t>
  </si>
  <si>
    <t>Delområde 6/Vara/Tjanst 13</t>
  </si>
  <si>
    <t>Delområde 1/Vara/Tjanst 14</t>
  </si>
  <si>
    <t>Delområde 2/Vara/Tjanst 14</t>
  </si>
  <si>
    <t>Delområde 3/Vara/Tjanst 14</t>
  </si>
  <si>
    <t>Delområde 4/Vara/Tjanst 14</t>
  </si>
  <si>
    <t>Delområde 5/Vara/Tjanst 14</t>
  </si>
  <si>
    <t>Delområde 6/Vara/Tjanst 14</t>
  </si>
  <si>
    <t>Delområde 1/Vara/Tjanst 15</t>
  </si>
  <si>
    <t>Delområde 2/Vara/Tjanst 15</t>
  </si>
  <si>
    <t>Delområde 3/Vara/Tjanst 15</t>
  </si>
  <si>
    <t>Delområde 4/Vara/Tjanst 15</t>
  </si>
  <si>
    <t>Delområde 5/Vara/Tjanst 15</t>
  </si>
  <si>
    <t>Delområde 6/Vara/Tjanst 15</t>
  </si>
  <si>
    <t>Delområde 1/Vara/Tjanst 16</t>
  </si>
  <si>
    <t>Delområde 2/Vara/Tjanst 16</t>
  </si>
  <si>
    <t>Delområde 3/Vara/Tjanst 16</t>
  </si>
  <si>
    <t>Delområde 4/Vara/Tjanst 16</t>
  </si>
  <si>
    <t>Delområde 5/Vara/Tjanst 16</t>
  </si>
  <si>
    <t>Delområde 6/Vara/Tjanst 16</t>
  </si>
  <si>
    <t>Delområde 1/Vara/Tjanst 17</t>
  </si>
  <si>
    <t>Delområde 2/Vara/Tjanst 17</t>
  </si>
  <si>
    <t>Delområde 3/Vara/Tjanst 17</t>
  </si>
  <si>
    <t>Delområde 4/Vara/Tjanst 17</t>
  </si>
  <si>
    <t>Delområde 5/Vara/Tjanst 17</t>
  </si>
  <si>
    <t>Delområde 6/Vara/Tjanst 17</t>
  </si>
  <si>
    <t>Delområde 1/Vara/Tjanst 18</t>
  </si>
  <si>
    <t>Delområde 2/Vara/Tjanst 18</t>
  </si>
  <si>
    <t>Delområde 3/Vara/Tjanst 18</t>
  </si>
  <si>
    <t>Delområde 4/Vara/Tjanst 18</t>
  </si>
  <si>
    <t>Delområde 5/Vara/Tjanst 18</t>
  </si>
  <si>
    <t>Delområde 6/Vara/Tjanst 18</t>
  </si>
  <si>
    <t>Delområde 1/Vara/Tjanst 19</t>
  </si>
  <si>
    <t>Delområde 2/Vara/Tjanst 19</t>
  </si>
  <si>
    <t>Delområde 3/Vara/Tjanst 19</t>
  </si>
  <si>
    <t>Delområde 4/Vara/Tjanst 19</t>
  </si>
  <si>
    <t>Delområde 5/Vara/Tjanst 19</t>
  </si>
  <si>
    <t>Delområde 6/Vara/Tjanst 19</t>
  </si>
  <si>
    <t>Delområde 1/Vara/Tjanst 20</t>
  </si>
  <si>
    <t>Delområde 2/Vara/Tjanst 20</t>
  </si>
  <si>
    <t>Delområde 3/Vara/Tjanst 20</t>
  </si>
  <si>
    <t>Delområde 4/Vara/Tjanst 20</t>
  </si>
  <si>
    <t>Delområde 5/Vara/Tjanst 20</t>
  </si>
  <si>
    <t>Delområde 6/Vara/Tjanst 20</t>
  </si>
  <si>
    <t>Delområde 1/Vara/Tjanst 21</t>
  </si>
  <si>
    <t>Delområde 2/Vara/Tjanst 21</t>
  </si>
  <si>
    <t>Delområde 3/Vara/Tjanst 21</t>
  </si>
  <si>
    <t>Delområde 4/Vara/Tjanst 21</t>
  </si>
  <si>
    <t>Delområde 5/Vara/Tjanst 21</t>
  </si>
  <si>
    <t>Delområde 6/Vara/Tjanst 21</t>
  </si>
  <si>
    <t>Styck</t>
  </si>
  <si>
    <t>År</t>
  </si>
  <si>
    <t>TblKrvRes10</t>
  </si>
  <si>
    <t>TblKrvRes11</t>
  </si>
  <si>
    <t>TblKrvRes12</t>
  </si>
  <si>
    <t>TblKrvRes13</t>
  </si>
  <si>
    <t>TblKrvRes14</t>
  </si>
  <si>
    <t>TblKrvRes15</t>
  </si>
  <si>
    <t>TblKrvRes16</t>
  </si>
  <si>
    <t>TblKrvRes17</t>
  </si>
  <si>
    <t>TblKrvRes18</t>
  </si>
  <si>
    <t>TblKrvRes19</t>
  </si>
  <si>
    <t>TblKrvRes20</t>
  </si>
  <si>
    <t>Grund för tilldelning av kontrakt &amp; Utvärderingsmodell</t>
  </si>
  <si>
    <t>Alt. 1. Lägsta pris</t>
  </si>
  <si>
    <t>Alt. 2. Relativ viktning - summan av viktade poäng för pris och uppfyllda bör-krav</t>
  </si>
  <si>
    <t>Alt. 3. Mervärdesmodell - prisavdrag för uppfyllda bör-krav</t>
  </si>
  <si>
    <t>Alt. 4. Annan utvärderingsmodell</t>
  </si>
  <si>
    <t>Steg 2 - Specifikation av varor/tjänster</t>
  </si>
  <si>
    <t>Vid behov specificera varor/tjänster, annan information eller hänvisa till bilaga.</t>
  </si>
  <si>
    <t>Vara/tjänst nr</t>
  </si>
  <si>
    <t>Ramavtalets allmänna villkor utgör alltid en del av kontraktet.</t>
  </si>
  <si>
    <t>Steg 5 - Övriga kontraktsvillkor</t>
  </si>
  <si>
    <t>Alt. 2. Ekonomiskt mest fördelaktiga (bästa förhållande mellan pris och kvalitet)</t>
  </si>
  <si>
    <t>Obligatoriska krav ("ska-krav")</t>
  </si>
  <si>
    <t>Tilldelningskriterier ("bör-krav")</t>
  </si>
  <si>
    <t>Precisera krav i fritext eller hänvisa till bilaga</t>
  </si>
  <si>
    <t>Alt. 2. Ekonomiskt mest fördelaktiga utifrån bästa förhållande mellan pris och kvalitet</t>
  </si>
  <si>
    <t>Kompletterande avtalsdokument</t>
  </si>
  <si>
    <t>Leveransadress (om annan än ovan)</t>
  </si>
  <si>
    <t xml:space="preserve">Faktureringsuppgifter </t>
  </si>
  <si>
    <t>Ange geografiskt område</t>
  </si>
  <si>
    <t>Ange varu/tjänsteområde</t>
  </si>
  <si>
    <t>Information om avropet, t ex syfte och omfattning</t>
  </si>
  <si>
    <t>Pris totalt</t>
  </si>
  <si>
    <t>(Tag bort detta fält och valmöjligheten, tilldelningsgrunden ska vara fast utifrån respektive ramavtal.)</t>
  </si>
  <si>
    <t>Förnyad kontroll av leverantörskrav (ESPD)</t>
  </si>
  <si>
    <t>Leverantörskrav (ESPD) - Ramavtalsleverantörens intygande</t>
  </si>
  <si>
    <t>Ramavtalsområde</t>
  </si>
  <si>
    <t>I enlighet med ramavtalet sker tilldelning av kontrakt utifrån tilldelningsgrunden: Ekonomiskt mest fördelaktiga utifrån bästa förhållande mellan pris och kvalitet</t>
  </si>
  <si>
    <t>Ange ev leveranstid/er för varor/tjänster</t>
  </si>
  <si>
    <t>Välj Vara/Tjanst</t>
  </si>
  <si>
    <t>Delområde 1/Vara/Tjanst 22</t>
  </si>
  <si>
    <t>Delområde 2/Vara/Tjanst 22</t>
  </si>
  <si>
    <t>Delområde 3/Vara/Tjanst 22</t>
  </si>
  <si>
    <t>Delområde 4/Vara/Tjanst 22</t>
  </si>
  <si>
    <t>Delområde 5/Vara/Tjanst 22</t>
  </si>
  <si>
    <t>Delområde 6/Vara/Tjanst 22</t>
  </si>
  <si>
    <t>Delområde 1/Vara/Tjanst 23</t>
  </si>
  <si>
    <t>Delområde 2/Vara/Tjanst 23</t>
  </si>
  <si>
    <t>Delområde 3/Vara/Tjanst 23</t>
  </si>
  <si>
    <t>Delområde 4/Vara/Tjanst 23</t>
  </si>
  <si>
    <t>Delområde 5/Vara/Tjanst 23</t>
  </si>
  <si>
    <t>Delområde 6/Vara/Tjanst 23</t>
  </si>
  <si>
    <t>Delområde 1/Vara/Tjanst 24</t>
  </si>
  <si>
    <t>Delområde 2/Vara/Tjanst 24</t>
  </si>
  <si>
    <t>Delområde 3/Vara/Tjanst 24</t>
  </si>
  <si>
    <t>Delområde 4/Vara/Tjanst 24</t>
  </si>
  <si>
    <t>Delområde 5/Vara/Tjanst 24</t>
  </si>
  <si>
    <t>Delområde 6/Vara/Tjanst 24</t>
  </si>
  <si>
    <t>Delområde 1/Vara/Tjanst 25</t>
  </si>
  <si>
    <t>Delområde 2/Vara/Tjanst 25</t>
  </si>
  <si>
    <t>Delområde 3/Vara/Tjanst 25</t>
  </si>
  <si>
    <t>Delområde 4/Vara/Tjanst 25</t>
  </si>
  <si>
    <t>Delområde 5/Vara/Tjanst 25</t>
  </si>
  <si>
    <t>Delområde 6/Vara/Tjanst 25</t>
  </si>
  <si>
    <t>Delområde 1/Vara/Tjanst 1/Krav1</t>
  </si>
  <si>
    <t>Delområde 1/Vara/Tjanst 2/Krav1</t>
  </si>
  <si>
    <t>Delområde 1/Vara/Tjanst 3/Krav1</t>
  </si>
  <si>
    <t>Delområde 1/Vara/Tjanst 4/Krav1</t>
  </si>
  <si>
    <t>Delområde 1/Vara/Tjanst 5/Krav1</t>
  </si>
  <si>
    <t>Delområde 1/Vara/Tjanst 6/Krav1</t>
  </si>
  <si>
    <t>Delområde 1/Vara/Tjanst 7/Krav1</t>
  </si>
  <si>
    <t>Delområde 1/Vara/Tjanst 8/Krav1</t>
  </si>
  <si>
    <t>Delområde 1/Vara/Tjanst 9/Krav1</t>
  </si>
  <si>
    <t>Delområde 1/Vara/Tjanst 10/Krav1</t>
  </si>
  <si>
    <t>Delområde 1/Vara/Tjanst 11/Krav1</t>
  </si>
  <si>
    <t>Delområde 1/Vara/Tjanst 12/Krav1</t>
  </si>
  <si>
    <t>Delområde 1/Vara/Tjanst 13/Krav1</t>
  </si>
  <si>
    <t>Delområde 1/Vara/Tjanst 14/Krav1</t>
  </si>
  <si>
    <t>Delområde 1/Vara/Tjanst 15/Krav1</t>
  </si>
  <si>
    <t>Delområde 1/Vara/Tjanst 16/Krav1</t>
  </si>
  <si>
    <t>Delområde 1/Vara/Tjanst 17/Krav1</t>
  </si>
  <si>
    <t>Delområde 1/Vara/Tjanst 18/Krav1</t>
  </si>
  <si>
    <t>Delområde 1/Vara/Tjanst 19/Krav1</t>
  </si>
  <si>
    <t>Delområde 1/Vara/Tjanst 20/Krav1</t>
  </si>
  <si>
    <t>Delområde 1/Vara/Tjanst 21/Krav1</t>
  </si>
  <si>
    <t>Delområde 1/Vara/Tjanst 22/Krav1</t>
  </si>
  <si>
    <t>Delområde 1/Vara/Tjanst 23/Krav1</t>
  </si>
  <si>
    <t>Delområde 1/Vara/Tjanst 24/Krav1</t>
  </si>
  <si>
    <t>Delområde 1/Vara/Tjanst 25/Krav1</t>
  </si>
  <si>
    <t>Delområde 1/Vara/Tjanst 1/Krav2</t>
  </si>
  <si>
    <t>Delområde 1/Vara/Tjanst 2/Krav2</t>
  </si>
  <si>
    <t>Delområde 1/Vara/Tjanst 3/Krav2</t>
  </si>
  <si>
    <t>Delområde 1/Vara/Tjanst 4/Krav2</t>
  </si>
  <si>
    <t>Delområde 1/Vara/Tjanst 5/Krav2</t>
  </si>
  <si>
    <t>Delområde 1/Vara/Tjanst 6/Krav2</t>
  </si>
  <si>
    <t>Delområde 1/Vara/Tjanst 7/Krav2</t>
  </si>
  <si>
    <t>Delområde 1/Vara/Tjanst 8/Krav2</t>
  </si>
  <si>
    <t>Delområde 1/Vara/Tjanst 9/Krav2</t>
  </si>
  <si>
    <t>Delområde 1/Vara/Tjanst 10/Krav2</t>
  </si>
  <si>
    <t>Delområde 1/Vara/Tjanst 11/Krav2</t>
  </si>
  <si>
    <t>Delområde 1/Vara/Tjanst 12/Krav2</t>
  </si>
  <si>
    <t>Delområde 1/Vara/Tjanst 13/Krav2</t>
  </si>
  <si>
    <t>Delområde 1/Vara/Tjanst 14/Krav2</t>
  </si>
  <si>
    <t>Delområde 1/Vara/Tjanst 15/Krav2</t>
  </si>
  <si>
    <t>Delområde 1/Vara/Tjanst 16/Krav2</t>
  </si>
  <si>
    <t>Delområde 1/Vara/Tjanst 17/Krav2</t>
  </si>
  <si>
    <t>Delområde 1/Vara/Tjanst 18/Krav2</t>
  </si>
  <si>
    <t>Delområde 1/Vara/Tjanst 19/Krav2</t>
  </si>
  <si>
    <t>Delområde 1/Vara/Tjanst 20/Krav2</t>
  </si>
  <si>
    <t>Delområde 1/Vara/Tjanst 21/Krav2</t>
  </si>
  <si>
    <t>Delområde 1/Vara/Tjanst 22/Krav2</t>
  </si>
  <si>
    <t>Delområde 1/Vara/Tjanst 23/Krav2</t>
  </si>
  <si>
    <t>Delområde 1/Vara/Tjanst 24/Krav2</t>
  </si>
  <si>
    <t>Delområde 1/Vara/Tjanst 25/Krav2</t>
  </si>
  <si>
    <t>Delområde 1/Vara/Tjanst 1/Krav3</t>
  </si>
  <si>
    <t>Delområde 1/Vara/Tjanst 2/Krav3</t>
  </si>
  <si>
    <t>Delområde 1/Vara/Tjanst 3/Krav3</t>
  </si>
  <si>
    <t>Delområde 1/Vara/Tjanst 4/Krav3</t>
  </si>
  <si>
    <t>Delområde 1/Vara/Tjanst 5/Krav3</t>
  </si>
  <si>
    <t>Delområde 1/Vara/Tjanst 6/Krav3</t>
  </si>
  <si>
    <t>Delområde 1/Vara/Tjanst 7/Krav3</t>
  </si>
  <si>
    <t>Delområde 1/Vara/Tjanst 8/Krav3</t>
  </si>
  <si>
    <t>Delområde 1/Vara/Tjanst 9/Krav3</t>
  </si>
  <si>
    <t>Delområde 1/Vara/Tjanst 10/Krav3</t>
  </si>
  <si>
    <t>Delområde 1/Vara/Tjanst 11/Krav3</t>
  </si>
  <si>
    <t>Delområde 1/Vara/Tjanst 12/Krav3</t>
  </si>
  <si>
    <t>Delområde 1/Vara/Tjanst 13/Krav3</t>
  </si>
  <si>
    <t>Delområde 1/Vara/Tjanst 14/Krav3</t>
  </si>
  <si>
    <t>Delområde 1/Vara/Tjanst 15/Krav3</t>
  </si>
  <si>
    <t>Delområde 1/Vara/Tjanst 16/Krav3</t>
  </si>
  <si>
    <t>Delområde 1/Vara/Tjanst 17/Krav3</t>
  </si>
  <si>
    <t>Delområde 1/Vara/Tjanst 18/Krav3</t>
  </si>
  <si>
    <t>Delområde 1/Vara/Tjanst 19/Krav3</t>
  </si>
  <si>
    <t>Delområde 1/Vara/Tjanst 20/Krav3</t>
  </si>
  <si>
    <t>Delområde 1/Vara/Tjanst 21/Krav3</t>
  </si>
  <si>
    <t>Delområde 1/Vara/Tjanst 22/Krav3</t>
  </si>
  <si>
    <t>Delområde 1/Vara/Tjanst 23/Krav3</t>
  </si>
  <si>
    <t>Delområde 1/Vara/Tjanst 24/Krav3</t>
  </si>
  <si>
    <t>Delområde 1/Vara/Tjanst 25/Krav3</t>
  </si>
  <si>
    <t>Delområde 1/Vara/Tjanst 1/Krav4</t>
  </si>
  <si>
    <t>Delområde 1/Vara/Tjanst 2/Krav4</t>
  </si>
  <si>
    <t>Delområde 1/Vara/Tjanst 3/Krav4</t>
  </si>
  <si>
    <t>Delområde 1/Vara/Tjanst 4/Krav4</t>
  </si>
  <si>
    <t>Delområde 1/Vara/Tjanst 5/Krav4</t>
  </si>
  <si>
    <t>Delområde 1/Vara/Tjanst 6/Krav4</t>
  </si>
  <si>
    <t>Delområde 1/Vara/Tjanst 7/Krav4</t>
  </si>
  <si>
    <t>Delområde 1/Vara/Tjanst 8/Krav4</t>
  </si>
  <si>
    <t>Delområde 1/Vara/Tjanst 9/Krav4</t>
  </si>
  <si>
    <t>Delområde 1/Vara/Tjanst 10/Krav4</t>
  </si>
  <si>
    <t>Delområde 1/Vara/Tjanst 11/Krav4</t>
  </si>
  <si>
    <t>Delområde 1/Vara/Tjanst 12/Krav4</t>
  </si>
  <si>
    <t>Delområde 1/Vara/Tjanst 13/Krav4</t>
  </si>
  <si>
    <t>Delområde 1/Vara/Tjanst 14/Krav4</t>
  </si>
  <si>
    <t>Delområde 1/Vara/Tjanst 15/Krav4</t>
  </si>
  <si>
    <t>Delområde 1/Vara/Tjanst 16/Krav4</t>
  </si>
  <si>
    <t>Delområde 1/Vara/Tjanst 17/Krav4</t>
  </si>
  <si>
    <t>Delområde 1/Vara/Tjanst 18/Krav4</t>
  </si>
  <si>
    <t>Delområde 1/Vara/Tjanst 19/Krav4</t>
  </si>
  <si>
    <t>Delområde 1/Vara/Tjanst 20/Krav4</t>
  </si>
  <si>
    <t>Delområde 1/Vara/Tjanst 21/Krav4</t>
  </si>
  <si>
    <t>Delområde 1/Vara/Tjanst 22/Krav4</t>
  </si>
  <si>
    <t>Delområde 1/Vara/Tjanst 23/Krav4</t>
  </si>
  <si>
    <t>Delområde 1/Vara/Tjanst 24/Krav4</t>
  </si>
  <si>
    <t>Delområde 1/Vara/Tjanst 25/Krav4</t>
  </si>
  <si>
    <t>Delområde 1/Vara/Tjanst 1/Krav5</t>
  </si>
  <si>
    <t>Delområde 1/Vara/Tjanst 2/Krav5</t>
  </si>
  <si>
    <t>Delområde 1/Vara/Tjanst 3/Krav5</t>
  </si>
  <si>
    <t>Delområde 1/Vara/Tjanst 4/Krav5</t>
  </si>
  <si>
    <t>Delområde 1/Vara/Tjanst 5/Krav5</t>
  </si>
  <si>
    <t>Delområde 1/Vara/Tjanst 6/Krav5</t>
  </si>
  <si>
    <t>Delområde 1/Vara/Tjanst 7/Krav5</t>
  </si>
  <si>
    <t>Delområde 1/Vara/Tjanst 8/Krav5</t>
  </si>
  <si>
    <t>Delområde 1/Vara/Tjanst 9/Krav5</t>
  </si>
  <si>
    <t>Delområde 1/Vara/Tjanst 10/Krav5</t>
  </si>
  <si>
    <t>Delområde 1/Vara/Tjanst 11/Krav5</t>
  </si>
  <si>
    <t>Delområde 1/Vara/Tjanst 12/Krav5</t>
  </si>
  <si>
    <t>Delområde 1/Vara/Tjanst 13/Krav5</t>
  </si>
  <si>
    <t>Delområde 1/Vara/Tjanst 14/Krav5</t>
  </si>
  <si>
    <t>Delområde 1/Vara/Tjanst 15/Krav5</t>
  </si>
  <si>
    <t>Delområde 1/Vara/Tjanst 16/Krav5</t>
  </si>
  <si>
    <t>Delområde 1/Vara/Tjanst 17/Krav5</t>
  </si>
  <si>
    <t>Delområde 1/Vara/Tjanst 18/Krav5</t>
  </si>
  <si>
    <t>Delområde 1/Vara/Tjanst 19/Krav5</t>
  </si>
  <si>
    <t>Delområde 1/Vara/Tjanst 20/Krav5</t>
  </si>
  <si>
    <t>Delområde 1/Vara/Tjanst 21/Krav5</t>
  </si>
  <si>
    <t>Delområde 1/Vara/Tjanst 22/Krav5</t>
  </si>
  <si>
    <t>Delområde 1/Vara/Tjanst 23/Krav5</t>
  </si>
  <si>
    <t>Delområde 1/Vara/Tjanst 24/Krav5</t>
  </si>
  <si>
    <t>Delområde 1/Vara/Tjanst 25/Krav5</t>
  </si>
  <si>
    <t>Delområde 1/Vara/Tjanst 1/Krav6</t>
  </si>
  <si>
    <t>Delområde 1/Vara/Tjanst 2/Krav6</t>
  </si>
  <si>
    <t>Delområde 1/Vara/Tjanst 3/Krav6</t>
  </si>
  <si>
    <t>Delområde 1/Vara/Tjanst 4/Krav6</t>
  </si>
  <si>
    <t>Delområde 1/Vara/Tjanst 5/Krav6</t>
  </si>
  <si>
    <t>Delområde 1/Vara/Tjanst 6/Krav6</t>
  </si>
  <si>
    <t>Delområde 1/Vara/Tjanst 7/Krav6</t>
  </si>
  <si>
    <t>Delområde 1/Vara/Tjanst 8/Krav6</t>
  </si>
  <si>
    <t>Delområde 1/Vara/Tjanst 9/Krav6</t>
  </si>
  <si>
    <t>Delområde 1/Vara/Tjanst 10/Krav6</t>
  </si>
  <si>
    <t>Delområde 1/Vara/Tjanst 11/Krav6</t>
  </si>
  <si>
    <t>Delområde 1/Vara/Tjanst 12/Krav6</t>
  </si>
  <si>
    <t>Delområde 1/Vara/Tjanst 13/Krav6</t>
  </si>
  <si>
    <t>Delområde 1/Vara/Tjanst 14/Krav6</t>
  </si>
  <si>
    <t>Delområde 1/Vara/Tjanst 15/Krav6</t>
  </si>
  <si>
    <t>Delområde 1/Vara/Tjanst 16/Krav6</t>
  </si>
  <si>
    <t>Delområde 1/Vara/Tjanst 17/Krav6</t>
  </si>
  <si>
    <t>Delområde 1/Vara/Tjanst 18/Krav6</t>
  </si>
  <si>
    <t>Delområde 1/Vara/Tjanst 19/Krav6</t>
  </si>
  <si>
    <t>Delområde 1/Vara/Tjanst 20/Krav6</t>
  </si>
  <si>
    <t>Delområde 1/Vara/Tjanst 21/Krav6</t>
  </si>
  <si>
    <t>Delområde 1/Vara/Tjanst 22/Krav6</t>
  </si>
  <si>
    <t>Delområde 1/Vara/Tjanst 23/Krav6</t>
  </si>
  <si>
    <t>Delområde 1/Vara/Tjanst 24/Krav6</t>
  </si>
  <si>
    <t>Delområde 1/Vara/Tjanst 25/Krav6</t>
  </si>
  <si>
    <t>Delområde 1/Vara/Tjanst 1/Krav7</t>
  </si>
  <si>
    <t>Delområde 1/Vara/Tjanst 2/Krav7</t>
  </si>
  <si>
    <t>Delområde 1/Vara/Tjanst 3/Krav7</t>
  </si>
  <si>
    <t>Delområde 1/Vara/Tjanst 4/Krav7</t>
  </si>
  <si>
    <t>Delområde 1/Vara/Tjanst 5/Krav7</t>
  </si>
  <si>
    <t>Delområde 1/Vara/Tjanst 6/Krav7</t>
  </si>
  <si>
    <t>Delområde 1/Vara/Tjanst 7/Krav7</t>
  </si>
  <si>
    <t>Delområde 1/Vara/Tjanst 8/Krav7</t>
  </si>
  <si>
    <t>Delområde 1/Vara/Tjanst 9/Krav7</t>
  </si>
  <si>
    <t>Delområde 1/Vara/Tjanst 10/Krav7</t>
  </si>
  <si>
    <t>Delområde 1/Vara/Tjanst 11/Krav7</t>
  </si>
  <si>
    <t>Delområde 1/Vara/Tjanst 12/Krav7</t>
  </si>
  <si>
    <t>Delområde 1/Vara/Tjanst 13/Krav7</t>
  </si>
  <si>
    <t>Delområde 1/Vara/Tjanst 14/Krav7</t>
  </si>
  <si>
    <t>Delområde 1/Vara/Tjanst 15/Krav7</t>
  </si>
  <si>
    <t>Delområde 1/Vara/Tjanst 16/Krav7</t>
  </si>
  <si>
    <t>Delområde 1/Vara/Tjanst 17/Krav7</t>
  </si>
  <si>
    <t>Delområde 1/Vara/Tjanst 18/Krav7</t>
  </si>
  <si>
    <t>Delområde 1/Vara/Tjanst 19/Krav7</t>
  </si>
  <si>
    <t>Delområde 1/Vara/Tjanst 20/Krav7</t>
  </si>
  <si>
    <t>Delområde 1/Vara/Tjanst 21/Krav7</t>
  </si>
  <si>
    <t>Delområde 1/Vara/Tjanst 22/Krav7</t>
  </si>
  <si>
    <t>Delområde 1/Vara/Tjanst 23/Krav7</t>
  </si>
  <si>
    <t>Delområde 1/Vara/Tjanst 24/Krav7</t>
  </si>
  <si>
    <t>Delområde 1/Vara/Tjanst 25/Krav7</t>
  </si>
  <si>
    <t>Delområde 1/Vara/Tjanst 1/Krav8</t>
  </si>
  <si>
    <t>Delområde 1/Vara/Tjanst 2/Krav8</t>
  </si>
  <si>
    <t>Delområde 1/Vara/Tjanst 3/Krav8</t>
  </si>
  <si>
    <t>Delområde 1/Vara/Tjanst 4/Krav8</t>
  </si>
  <si>
    <t>Delområde 1/Vara/Tjanst 5/Krav8</t>
  </si>
  <si>
    <t>Delområde 1/Vara/Tjanst 6/Krav8</t>
  </si>
  <si>
    <t>Delområde 1/Vara/Tjanst 7/Krav8</t>
  </si>
  <si>
    <t>Delområde 1/Vara/Tjanst 8/Krav8</t>
  </si>
  <si>
    <t>Delområde 1/Vara/Tjanst 9/Krav8</t>
  </si>
  <si>
    <t>Delområde 1/Vara/Tjanst 10/Krav8</t>
  </si>
  <si>
    <t>Delområde 1/Vara/Tjanst 11/Krav8</t>
  </si>
  <si>
    <t>Delområde 1/Vara/Tjanst 12/Krav8</t>
  </si>
  <si>
    <t>Delområde 1/Vara/Tjanst 13/Krav8</t>
  </si>
  <si>
    <t>Delområde 1/Vara/Tjanst 14/Krav8</t>
  </si>
  <si>
    <t>Delområde 1/Vara/Tjanst 15/Krav8</t>
  </si>
  <si>
    <t>Delområde 1/Vara/Tjanst 16/Krav8</t>
  </si>
  <si>
    <t>Delområde 1/Vara/Tjanst 17/Krav8</t>
  </si>
  <si>
    <t>Delområde 1/Vara/Tjanst 18/Krav8</t>
  </si>
  <si>
    <t>Delområde 1/Vara/Tjanst 19/Krav8</t>
  </si>
  <si>
    <t>Delområde 1/Vara/Tjanst 20/Krav8</t>
  </si>
  <si>
    <t>Delområde 1/Vara/Tjanst 21/Krav8</t>
  </si>
  <si>
    <t>Delområde 1/Vara/Tjanst 22/Krav8</t>
  </si>
  <si>
    <t>Delområde 1/Vara/Tjanst 23/Krav8</t>
  </si>
  <si>
    <t>Delområde 1/Vara/Tjanst 24/Krav8</t>
  </si>
  <si>
    <t>Delområde 1/Vara/Tjanst 25/Krav8</t>
  </si>
  <si>
    <t>Delområde 1/Vara/Tjanst 1/Krav9</t>
  </si>
  <si>
    <t>Delområde 1/Vara/Tjanst 2/Krav9</t>
  </si>
  <si>
    <t>Delområde 1/Vara/Tjanst 3/Krav9</t>
  </si>
  <si>
    <t>Delområde 1/Vara/Tjanst 4/Krav9</t>
  </si>
  <si>
    <t>Delområde 1/Vara/Tjanst 5/Krav9</t>
  </si>
  <si>
    <t>Delområde 1/Vara/Tjanst 6/Krav9</t>
  </si>
  <si>
    <t>Delområde 1/Vara/Tjanst 7/Krav9</t>
  </si>
  <si>
    <t>Delområde 1/Vara/Tjanst 8/Krav9</t>
  </si>
  <si>
    <t>Delområde 1/Vara/Tjanst 9/Krav9</t>
  </si>
  <si>
    <t>Delområde 1/Vara/Tjanst 10/Krav9</t>
  </si>
  <si>
    <t>Delområde 1/Vara/Tjanst 11/Krav9</t>
  </si>
  <si>
    <t>Delområde 1/Vara/Tjanst 12/Krav9</t>
  </si>
  <si>
    <t>Delområde 1/Vara/Tjanst 13/Krav9</t>
  </si>
  <si>
    <t>Delområde 1/Vara/Tjanst 14/Krav9</t>
  </si>
  <si>
    <t>Delområde 1/Vara/Tjanst 15/Krav9</t>
  </si>
  <si>
    <t>Delområde 1/Vara/Tjanst 16/Krav9</t>
  </si>
  <si>
    <t>Delområde 1/Vara/Tjanst 17/Krav9</t>
  </si>
  <si>
    <t>Delområde 1/Vara/Tjanst 18/Krav9</t>
  </si>
  <si>
    <t>Delområde 1/Vara/Tjanst 19/Krav9</t>
  </si>
  <si>
    <t>Delområde 1/Vara/Tjanst 20/Krav9</t>
  </si>
  <si>
    <t>Delområde 1/Vara/Tjanst 21/Krav9</t>
  </si>
  <si>
    <t>Delområde 1/Vara/Tjanst 22/Krav9</t>
  </si>
  <si>
    <t>Delområde 1/Vara/Tjanst 23/Krav9</t>
  </si>
  <si>
    <t>Delområde 1/Vara/Tjanst 24/Krav9</t>
  </si>
  <si>
    <t>Delområde 1/Vara/Tjanst 25/Krav9</t>
  </si>
  <si>
    <t>Vara/Tjanster</t>
  </si>
  <si>
    <t>Sista dag för att ställa frågor</t>
  </si>
  <si>
    <t>Sista dag för 
svar på frågor</t>
  </si>
  <si>
    <t xml:space="preserve">Leverantören har lämnat begärda prisuppgifter som gäller för offererade varor och tjänster enligt ställda krav samt accepterar i övrigt kraven i avropsförfrågan och är införstådd med att samtliga lämnade uppgifter i avropssvaret är bindande
</t>
  </si>
  <si>
    <t>Ja</t>
  </si>
  <si>
    <t>ValBilaga</t>
  </si>
  <si>
    <t>Om Nej, motivering</t>
  </si>
  <si>
    <t xml:space="preserve">Avrop med förnyad konkurrensutsättning
Kammarkollegiets diarienr. </t>
  </si>
  <si>
    <t>Uppgift om underleverantörer (i förekommande fall)</t>
  </si>
  <si>
    <t xml:space="preserve">Redogör för vilka underleverantör/er inkl. org. nr. som kommer att medverka till fullgörandet av kontraktet samt vilka delar underleverantörerna fullgör. 
Med Underleverantör avses en juridisk eller fysisk person som Ramavtalsleverantören anlitar för att fullgöra hela eller delar av det åtagande som följer av Ramavtalet och Kontrakt. 
</t>
  </si>
  <si>
    <t>Avropsblankett</t>
  </si>
  <si>
    <t>Beskrivning av hur leverantören uppfyller kravet eller referera till bilaga.</t>
  </si>
  <si>
    <t>Uppfylls kravet?
Ja/Nej</t>
  </si>
  <si>
    <t>Avtalsspärr efter tilldelningsbeslut</t>
  </si>
  <si>
    <t>Av 15 kap. 1 samt 4 §§ LOU framgår att ramavtalsleverantören ska lämna en ny egenförsäkran samt att en ny kontroll av kvalificeringskrav och uteslutningsgrunder ska genomföras vid avrop genom förnyad konkurrensutsättning. Kammarkollegiet ansvarar för denna kontrollskyldighet genom att löpande genomföra leverantörsprövning under hela ramavtalsperioden. 
Kontrollskyldigheten bör också hanteras så att ramavtalsleverantören i sitt avropssvar bekräftar att i ramavtalsupphandlingen lämnad egenförsäkran fortfarande är korrekt, samt att ingivna bevis fortfarande är aktuella. Avropande myndighet kan själv begära in ett eller flera bevis enligt punkten 2 till höger.</t>
  </si>
  <si>
    <t>Utvärderingsmodell - Lägsta pris</t>
  </si>
  <si>
    <t xml:space="preserve">Utvärderingsmodell - Mervärde </t>
  </si>
  <si>
    <t xml:space="preserve">Prisavdrag för uppfyllda tilldelningskriterier (bör-krav)
</t>
  </si>
  <si>
    <t>Avropsförfrågan - förnyad konkurrensutsättning</t>
  </si>
  <si>
    <t xml:space="preserve">inom området </t>
  </si>
  <si>
    <t>Information</t>
  </si>
  <si>
    <t>Jag väljer denna modell (Välj "Ja" i lista):</t>
  </si>
  <si>
    <t>Bilagor från avropande organisation (kontraktshandlingar framgår av flik Avtalstecknande)</t>
  </si>
  <si>
    <t>Test</t>
  </si>
  <si>
    <t>1 Spec. - 1. Lägsta pris</t>
  </si>
  <si>
    <t>J5</t>
  </si>
  <si>
    <t>J8</t>
  </si>
  <si>
    <t>Kaffeautomat</t>
  </si>
  <si>
    <t>Vattenautomat</t>
  </si>
  <si>
    <t>Ange fakturaadress, fakturareferens, adress, PEPPOL-ID för e-faktura</t>
  </si>
  <si>
    <t>T.ex. personuppgiftsbiträdesavtal, sekretessavtal, servicenivåavtal. (alternativt enl separat bilaga) 
Observera att det måste framgå av ramavtalet att krav kan ställas på sådana avtal.</t>
  </si>
  <si>
    <t>Servicenivå</t>
  </si>
  <si>
    <t>Kontraktstid i antal månader</t>
  </si>
  <si>
    <t>Underskåp?</t>
  </si>
  <si>
    <t>Hyra/Köp</t>
  </si>
  <si>
    <t>Hyra</t>
  </si>
  <si>
    <t>Hygienisk service</t>
  </si>
  <si>
    <t>Köp</t>
  </si>
  <si>
    <t>Välj kaffe- eller vattenautomat</t>
  </si>
  <si>
    <t>spec 1</t>
  </si>
  <si>
    <t>spec 2</t>
  </si>
  <si>
    <t>spec 3</t>
  </si>
  <si>
    <t>spec 4</t>
  </si>
  <si>
    <t>TblAutomatKaffe</t>
  </si>
  <si>
    <t>TblAutomatVatten</t>
  </si>
  <si>
    <t xml:space="preserve">Modell 1A hela bönor </t>
  </si>
  <si>
    <t>Fristående - Kylkapacitet minst 30 liter/h</t>
  </si>
  <si>
    <t>Modell 1B automatmalet</t>
  </si>
  <si>
    <t>Fristående - Kylkapacitet minst 40 liter/h</t>
  </si>
  <si>
    <t>Modell 1 C Espressobönor</t>
  </si>
  <si>
    <t>Fristående - Kylkapaciet minst 80 liter/h</t>
  </si>
  <si>
    <t>Modell 2A hela bönor</t>
  </si>
  <si>
    <t>Inbyggda - Kylkapacitet minst 30 liter/h</t>
  </si>
  <si>
    <t>Modell 2B espressobönor</t>
  </si>
  <si>
    <t>Inbyggda - Kylkapacitet minst 80 liter/h</t>
  </si>
  <si>
    <t>Modell 2C hela bönor och espressobönor</t>
  </si>
  <si>
    <t>Inbyggda - Kylkapacitet minst 95 liter/h</t>
  </si>
  <si>
    <t>Modell 2D automatmalet</t>
  </si>
  <si>
    <t>Bänkmodell - Kylkapacitet minst 30 liter/h</t>
  </si>
  <si>
    <t>Modell 2E instant kaffe</t>
  </si>
  <si>
    <t>Bänkmodell - Kylkapacitet minst 40 liter/h</t>
  </si>
  <si>
    <t>Modell 3A espressobönor</t>
  </si>
  <si>
    <t>Bänkmodell - Kylkapaciet minst 80 liter/h</t>
  </si>
  <si>
    <t>Modell 3B hela bönor och espressobönor</t>
  </si>
  <si>
    <t>Välj automat i lista (kaffe)</t>
  </si>
  <si>
    <t>Välj automat i lista (vatten)</t>
  </si>
  <si>
    <t>Vid val av leverantörens val, beskriv behovet och nuvarande lösning i fritextfältet nedan.</t>
  </si>
  <si>
    <t xml:space="preserve">Leverantören ska bekräfta om avropad vara/tjänst kommer att levereras.
</t>
  </si>
  <si>
    <t>Månadspris</t>
  </si>
  <si>
    <t>Pris för automat</t>
  </si>
  <si>
    <t>Servicepris</t>
  </si>
  <si>
    <t>Pris för underskåp</t>
  </si>
  <si>
    <t>Om hyra, fabriksnya eller återbrukade automater?</t>
  </si>
  <si>
    <t>Fabriksnya</t>
  </si>
  <si>
    <t>Återbrukade</t>
  </si>
  <si>
    <t>Choklad</t>
  </si>
  <si>
    <t>Mjölkpulver</t>
  </si>
  <si>
    <t>Underskåp</t>
  </si>
  <si>
    <t>Fullservice</t>
  </si>
  <si>
    <t>Position</t>
  </si>
  <si>
    <t>Välj automattyp i lista</t>
  </si>
  <si>
    <t>Kontraktstyp</t>
  </si>
  <si>
    <t>Kaffeautomater</t>
  </si>
  <si>
    <t>Vattenautomater</t>
  </si>
  <si>
    <t>Varor</t>
  </si>
  <si>
    <t>Automaternas utformning</t>
  </si>
  <si>
    <t>Hållbarhet</t>
  </si>
  <si>
    <t>Lösning</t>
  </si>
  <si>
    <t>E-handel</t>
  </si>
  <si>
    <t>Avropad automattyp kan erbjudas</t>
  </si>
  <si>
    <t>Kaffe, hela bönor mörkrost</t>
  </si>
  <si>
    <t>kg</t>
  </si>
  <si>
    <t>Kaffe, hela bönor mellanrost</t>
  </si>
  <si>
    <t>Kaffe, hela bönor espresso</t>
  </si>
  <si>
    <t>Kaffe, malda bönor mörkrost</t>
  </si>
  <si>
    <t>Kaffe, malda bönor mellanrost</t>
  </si>
  <si>
    <t>Kaffe, instant mörkrost</t>
  </si>
  <si>
    <t>Kaffe, instant mellanrost</t>
  </si>
  <si>
    <t>Kaffe, instant espresso</t>
  </si>
  <si>
    <t>Te, klassisk smak (t.ex. Earl Grey, English breakfast)</t>
  </si>
  <si>
    <t>Te, smaksatt svart</t>
  </si>
  <si>
    <t>Te, rött</t>
  </si>
  <si>
    <t>Te, grönt</t>
  </si>
  <si>
    <t>Te, ört</t>
  </si>
  <si>
    <t>Mjölkdryck, ekologisk tetra (ca 1,6-2 cl)</t>
  </si>
  <si>
    <t>liter</t>
  </si>
  <si>
    <t>Mjölkdryck, laktosfri tetra (ca 1,6-2 cl)</t>
  </si>
  <si>
    <t>Socker, strö, ekologisk</t>
  </si>
  <si>
    <t>Socker, portionsförpackat</t>
  </si>
  <si>
    <t>Honung, flytande</t>
  </si>
  <si>
    <t>Sötningsmedel, portionsförpackat</t>
  </si>
  <si>
    <t>50 gram</t>
  </si>
  <si>
    <t>Pappmugg (ca 20-30 cl)</t>
  </si>
  <si>
    <t>1000 styck</t>
  </si>
  <si>
    <t>Pappmugg (ca 10-12 cl)</t>
  </si>
  <si>
    <t>Rörpinne/sked (till 20-30 cl mugg)</t>
  </si>
  <si>
    <t>Övrig vara kaffe, te, mjölkdryck, choklad, socker, m.m.</t>
  </si>
  <si>
    <t>Liten modell 1A (80-160 koppar/fyllning) - hela bönor</t>
  </si>
  <si>
    <t>Liten modell 1B (80-160 koppar/fyllning) - automatmalet</t>
  </si>
  <si>
    <t>Liten modell 1 C (80-160 koppar/fyllning) - espressobönor</t>
  </si>
  <si>
    <t xml:space="preserve">Mellan modell 2A (161-300 koppar/fyllning) - hela bönor </t>
  </si>
  <si>
    <t>Mellan modell 2B (161-300 koppar/fyllning) - espressobönor</t>
  </si>
  <si>
    <t>Mellan modell 2C (161-300 koppar/fyllning) - hela bönor och espressobönor</t>
  </si>
  <si>
    <t>Mellan modell 2D (161-300 koppar/fyllning) - automatmalet</t>
  </si>
  <si>
    <t>Mellan modell 2E (161-300 koppar/fyllning) - instant</t>
  </si>
  <si>
    <t>Stor modell 3A (över 300 koppar/fyllning) - espressobönor</t>
  </si>
  <si>
    <t>Stor modell 3B (över 300 koppar/fyllning) - hela bönor och espressobönor</t>
  </si>
  <si>
    <t>Tillgänglighetsanpassad kaffeautomat (80-160 koppar/fyllning)</t>
  </si>
  <si>
    <t>Tillgänglighetsanpassad kaffeautomat (161-300 koppar/fyllning)</t>
  </si>
  <si>
    <t>Tillgänglighetsanpassad kaffeautomat (över 300 koppar/fyllning)</t>
  </si>
  <si>
    <t>Övrig kaffeautomat</t>
  </si>
  <si>
    <t>Tillhörande underskåp till fristående vattenautomat minst 30 l/h</t>
  </si>
  <si>
    <t>Tillhörande underskåp till fristående vattenautomat minst 40 l/h</t>
  </si>
  <si>
    <t>Tillhörande underskåp till fristående vattenautomat minst 80 l/h</t>
  </si>
  <si>
    <t>Övrig vattenautomat</t>
  </si>
  <si>
    <t>Välj position</t>
  </si>
  <si>
    <t>Smak</t>
  </si>
  <si>
    <t>Tillgänglighet</t>
  </si>
  <si>
    <t>KravKaffe</t>
  </si>
  <si>
    <t>KravVatten</t>
  </si>
  <si>
    <t>K</t>
  </si>
  <si>
    <t>V</t>
  </si>
  <si>
    <t>Välj krav i lista</t>
  </si>
  <si>
    <t xml:space="preserve">Alt. 2. Prisavdrag för uppfyllda bör-krav, lägsta utvärderingskostnad vinner. </t>
  </si>
  <si>
    <r>
      <t xml:space="preserve">Instruktion:
</t>
    </r>
    <r>
      <rPr>
        <i/>
        <sz val="12"/>
        <rFont val="Arial"/>
        <family val="2"/>
      </rPr>
      <t>Observera att mervärdesmodellen endast är ett exempel på förekommande utvärderingsmodell. Det är alltid den avropande organisationen som avgör hur man vill göra sin utvärdering. Om avropsberättigad organisation vill använda annan modell kan inte denna avropsblankett användas. Statens inköpscentral erbjuder utvärdering enligt lägst pris utöver mervärdesmodellen.</t>
    </r>
  </si>
  <si>
    <t>23.3-6642-2023</t>
  </si>
  <si>
    <t>Endast service</t>
  </si>
  <si>
    <t>Antal (st)</t>
  </si>
  <si>
    <t>Befintlig automat, endast serviceavtal (ange modell i fritext)</t>
  </si>
  <si>
    <t>Förlängningsoption, antal månader</t>
  </si>
  <si>
    <r>
      <t xml:space="preserve">Kontraktstid i antal månader </t>
    </r>
    <r>
      <rPr>
        <b/>
        <sz val="10"/>
        <rFont val="Arial"/>
        <family val="2"/>
      </rPr>
      <t>exklusive</t>
    </r>
    <r>
      <rPr>
        <sz val="10"/>
        <rFont val="Arial"/>
        <family val="2"/>
      </rPr>
      <t xml:space="preserve"> förlängningsoption</t>
    </r>
  </si>
  <si>
    <t>Ingen service (endast vid köp)</t>
  </si>
  <si>
    <t>JaNej</t>
  </si>
  <si>
    <t>Nej</t>
  </si>
  <si>
    <t>Välj position (endast de som valts i steg 2 ovan är möjliga)
OBS! Varje position kan väljas flera gånger.</t>
  </si>
  <si>
    <t>Ange område (kaffe/vatten)</t>
  </si>
  <si>
    <t>Steg 2.1 - Specifikation av automater</t>
  </si>
  <si>
    <t>Steg 2.2 - Specifikation av varor</t>
  </si>
  <si>
    <t>Ange vara</t>
  </si>
  <si>
    <t>Avropad vara kan erbjudas</t>
  </si>
  <si>
    <t>Steg 4.1 - Kravspecifikation automater</t>
  </si>
  <si>
    <t>Steg 4.2 - Kravspecifikation varor</t>
  </si>
  <si>
    <t>2.1</t>
  </si>
  <si>
    <t>2.2</t>
  </si>
  <si>
    <t>Välj krav i rullista</t>
  </si>
  <si>
    <t>KravVaror</t>
  </si>
  <si>
    <t>1.2</t>
  </si>
  <si>
    <t>1.1</t>
  </si>
  <si>
    <t>1 Spec. - 2. Mervärdesmodell</t>
  </si>
  <si>
    <t>Förfarande om två avropssvar har erhållit samma poängsumma/utvärderingspris</t>
  </si>
  <si>
    <t>Vid behov specificera automattyp, annan information eller hänvisa till bilaga.</t>
  </si>
  <si>
    <t>Vid behov specificera varor, annan information eller hänvisa till bilaga.</t>
  </si>
  <si>
    <t>KaffeautomaterServiceKöp</t>
  </si>
  <si>
    <t>VattenautomaterServiceKöp</t>
  </si>
  <si>
    <t>VattenautomaterServiceHyra</t>
  </si>
  <si>
    <t>KaffeautomaterServiceHyra</t>
  </si>
  <si>
    <t>1. Skriftliga ändringar och tillägg till säkerhetsskyddsavtal</t>
  </si>
  <si>
    <t>2. Säkerhetsskyddsavtal</t>
  </si>
  <si>
    <t>3. Skriftliga ändringar och tillägg till personuppgiftsbiträdesavtal eller datadelningsavtal</t>
  </si>
  <si>
    <t>4. Personuppgiftsbiträdesavtal eller datadelningsavtal</t>
  </si>
  <si>
    <t>5. Skriftliga ändringar och tillägg till Kontrakt med bilagor</t>
  </si>
  <si>
    <t>6. Kontraktet med bilagor</t>
  </si>
  <si>
    <t>7. Skriftliga ändringar och tillägg till Avropsförfrågan med bilagor</t>
  </si>
  <si>
    <t>8. Avropsförfrågan med bilagor</t>
  </si>
  <si>
    <t>10. Ramavtalsleverantörens Avropssvar med bilagor.</t>
  </si>
  <si>
    <t>Inga andra handlingar än de ovan nämnda ingår i Kontraktet. Parterna kan komma överens om att en ändring eller tillägg till Kontraktet får genomslag på den hierarkiska nivå där den berörda handlingen är placerad. Innehåller Ramavtalsleverantörs Avropssvar uppgifter som inte efterfrågats eller reservationer blir dessa endast giltiga om Parterna uttryckligen och skriftligen överenskommer om detta. Exempel på uppgift som inte efterfrågats eller reservation kan vara Ramavtalsleverantörens egna avtalsvillkor eller liknande som innebär ett åläggande för Avropsberättigad som strider mot krav eller villkor i Ramavtalet och Kontraktet.</t>
  </si>
  <si>
    <r>
      <t xml:space="preserve">Vid </t>
    </r>
    <r>
      <rPr>
        <b/>
        <sz val="10"/>
        <rFont val="Arial"/>
        <family val="2"/>
      </rPr>
      <t>köp</t>
    </r>
    <r>
      <rPr>
        <sz val="10"/>
        <rFont val="Arial"/>
        <family val="2"/>
      </rPr>
      <t xml:space="preserve"> av automat: totalpris i SEK </t>
    </r>
    <r>
      <rPr>
        <b/>
        <sz val="10"/>
        <rFont val="Arial"/>
        <family val="2"/>
      </rPr>
      <t>inklusive</t>
    </r>
    <r>
      <rPr>
        <sz val="10"/>
        <rFont val="Arial"/>
        <family val="2"/>
      </rPr>
      <t xml:space="preserve"> ev. underskåp </t>
    </r>
  </si>
  <si>
    <t>Prisavdrag för uppfyllda bör-krav (SEK):</t>
  </si>
  <si>
    <t xml:space="preserve">Totalt pris i SEK för avropade automater: </t>
  </si>
  <si>
    <t>Uppskattat pris i SEK för varor:</t>
  </si>
  <si>
    <t>Specificera vara i fritext eller hänvisa till bilaga (avser endast Övrig vara) (ange enhet inom parentes)</t>
  </si>
  <si>
    <r>
      <t xml:space="preserve">Instruktion:
</t>
    </r>
    <r>
      <rPr>
        <i/>
        <sz val="12"/>
        <rFont val="Arial"/>
        <family val="2"/>
      </rPr>
      <t>Det är alltid den avropande organisationen som avgör hur man vill göra sin utvärdering. Om avropsberättigad organisation vill använda annan modell kan inte denna avropsblankett användas. Statens inköpscentral erbjuder utvärdering enligt lägst pris utöver mervärdesmodellen.</t>
    </r>
  </si>
  <si>
    <t>Kaffe- och vattenautomater med tillhörande varor och tjänster</t>
  </si>
  <si>
    <t>Följande utvärderingsmodeller kan väljas:</t>
  </si>
  <si>
    <t>1. Lägsta pris - avropssvaren utvärderas enadst utifrån pris, lägsta totalpris tilldelas kontrakt</t>
  </si>
  <si>
    <t>2. Mervärdesmodellen – ett fiktivt avdrag på pris för offererade varor och tjänster görs utifrån uppfyllnad av övriga tilldelningskriterier, lägsta jämförelsepris efter fiktivt prisavdrag tilldelas kontrakt.</t>
  </si>
  <si>
    <t>Instruktion till avropande organisation: 
Spara ned blanketten på din dator.
Gulmarkerade rutor fylls i av avropare innan blanketten skickas.
Blanketten kan skickas med e-post, eller bifogas i ett upphandlingsverktyg, till leverantörerna inom detta område.
Se vidare "Vägledning vid avrop".</t>
  </si>
  <si>
    <t>Instruktion till leverantör:
Blåmarkerade rutor fylls i av leverantören.
Läs och kontrollera obligatoriska krav.
Returnera blanketten enligt vad som angetts i avropsförfrågan till avropande organisation.
Mer information finns under vissa rubriker</t>
  </si>
  <si>
    <t>Genom att lämna avropssvar, bekräftar ramavtalsleverantören följande:
1.	Att i ramavtalsupphandlingen lämnad egenförsäkran fortfarande är korrekt.
2.	Att i ramavtalsupphandlingen ingivna bevis, såsom sanningsförsäkran avseende uteslutningsgrunder (gällande ramavtalsleverantören och eventuella åberopade företag) fortfarande är aktuella.
3.	Att ramavtalsleverantören har säkerställt att ett eventuellt åberopat företag inte omfattas av någon uteslutningsgrund.</t>
  </si>
  <si>
    <r>
      <t xml:space="preserve">Uppskattat antal </t>
    </r>
    <r>
      <rPr>
        <b/>
        <sz val="10"/>
        <rFont val="Arial"/>
        <family val="2"/>
      </rPr>
      <t>per månad</t>
    </r>
  </si>
  <si>
    <t>Enhet</t>
  </si>
  <si>
    <t>gram</t>
  </si>
  <si>
    <t>styck</t>
  </si>
  <si>
    <t>Summa jämförelsepris i SEK för detta avropssvar:</t>
  </si>
  <si>
    <r>
      <t xml:space="preserve">Pris i SEK för underskåp vid hyra - </t>
    </r>
    <r>
      <rPr>
        <b/>
        <sz val="10"/>
        <rFont val="Arial"/>
        <family val="2"/>
      </rPr>
      <t>under kontraktstid</t>
    </r>
    <r>
      <rPr>
        <sz val="10"/>
        <rFont val="Arial"/>
        <family val="2"/>
      </rPr>
      <t xml:space="preserve"> = 10% av hyreskostnaden</t>
    </r>
  </si>
  <si>
    <r>
      <t xml:space="preserve">Pris i SEK för underskåp - </t>
    </r>
    <r>
      <rPr>
        <b/>
        <sz val="10"/>
        <rFont val="Arial"/>
        <family val="2"/>
      </rPr>
      <t>under</t>
    </r>
    <r>
      <rPr>
        <sz val="10"/>
        <rFont val="Arial"/>
        <family val="2"/>
      </rPr>
      <t xml:space="preserve"> </t>
    </r>
    <r>
      <rPr>
        <b/>
        <sz val="10"/>
        <rFont val="Arial"/>
        <family val="2"/>
      </rPr>
      <t>förlängningsoption</t>
    </r>
    <r>
      <rPr>
        <sz val="10"/>
        <rFont val="Arial"/>
        <family val="2"/>
      </rPr>
      <t xml:space="preserve"> = 10% av hyreskostnaden</t>
    </r>
  </si>
  <si>
    <t>Totalt pris i SEK:</t>
  </si>
  <si>
    <t>Leverantören intygar att avropssvaret är giltigt minst den tid som avropande organisation angett ovan.</t>
  </si>
  <si>
    <t>Specificera automat i fritext eller hänvisa till bilaga (Gäller endast vid avrop av övriga automater och vid avrop av service av befintliga automater)</t>
  </si>
  <si>
    <t>Kommer avtalsspärr att iakttas?</t>
  </si>
  <si>
    <t>Ramavtalsnummer: 23.3-6642-2023</t>
  </si>
  <si>
    <t>Möjligt fiktivt prisavdrag (SEK) från det totala anbudspriset</t>
  </si>
  <si>
    <r>
      <t xml:space="preserve">Pris i SEK/enhet </t>
    </r>
    <r>
      <rPr>
        <b/>
        <sz val="10"/>
        <rFont val="Arial"/>
        <family val="2"/>
      </rPr>
      <t>under kontraktstid exklusive förlängnings-option</t>
    </r>
  </si>
  <si>
    <r>
      <t xml:space="preserve">Hyreskostnad i SEK per månad </t>
    </r>
    <r>
      <rPr>
        <b/>
        <sz val="10"/>
        <rFont val="Arial"/>
        <family val="2"/>
      </rPr>
      <t>under kontraktstid exklusive förlängnings-option</t>
    </r>
  </si>
  <si>
    <r>
      <t xml:space="preserve">Servicekostnad i SEK per månad </t>
    </r>
    <r>
      <rPr>
        <b/>
        <sz val="10"/>
        <rFont val="Arial"/>
        <family val="2"/>
      </rPr>
      <t>under kontraktstid exklusive förlängnings-option</t>
    </r>
  </si>
  <si>
    <r>
      <t xml:space="preserve">Hyreskostnad i SEK per månad </t>
    </r>
    <r>
      <rPr>
        <b/>
        <sz val="10"/>
        <rFont val="Arial"/>
        <family val="2"/>
      </rPr>
      <t>under förlängnings-option</t>
    </r>
  </si>
  <si>
    <r>
      <t xml:space="preserve">Servicekostnad i SEK per månad </t>
    </r>
    <r>
      <rPr>
        <b/>
        <sz val="10"/>
        <rFont val="Arial"/>
        <family val="2"/>
      </rPr>
      <t>under</t>
    </r>
    <r>
      <rPr>
        <sz val="10"/>
        <rFont val="Arial"/>
        <family val="2"/>
      </rPr>
      <t xml:space="preserve"> </t>
    </r>
    <r>
      <rPr>
        <b/>
        <sz val="10"/>
        <rFont val="Arial"/>
        <family val="2"/>
      </rPr>
      <t>förlängnings-option</t>
    </r>
  </si>
  <si>
    <r>
      <t xml:space="preserve">Pris i SEK/enhet </t>
    </r>
    <r>
      <rPr>
        <b/>
        <sz val="10"/>
        <rFont val="Arial"/>
        <family val="2"/>
      </rPr>
      <t>under förlängnings-option</t>
    </r>
  </si>
  <si>
    <t>Pris i SEK totalt för varor</t>
  </si>
  <si>
    <r>
      <t xml:space="preserve">Pris i SEK för uppskattad månads-förbrukning </t>
    </r>
    <r>
      <rPr>
        <b/>
        <sz val="10"/>
        <rFont val="Arial"/>
        <family val="2"/>
      </rPr>
      <t>under förlängnings-option</t>
    </r>
  </si>
  <si>
    <r>
      <t xml:space="preserve">Pris i SEK för uppskattad månadsförbrukning </t>
    </r>
    <r>
      <rPr>
        <b/>
        <sz val="10"/>
        <rFont val="Arial"/>
        <family val="2"/>
      </rPr>
      <t>under kontraktstid exklusive förlängnings-option</t>
    </r>
  </si>
  <si>
    <r>
      <t xml:space="preserve">Pris i SEK för underskåp vid hyra - </t>
    </r>
    <r>
      <rPr>
        <b/>
        <sz val="10"/>
        <rFont val="Arial"/>
        <family val="2"/>
      </rPr>
      <t>under</t>
    </r>
    <r>
      <rPr>
        <sz val="10"/>
        <rFont val="Arial"/>
        <family val="2"/>
      </rPr>
      <t xml:space="preserve"> </t>
    </r>
    <r>
      <rPr>
        <b/>
        <sz val="10"/>
        <rFont val="Arial"/>
        <family val="2"/>
      </rPr>
      <t>förlängnings-option</t>
    </r>
    <r>
      <rPr>
        <sz val="10"/>
        <rFont val="Arial"/>
        <family val="2"/>
      </rPr>
      <t xml:space="preserve"> = 10% av hyreskostnaden</t>
    </r>
  </si>
  <si>
    <t>Kontraktstid i antal månader exklusive förlängningsoption</t>
  </si>
  <si>
    <t>Delområden</t>
  </si>
  <si>
    <t>Avtalsnummer</t>
  </si>
  <si>
    <t>1, 3</t>
  </si>
  <si>
    <t>Cafe Bar Sverige AB</t>
  </si>
  <si>
    <t>23.3-6642-2023-007</t>
  </si>
  <si>
    <t>Bredgränd 2</t>
  </si>
  <si>
    <t>Jönköping</t>
  </si>
  <si>
    <t>www.cafebar.se</t>
  </si>
  <si>
    <t>kundservice@cafebar.se</t>
  </si>
  <si>
    <t>031-3505211</t>
  </si>
  <si>
    <t>nicholas.de.susini@cafebar.se</t>
  </si>
  <si>
    <t>23.3-6642-2023-004</t>
  </si>
  <si>
    <t>Kungsbron 19</t>
  </si>
  <si>
    <t>Stockholm</t>
  </si>
  <si>
    <t>Telefon Växel 3</t>
  </si>
  <si>
    <t>Telefon kundtjänst 3</t>
  </si>
  <si>
    <t>www.smilingfaces.se</t>
  </si>
  <si>
    <t>Simon Jansson</t>
  </si>
  <si>
    <t>08-40021502</t>
  </si>
  <si>
    <t>Simon.jansson@smilingfaces.se</t>
  </si>
  <si>
    <t>Befattning Kontaktperson 3</t>
  </si>
  <si>
    <t>Fax 3</t>
  </si>
  <si>
    <t>E-post Gruppbrevlåda 3</t>
  </si>
  <si>
    <t>1, 2, 3</t>
  </si>
  <si>
    <t>JOBmeal AB</t>
  </si>
  <si>
    <t>23.3-6642-2023-001</t>
  </si>
  <si>
    <t>Lindhagensgatan 126</t>
  </si>
  <si>
    <t>Telefon Växel 4</t>
  </si>
  <si>
    <t>Telefon kundtjänst 4</t>
  </si>
  <si>
    <t>www.jobmeal.se</t>
  </si>
  <si>
    <t>Anders Nilsson</t>
  </si>
  <si>
    <t>070-2327510</t>
  </si>
  <si>
    <t>anders.nilsson@jobmeal.se</t>
  </si>
  <si>
    <t>Befattning Kontaktperson 4</t>
  </si>
  <si>
    <t>Fax 4</t>
  </si>
  <si>
    <t>E-post Gruppbrevlåda 4</t>
  </si>
  <si>
    <t>Servco ServiceCompaniet KB</t>
  </si>
  <si>
    <t>23.3-6642-2023-002</t>
  </si>
  <si>
    <t>Box 1153</t>
  </si>
  <si>
    <t>Solna</t>
  </si>
  <si>
    <t>Telefon Växel 5</t>
  </si>
  <si>
    <t>Telefon kundtjänst 5</t>
  </si>
  <si>
    <t>www.servicecompaniet.com</t>
  </si>
  <si>
    <t>Sven-Erik Nisser</t>
  </si>
  <si>
    <t>070-8825559</t>
  </si>
  <si>
    <t>info@servicecompaniet.com</t>
  </si>
  <si>
    <t>Befattning Kontaktperson 5</t>
  </si>
  <si>
    <t>Fax 5</t>
  </si>
  <si>
    <t>E-post Gruppbrevlåda 5</t>
  </si>
  <si>
    <t>1. 2, 3</t>
  </si>
  <si>
    <t>Compass Group AB</t>
  </si>
  <si>
    <t>23.3-6642-2023-006</t>
  </si>
  <si>
    <t>Box 1183</t>
  </si>
  <si>
    <t xml:space="preserve">Solna </t>
  </si>
  <si>
    <t>Telefon Växel 6</t>
  </si>
  <si>
    <t>Telefon kundtjänst 6</t>
  </si>
  <si>
    <t xml:space="preserve">www.compass-group.se </t>
  </si>
  <si>
    <t>Niklas Sköld</t>
  </si>
  <si>
    <t>073-0839797</t>
  </si>
  <si>
    <t>niklas.skold@compass-group.se</t>
  </si>
  <si>
    <t>Befattning Kontaktperson 6</t>
  </si>
  <si>
    <t>Fax 6</t>
  </si>
  <si>
    <t>E-post Gruppbrevlåda 6</t>
  </si>
  <si>
    <t>Selecta AB</t>
  </si>
  <si>
    <t>23.3-6642-2023-005</t>
  </si>
  <si>
    <t>Torggatan 15</t>
  </si>
  <si>
    <t>Telefon Växel 7</t>
  </si>
  <si>
    <t>Telefon kundtjänst 7</t>
  </si>
  <si>
    <t>www.selecta.com</t>
  </si>
  <si>
    <t>Erik Stålfors</t>
  </si>
  <si>
    <t>070-9858845</t>
  </si>
  <si>
    <t>erik.stalfors@selecta.com</t>
  </si>
  <si>
    <t>Befattning Kontaktperson 7</t>
  </si>
  <si>
    <t>Fax 7</t>
  </si>
  <si>
    <t>E-post Gruppbrevlåda 7</t>
  </si>
  <si>
    <t>asdf</t>
  </si>
  <si>
    <t>adf</t>
  </si>
  <si>
    <t>dasfsadf</t>
  </si>
  <si>
    <t>Fristående vattenautomat kylkapacitet minst 30 l/h</t>
  </si>
  <si>
    <t>Fristående vattenautomat kylkapacitet minst 40 l/h</t>
  </si>
  <si>
    <t>Fristående vattenautomat kylkapacitet minst 80 l/h</t>
  </si>
  <si>
    <t>Inbyggd vattenautomat kylkapacitet minst 30 l/h</t>
  </si>
  <si>
    <t>Inbyggd vattenautomat kylkapacitet minst 80 l/h</t>
  </si>
  <si>
    <t>Inbyggd vattenautomat kylkapacitet minst 95 l/h</t>
  </si>
  <si>
    <t>Vattenautomat, bänkmodell kylkapacitet minst 30 l/h</t>
  </si>
  <si>
    <t>Vattenautomat, bänkmodell kylkapacitet minst 40 l/h</t>
  </si>
  <si>
    <t>Vattenautomat, bänkmodell kylkapacitet minst 80 l/h</t>
  </si>
  <si>
    <t>21.</t>
  </si>
  <si>
    <t>22.</t>
  </si>
  <si>
    <t>23.</t>
  </si>
  <si>
    <t>24.</t>
  </si>
  <si>
    <t>25.</t>
  </si>
  <si>
    <t>26.</t>
  </si>
  <si>
    <t>27.</t>
  </si>
  <si>
    <t>28.</t>
  </si>
  <si>
    <t>29.</t>
  </si>
  <si>
    <t>30.</t>
  </si>
  <si>
    <t>31.</t>
  </si>
  <si>
    <t>32.</t>
  </si>
  <si>
    <t>33.</t>
  </si>
  <si>
    <t>34.</t>
  </si>
  <si>
    <t>35.</t>
  </si>
  <si>
    <r>
      <t xml:space="preserve">OBS! Spara </t>
    </r>
    <r>
      <rPr>
        <b/>
        <i/>
        <u/>
        <sz val="11"/>
        <rFont val="Arial"/>
        <family val="2"/>
      </rPr>
      <t>inte</t>
    </r>
    <r>
      <rPr>
        <b/>
        <i/>
        <sz val="11"/>
        <rFont val="Arial"/>
        <family val="2"/>
      </rPr>
      <t xml:space="preserve"> blanketten i PDF-format. Då kan inte leverantörerna fylla i den.</t>
    </r>
  </si>
  <si>
    <t>Placeringsort</t>
  </si>
  <si>
    <r>
      <t xml:space="preserve">Skälig tilläggskostnad i SEK per månad för fler serviceintervaller </t>
    </r>
    <r>
      <rPr>
        <b/>
        <sz val="10"/>
        <rFont val="Arial"/>
        <family val="2"/>
      </rPr>
      <t>under kontraktstid exklusive förlängningsoption</t>
    </r>
  </si>
  <si>
    <r>
      <t>Tilläggskostnad</t>
    </r>
    <r>
      <rPr>
        <b/>
        <sz val="10"/>
        <rFont val="Arial"/>
        <family val="2"/>
      </rPr>
      <t xml:space="preserve"> per månad </t>
    </r>
    <r>
      <rPr>
        <sz val="10"/>
        <rFont val="Arial"/>
        <family val="2"/>
      </rPr>
      <t xml:space="preserve">när avståndet överskrider 50 km tur och retur mellan placering av automat och ramavtals-leverantörens lokaler </t>
    </r>
    <r>
      <rPr>
        <b/>
        <sz val="10"/>
        <rFont val="Arial"/>
        <family val="2"/>
      </rPr>
      <t>under kontraktstid exklusive förlängningsoption</t>
    </r>
  </si>
  <si>
    <r>
      <t xml:space="preserve">Skälig tilläggskostnad i SEK per månad för fler serviceintervaller </t>
    </r>
    <r>
      <rPr>
        <b/>
        <sz val="10"/>
        <rFont val="Arial"/>
        <family val="2"/>
      </rPr>
      <t>under förlängningsoption</t>
    </r>
  </si>
  <si>
    <r>
      <t>Tilläggskostnad</t>
    </r>
    <r>
      <rPr>
        <b/>
        <sz val="10"/>
        <rFont val="Arial"/>
        <family val="2"/>
      </rPr>
      <t xml:space="preserve"> per månad </t>
    </r>
    <r>
      <rPr>
        <sz val="10"/>
        <rFont val="Arial"/>
        <family val="2"/>
      </rPr>
      <t xml:space="preserve">när avståndet överskrider 50 km tur och retur mellan placering av automat och ramavtals-leverantörens lokaler </t>
    </r>
    <r>
      <rPr>
        <b/>
        <sz val="10"/>
        <rFont val="Arial"/>
        <family val="2"/>
      </rPr>
      <t>under förlängningsoption</t>
    </r>
  </si>
  <si>
    <t>Avtalad serviceintervall (endast kaffeautomater)</t>
  </si>
  <si>
    <t>Om ni har behov av fler servicetillfällen, mot en kostnad, ange antalet tillfällen här</t>
  </si>
  <si>
    <t>Ramavtalsområde Kaffe- och vattenautomater</t>
  </si>
  <si>
    <t>Kaffe och vattenautomater med tillhörande varor och tjänster. Delområde 3</t>
  </si>
  <si>
    <t>Instruktion till avropsblankett</t>
  </si>
  <si>
    <t>Som grund behöver man ha ramavtalsleverantörernas prislistor för att kunna fylla i avropsblanketten.</t>
  </si>
  <si>
    <t>Avropsblanketten består av fem flikar:</t>
  </si>
  <si>
    <t>Instruktioner</t>
  </si>
  <si>
    <t>Information - Här väljer man modell för utvärdering av avropssvar. Endast ett val ska göras. Om inget val görs så är det inte möjligt att fylla i något i fliken 1.</t>
  </si>
  <si>
    <t>Spec. - 1. Lägsta pris – Fliken används vid val "Lägsta pris". Val görs i fliken Information.</t>
  </si>
  <si>
    <t>Spec. - 2. Mervärdesmodell – Fliken används vid val "Mervärdesmodell". Val görs i fliken Information.</t>
  </si>
  <si>
    <t>Avtalstecknande</t>
  </si>
  <si>
    <t>Avropsberättigad</t>
  </si>
  <si>
    <t xml:space="preserve">Gula celler är riktade mot avropsberättigad att fylla i. En del av cellerna är obligatoriska att fylla i för att en korrekt avropsförfrågan ska vara möjlig. Vita celler är inte möjliga att fylla i om inte annan kopplad cell är ifylld. Vita celler kan därmed ändras utifrån om det inte är relevant för det man valt tidigare i blanketten. </t>
  </si>
  <si>
    <r>
      <rPr>
        <b/>
        <sz val="11"/>
        <color theme="1"/>
        <rFont val="Calibri"/>
        <family val="2"/>
        <scheme val="minor"/>
      </rPr>
      <t xml:space="preserve">Ange område </t>
    </r>
    <r>
      <rPr>
        <sz val="10"/>
        <rFont val="Arial"/>
        <family val="2"/>
      </rPr>
      <t xml:space="preserve">- Här väljer man typ av automat, vattenautomat eller kaffeautomat. </t>
    </r>
  </si>
  <si>
    <r>
      <rPr>
        <b/>
        <sz val="11"/>
        <color theme="1"/>
        <rFont val="Calibri"/>
        <family val="2"/>
        <scheme val="minor"/>
      </rPr>
      <t>Välj automattyp i lista</t>
    </r>
    <r>
      <rPr>
        <sz val="10"/>
        <rFont val="Arial"/>
        <family val="2"/>
      </rPr>
      <t xml:space="preserve"> - Här väljs upphandlade automattyper i rullist eller om man valt övriga automater från fliken "Övrigt sortiment". Kolumn D.</t>
    </r>
  </si>
  <si>
    <r>
      <rPr>
        <b/>
        <sz val="11"/>
        <color theme="1"/>
        <rFont val="Calibri"/>
        <family val="2"/>
        <scheme val="minor"/>
      </rPr>
      <t>Placeringsort</t>
    </r>
    <r>
      <rPr>
        <sz val="10"/>
        <rFont val="Arial"/>
        <family val="2"/>
      </rPr>
      <t xml:space="preserve"> - Krävs för att ramavtalsleverantör ska kunna bedöma om en extra kostnad kostnad behöver tas ut om avståndet överstiger 50 km t.o.r. Tilläggskostnad gäller endast Kaffeautomater. Hänvisar till kolumn Z och AB. Kolumn F.</t>
    </r>
  </si>
  <si>
    <r>
      <rPr>
        <b/>
        <sz val="11"/>
        <color theme="1"/>
        <rFont val="Calibri"/>
        <family val="2"/>
        <scheme val="minor"/>
      </rPr>
      <t>Specificera automat i fritext eller hänvisa till bilaga</t>
    </r>
    <r>
      <rPr>
        <sz val="10"/>
        <rFont val="Arial"/>
        <family val="2"/>
      </rPr>
      <t xml:space="preserve"> - Denna kolumn går endast att fylla i när man valt automater från "Övrigt sortiment". Endast då behöver man specifiera det man har behov av. Kontrollera ramavtalsleverantörers prislistor för att se vad som erbjuds inom ramavtalet. Kolumn G-H.</t>
    </r>
  </si>
  <si>
    <r>
      <rPr>
        <b/>
        <sz val="11"/>
        <rFont val="Calibri"/>
        <family val="2"/>
        <scheme val="minor"/>
      </rPr>
      <t>Kontraktstyp</t>
    </r>
    <r>
      <rPr>
        <sz val="11"/>
        <rFont val="Calibri"/>
        <family val="2"/>
        <scheme val="minor"/>
      </rPr>
      <t xml:space="preserve"> - Möjlighet till val mellan att hyra eller köpa automater. Kolumn I.</t>
    </r>
  </si>
  <si>
    <r>
      <rPr>
        <b/>
        <sz val="11"/>
        <color theme="1"/>
        <rFont val="Calibri"/>
        <family val="2"/>
        <scheme val="minor"/>
      </rPr>
      <t>Servicenivå</t>
    </r>
    <r>
      <rPr>
        <sz val="10"/>
        <rFont val="Arial"/>
        <family val="2"/>
      </rPr>
      <t xml:space="preserve"> - Möjlighet till val mellan Fullservice och Hygienisk service. För vattenautomater finns endast Fullservice att välja. Kolumn J.</t>
    </r>
  </si>
  <si>
    <r>
      <rPr>
        <b/>
        <sz val="11"/>
        <color theme="1"/>
        <rFont val="Calibri"/>
        <family val="2"/>
        <scheme val="minor"/>
      </rPr>
      <t>Avtalad serviceintervall</t>
    </r>
    <r>
      <rPr>
        <sz val="10"/>
        <rFont val="Arial"/>
        <family val="2"/>
      </rPr>
      <t xml:space="preserve"> - Avtalad serviceintervall för kaffeautomater är för fullservice 1-2 ggr/vecka och för hygienisk service 6-11 ggr/år. Kolumn K.</t>
    </r>
  </si>
  <si>
    <r>
      <rPr>
        <b/>
        <sz val="11"/>
        <rFont val="Calibri"/>
        <family val="2"/>
        <scheme val="minor"/>
      </rPr>
      <t>Om ni har behov av fler servicetillfälen, mot en kostnad</t>
    </r>
    <r>
      <rPr>
        <sz val="10"/>
        <rFont val="Arial"/>
        <family val="2"/>
      </rPr>
      <t xml:space="preserve"> - Här väljer ni om ni redan vid avropet vet att ni behöver fler servicetillfällen än vad som är upphandlat i ramavtalet. Fundera över om ni valt rätt storlek på automat för att eventuellt slippa avropa fler servicetillfällen. Kolumn L.</t>
    </r>
  </si>
  <si>
    <r>
      <rPr>
        <b/>
        <sz val="11"/>
        <color theme="1"/>
        <rFont val="Calibri"/>
        <family val="2"/>
        <scheme val="minor"/>
      </rPr>
      <t>Kontraktstid i antal månader exklusive förlängningsoption</t>
    </r>
    <r>
      <rPr>
        <sz val="10"/>
        <rFont val="Arial"/>
        <family val="2"/>
      </rPr>
      <t xml:space="preserve"> - I upphandlingen av ramavtalet valdes dessa kontrakttider, 12, 24, 36 och 48 månader. Kolumn M.</t>
    </r>
  </si>
  <si>
    <r>
      <rPr>
        <b/>
        <sz val="11"/>
        <color theme="1"/>
        <rFont val="Calibri"/>
        <family val="2"/>
        <scheme val="minor"/>
      </rPr>
      <t>Förlängningsoption, antal månader</t>
    </r>
    <r>
      <rPr>
        <sz val="10"/>
        <rFont val="Arial"/>
        <family val="2"/>
      </rPr>
      <t xml:space="preserve"> - Det är möjligt att förlänga sitt kontrakt med 12, 24, 36 eller 48 månader. Det är möjligt att göra fler förlängningar. Vill man göra fler förlängningar redan i avropsförfrågan så är inte avropsblanketten tillämplig. Kolumn N.</t>
    </r>
  </si>
  <si>
    <r>
      <rPr>
        <b/>
        <sz val="11"/>
        <color theme="1"/>
        <rFont val="Calibri"/>
        <family val="2"/>
        <scheme val="minor"/>
      </rPr>
      <t>Underskåp</t>
    </r>
    <r>
      <rPr>
        <sz val="10"/>
        <rFont val="Arial"/>
        <family val="2"/>
      </rPr>
      <t xml:space="preserve"> - Kan väljas för alla varianter av kaffeautomater där det är relevant. För vattenautomater kan inte underskåp väljas för fristående eller inbyggd automat. Kolumn O</t>
    </r>
  </si>
  <si>
    <t>Steg 2.2 - Specifikation av varor.</t>
  </si>
  <si>
    <r>
      <rPr>
        <b/>
        <sz val="11"/>
        <color theme="1"/>
        <rFont val="Calibri"/>
        <family val="2"/>
        <scheme val="minor"/>
      </rPr>
      <t xml:space="preserve">Specificera vara i fritext eller hänvisa till bilaga </t>
    </r>
    <r>
      <rPr>
        <sz val="10"/>
        <rFont val="Arial"/>
        <family val="2"/>
      </rPr>
      <t xml:space="preserve">- Denna kolumn öppnas upp för ifyllnad </t>
    </r>
    <r>
      <rPr>
        <b/>
        <sz val="11"/>
        <color theme="1"/>
        <rFont val="Calibri"/>
        <family val="2"/>
        <scheme val="minor"/>
      </rPr>
      <t>endast</t>
    </r>
    <r>
      <rPr>
        <sz val="10"/>
        <rFont val="Arial"/>
        <family val="2"/>
      </rPr>
      <t xml:space="preserve"> om man valt varor från  "Övrigt sortiment". Vid ifyllande av vara från det övriga sortimentet ska även enhet fyllas i, t.ex. kg/liter eller styck. Kolumn F-G.</t>
    </r>
  </si>
  <si>
    <r>
      <rPr>
        <b/>
        <sz val="11"/>
        <color theme="1"/>
        <rFont val="Calibri"/>
        <family val="2"/>
        <scheme val="minor"/>
      </rPr>
      <t xml:space="preserve">Uppskattat antal per månad </t>
    </r>
    <r>
      <rPr>
        <sz val="10"/>
        <rFont val="Arial"/>
        <family val="2"/>
      </rPr>
      <t>- Här gör man en uppskattning över förbrukningen av varan som angetts ikolumn C-E. Detta görs för att ramavtalsleverantör ska kunna lämna pris. Kolumn H.</t>
    </r>
  </si>
  <si>
    <r>
      <rPr>
        <b/>
        <sz val="11"/>
        <color theme="1"/>
        <rFont val="Calibri"/>
        <family val="2"/>
        <scheme val="minor"/>
      </rPr>
      <t>Enhet</t>
    </r>
    <r>
      <rPr>
        <sz val="10"/>
        <rFont val="Arial"/>
        <family val="2"/>
      </rPr>
      <t xml:space="preserve"> - Kolumnen fylls i automatiskt och kan inte fyllas i. Vid val av vara från "Övrigt sortiment" ska enhet anges i kolumn F-G.</t>
    </r>
  </si>
  <si>
    <r>
      <rPr>
        <b/>
        <sz val="11"/>
        <color theme="1"/>
        <rFont val="Calibri"/>
        <family val="2"/>
        <scheme val="minor"/>
      </rPr>
      <t>Kontraktstid i antal månader exklusive förlängningsoption</t>
    </r>
    <r>
      <rPr>
        <sz val="10"/>
        <rFont val="Arial"/>
        <family val="2"/>
      </rPr>
      <t xml:space="preserve"> - Ska följa den kontraktstid ni valt avseende hyres-/serviceperiod för automater i steg 2.1. Kolumn J.</t>
    </r>
  </si>
  <si>
    <r>
      <rPr>
        <b/>
        <sz val="11"/>
        <color theme="1"/>
        <rFont val="Calibri"/>
        <family val="2"/>
        <scheme val="minor"/>
      </rPr>
      <t>Förlängningsoption antal månader</t>
    </r>
    <r>
      <rPr>
        <sz val="10"/>
        <rFont val="Arial"/>
        <family val="2"/>
      </rPr>
      <t xml:space="preserve"> - Ska följa det val av eventuell förlängning som valt avseende hyres-/serviceperiod för automater i steg 2.1. Kolumn K.</t>
    </r>
  </si>
  <si>
    <t>Steg 3 - Grund för tilldelning av kontrakt.</t>
  </si>
  <si>
    <r>
      <rPr>
        <b/>
        <sz val="11"/>
        <color theme="1"/>
        <rFont val="Calibri"/>
        <family val="2"/>
        <scheme val="minor"/>
      </rPr>
      <t>Förfarande om två avropssvar har erhållit sammat poängsumma/utvärderingspris</t>
    </r>
    <r>
      <rPr>
        <sz val="10"/>
        <rFont val="Arial"/>
        <family val="2"/>
      </rPr>
      <t xml:space="preserve"> - Här kan t.ex. lottning eller annan metod anges.</t>
    </r>
  </si>
  <si>
    <t>Steg 4.1 Kravspecifikation automater - obligatoriska krav.</t>
  </si>
  <si>
    <t xml:space="preserve">I kolumn B-D väljer man de automater som man tidigare valt i steg 2.1. I kolumn E-F väljer man de obligatoriska krav man vill ställa för respektive automat. Kraven som går att välja finns i rullisten i kolumn E-F. </t>
  </si>
  <si>
    <t>I kolumn G-K preciserar man de obligatoriska kraven för respektive automat. Det går också att bifoga en bilaga.</t>
  </si>
  <si>
    <t>Steg 4.2 Kravspecifikation varor - obligatoriska krav.</t>
  </si>
  <si>
    <t xml:space="preserve">I kolumn  B-D väljer man de förbrukningsvaror som man valt i steg 2.2. I kolumn E-F väljer man de obligatoriska krav man vill ställa för respektive vara. Kraven som går att välja  finns i rullisten i kolumn E-F. </t>
  </si>
  <si>
    <t>I kolumn G-K preciserar man sina obligatoriska krav för respektive vara. Det går också att bifoga en bilaga.</t>
  </si>
  <si>
    <t>Vid valet Mervärdesmodell tillkommer detta (saknas vid val Lägsta pris)</t>
  </si>
  <si>
    <t>Tilldelningskriterier ("bör-krav") både avseende automater och varor</t>
  </si>
  <si>
    <t xml:space="preserve">I kolumn B-D väljer man de automater och förbrukningsvaror som man valt i steg 2.1. I kolumn E-F väljer man de tilldelningskriterier man vill ställa för respektive automat/vara. Tilldelningskriterier som går att välja finns i rullist i kolumn E-F. </t>
  </si>
  <si>
    <t>I kolumn G-K preciserar man tilldelningskriterierna för respektive vara. Det går också att bifoga en bilaga.</t>
  </si>
  <si>
    <t>Steg 5 Övriga kontraktsvillkor</t>
  </si>
  <si>
    <t>Här fyller ni i tillämpliga celler som information eller särskilda krav som ramavtalsleverantör har att förhålla sig till i er avropsförfrågan.</t>
  </si>
  <si>
    <t>Ramavtalsleverantörer</t>
  </si>
  <si>
    <t>Blå celler är riktade mot ramavtalsleverantör att fylla i.  Dessa celler visar leverantörens förslag och kostnad för lösning av den avropsberättigades behov.</t>
  </si>
  <si>
    <t>Steg 2.1 -Specifikation av automater - ramavtalsleverantör</t>
  </si>
  <si>
    <r>
      <rPr>
        <b/>
        <sz val="11"/>
        <color theme="1"/>
        <rFont val="Calibri"/>
        <family val="2"/>
        <scheme val="minor"/>
      </rPr>
      <t>Avropad automattyp kan erbjudas</t>
    </r>
    <r>
      <rPr>
        <sz val="10"/>
        <rFont val="Arial"/>
        <family val="2"/>
      </rPr>
      <t xml:space="preserve"> - Ramavtalsleverantör ska ange "Ja" om automat för respektive position kan erbjudas. Kolumn Q.</t>
    </r>
  </si>
  <si>
    <r>
      <rPr>
        <b/>
        <sz val="11"/>
        <color theme="1"/>
        <rFont val="Calibri"/>
        <family val="2"/>
        <scheme val="minor"/>
      </rPr>
      <t>Vid behov specificera automattyp, annan information elller hänvisa till bilaga</t>
    </r>
    <r>
      <rPr>
        <sz val="10"/>
        <rFont val="Arial"/>
        <family val="2"/>
      </rPr>
      <t xml:space="preserve"> - Om positionen avser automat från "Övrigt sortiment" (som inte finns i det upphandlade sortimentet) ska ramavtalsleverantör ange vilken modell som offereras. Ramavtalsleverantör bör ange modell man offererar även om positionen avser det upphandlade sortimentet. Kolumn R-S.</t>
    </r>
  </si>
  <si>
    <r>
      <rPr>
        <b/>
        <sz val="11"/>
        <color theme="1"/>
        <rFont val="Calibri"/>
        <family val="2"/>
        <scheme val="minor"/>
      </rPr>
      <t>Kolumner T-X</t>
    </r>
    <r>
      <rPr>
        <sz val="10"/>
        <rFont val="Arial"/>
        <family val="2"/>
      </rPr>
      <t xml:space="preserve"> - Här fyller ramavtalsleverantör i de priser man offererar för respektive position beroende på kontraktstid, hyra/köp, service och för eventuella förlängningsoptioner.</t>
    </r>
  </si>
  <si>
    <r>
      <rPr>
        <b/>
        <sz val="11"/>
        <color theme="1"/>
        <rFont val="Calibri"/>
        <family val="2"/>
        <scheme val="minor"/>
      </rPr>
      <t>Skälig tilläggskostnad i SEK per månad för fler serviceintervaller</t>
    </r>
    <r>
      <rPr>
        <sz val="10"/>
        <rFont val="Arial"/>
        <family val="2"/>
      </rPr>
      <t xml:space="preserve"> - Ramavtalsleverantör  i om man vill lägga ett pristillägg om fler servicetillfällen önskas. Kolumn Y.</t>
    </r>
  </si>
  <si>
    <r>
      <rPr>
        <b/>
        <sz val="11"/>
        <color theme="1"/>
        <rFont val="Calibri"/>
        <family val="2"/>
        <scheme val="minor"/>
      </rPr>
      <t>Tilläggskostnad per månad när avståndet överskrider 50 km tur och retur mellan placering av automat och ramavtalsleverantörens lokaler</t>
    </r>
    <r>
      <rPr>
        <sz val="10"/>
        <rFont val="Arial"/>
        <family val="2"/>
      </rPr>
      <t xml:space="preserve"> - Ramavtalsleverantör har möjlighet att ta ut en kostnad för detta och priset tillägget anges här. Kolumn Z.</t>
    </r>
  </si>
  <si>
    <r>
      <rPr>
        <b/>
        <sz val="11"/>
        <color theme="1"/>
        <rFont val="Calibri"/>
        <family val="2"/>
        <scheme val="minor"/>
      </rPr>
      <t>Kolumner AA-AB</t>
    </r>
    <r>
      <rPr>
        <sz val="10"/>
        <rFont val="Arial"/>
        <family val="2"/>
      </rPr>
      <t xml:space="preserve"> - Dessa kolumner avser eventuella förlängningsoptioner med koppling till kolumner Y-Z.</t>
    </r>
  </si>
  <si>
    <r>
      <rPr>
        <b/>
        <sz val="11"/>
        <color theme="1"/>
        <rFont val="Calibri"/>
        <family val="2"/>
        <scheme val="minor"/>
      </rPr>
      <t>Pris i SEK för underskåp vid hyra</t>
    </r>
    <r>
      <rPr>
        <sz val="10"/>
        <rFont val="Arial"/>
        <family val="2"/>
      </rPr>
      <t xml:space="preserve"> - Denna kolumn avser om man hyr ett underskåp. Priset behöver inte fyllas i utan är förutbestämd till 10% av hyreskostnaden för automat för både kontraktstid och eventuell förlängningsoption. Kolumn AC-AD.</t>
    </r>
  </si>
  <si>
    <r>
      <rPr>
        <b/>
        <sz val="11"/>
        <color theme="1"/>
        <rFont val="Calibri"/>
        <family val="2"/>
        <scheme val="minor"/>
      </rPr>
      <t>Vid behov specificera varor, annan information eller hänvisa till bilaga</t>
    </r>
    <r>
      <rPr>
        <sz val="10"/>
        <rFont val="Arial"/>
        <family val="2"/>
      </rPr>
      <t xml:space="preserve"> - Om positionen avser "Övrigt sortiment" (som inte finns i det upphandlade sortimentet) bör ramavtalsleverantör förtydliga vilken vara som offereras.  Kolumn R-T.</t>
    </r>
  </si>
  <si>
    <r>
      <rPr>
        <b/>
        <sz val="11"/>
        <color theme="1"/>
        <rFont val="Calibri"/>
        <family val="2"/>
        <scheme val="minor"/>
      </rPr>
      <t>Kolumner U-X</t>
    </r>
    <r>
      <rPr>
        <sz val="10"/>
        <rFont val="Arial"/>
        <family val="2"/>
      </rPr>
      <t xml:space="preserve"> - Här fyller ramavtalsleverantör i de priser man offererar för respektive position beroende på kontraktstid och eventuella förlängningsoptioner.</t>
    </r>
  </si>
  <si>
    <t>Steg 4.1 Kravuppfyllnad -automater och Steg 4.2 Kravuppfyllnad - varor</t>
  </si>
  <si>
    <t>Ramavtalsleverantör ska svara "Ja" om kraven på automat/vara kan uppfyllas. Det finns möjlighet att beskriva hur ramavtalsleverantör uppfyller kravet. Kolumn Q-AA</t>
  </si>
  <si>
    <t>Ramavtalsleverantör ska svara "Ja" om kraven på automat/vara kan uppfyllas. Det finns möjlighet att beskriva hur ramavtalsleverantör uppfyller kravet. Kolumn Q-AA.</t>
  </si>
  <si>
    <t>Miko Sweden AB</t>
  </si>
  <si>
    <t>I enlighet med ramavtalet sker tilldelning av kontrakt utifrån tilldelningsgrunden: Ekonomiskt mest fördelaktiga utifrån pris.</t>
  </si>
  <si>
    <t>Pris i SEK totalt</t>
  </si>
  <si>
    <t>Version</t>
  </si>
  <si>
    <t>Senast korrigerad av RG</t>
  </si>
  <si>
    <r>
      <rPr>
        <b/>
        <sz val="11"/>
        <color theme="1"/>
        <rFont val="Calibri"/>
        <family val="2"/>
        <scheme val="minor"/>
      </rPr>
      <t>Ange vara</t>
    </r>
    <r>
      <rPr>
        <sz val="10"/>
        <rFont val="Arial"/>
        <family val="2"/>
      </rPr>
      <t xml:space="preserve"> - Här anger man vara från det upphandlade sortimentet. Det är inte möjligt att precisera varumärke. Valet utgår från varje ramavtalsleverantörs prisbilaga. Vid val "Övrig vara" som utgår från det övriga frivilliga sortimentet kan man precisera vad man efterfrågar efterföljande kolumn. Kolumn C-E.</t>
    </r>
    <r>
      <rPr>
        <sz val="10"/>
        <rFont val="Arial"/>
        <family val="2"/>
      </rPr>
      <t xml:space="preserve"> </t>
    </r>
    <r>
      <rPr>
        <b/>
        <sz val="10"/>
        <rFont val="Arial"/>
        <family val="2"/>
      </rPr>
      <t>TÄNK PÅ ATT OM NI VÄLJER VAROR FRÅN DET ÖVRIGA SORTIMENTET SÅ KANSKE INTE ALLA RAMAVTALSLEVERANTÖRER KAN LÄMNA AVROPSSVAR</t>
    </r>
    <r>
      <rPr>
        <sz val="10"/>
        <rFont val="Arial"/>
        <family val="2"/>
      </rPr>
      <t>. Det övriga sortimentet kan variera stort mellan de olika ramavtalsleverantörerna. De varor som erbjuds under fliken ”Varor (kaffe)” är likvärdiga hos samtliga ramavtalsleverantörer och bör vara de som avropas i första hand. Det är möjligt att beställa varor från det övriga sortimentet efter att ni tecknat kontrakt med ramavtalsleverantör.</t>
    </r>
  </si>
  <si>
    <r>
      <t xml:space="preserve">Underskriften avser ett kontraktstecknande. Efter undertecknande av bägge parter utgör denna blankett tillsammans med </t>
    </r>
    <r>
      <rPr>
        <i/>
        <sz val="10"/>
        <rFont val="Arial"/>
        <family val="2"/>
      </rPr>
      <t>ramavtalets allmänna villkor</t>
    </r>
    <r>
      <rPr>
        <sz val="10"/>
        <rFont val="Arial"/>
        <family val="2"/>
      </rPr>
      <t xml:space="preserve"> enligt ovan ett kontrakt mellan parterna.
</t>
    </r>
    <r>
      <rPr>
        <b/>
        <sz val="10"/>
        <rFont val="Arial"/>
        <family val="2"/>
      </rPr>
      <t>Detta kontrakt har upprättats i två exemplar varav parterna tagit var sitt.</t>
    </r>
  </si>
  <si>
    <t>9. Skriftliga ändringar och tillägg till Ramavtalsleverantörens Avropssvar med bilagor inklusive av Avropsberättigad godkända</t>
  </si>
  <si>
    <t xml:space="preserve"> rättelser, kompletteringar och förtydliganden.</t>
  </si>
  <si>
    <t>Tänk på att vara tydliga och transparenta vad som krävs för att uppfylla tilldelningskriterier och erhålla prisavdrag från anbudspriset. Detta görs förslagsvis i en bilaga till avropsblanketten.</t>
  </si>
  <si>
    <t>Kontrollera gärna vad avropsberättigad myndighet har angett för krav för att uppfylla tilldelningskriterier och erhålla prisavdrag.</t>
  </si>
  <si>
    <t>Kontraktet börjar gälla:</t>
  </si>
  <si>
    <t>Övrig vara till kaffeautomat (Kontrollera leverantörernas prislistor)</t>
  </si>
  <si>
    <t>Övrig vara till vattenautomat, kolsyreflaska, m.m. (Kontrollera leverantörernas prislistor)</t>
  </si>
  <si>
    <t>Övrig vara till vattenautomat m.m. (Kontrollera leverantörernas prislistor)</t>
  </si>
  <si>
    <t>Kaffe, hela bönor mörkrost (Alla leverantörer kan erbjuda detta)</t>
  </si>
  <si>
    <t>Kaffe, hela bönor mellanrost (Alla leverantörer kan erbjuda detta)</t>
  </si>
  <si>
    <t>Kaffe, hela bönor espresso (Alla leverantörer kan erbjuda detta)</t>
  </si>
  <si>
    <t>Kaffe, malda bönor mörkrost (Alla leverantörer kan erbjuda detta)</t>
  </si>
  <si>
    <t>Kaffe, malda bönor mellanrost (Alla leverantörer kan erbjuda detta)</t>
  </si>
  <si>
    <t>Kaffe, instant mörkrost (Alla leverantörer kan erbjuda detta)</t>
  </si>
  <si>
    <t>Kaffe, instant mellanrost (Alla leverantörer kan erbjuda detta)</t>
  </si>
  <si>
    <t>Kaffe, instant espresso (Alla leverantörer kan erbjuda detta)</t>
  </si>
  <si>
    <t>Te, klassisk smak (t.ex. Earl Grey, English breakfast) (Alla leverantörer kan erbjuda detta)</t>
  </si>
  <si>
    <t>Te, smaksatt svart (Alla leverantörer kan erbjuda detta)</t>
  </si>
  <si>
    <t>Te, rött (Alla leverantörer kan erbjuda detta)</t>
  </si>
  <si>
    <t>Te, grönt (Alla leverantörer kan erbjuda detta)</t>
  </si>
  <si>
    <t>Te, ört (Alla leverantörer kan erbjuda detta)</t>
  </si>
  <si>
    <t>Choklad (Alla leverantörer kan erbjuda detta)</t>
  </si>
  <si>
    <t>Mjölkdryck, ekologisk tetra (ca 1,6-2 cl) (Alla leverantörer kan erbjuda detta)</t>
  </si>
  <si>
    <t>Mjölkdryck, laktosfri tetra (ca 1,6-2 cl) (Alla leverantörer kan erbjuda detta)</t>
  </si>
  <si>
    <t>Mjölkpulver (Alla leverantörer kan erbjuda detta)</t>
  </si>
  <si>
    <t>Socker, strö, ekologisk (Alla leverantörer kan erbjuda detta)</t>
  </si>
  <si>
    <t>Socker, portionsförpackat (Alla leverantörer kan erbjuda detta)</t>
  </si>
  <si>
    <t>Honung, flytande (Alla leverantörer kan erbjuda detta)</t>
  </si>
  <si>
    <t>Sötningsmedel, portionsförpackat (Alla leverantörer kan erbjuda detta)</t>
  </si>
  <si>
    <t>Pappmugg (ca 20-30 cl) (Alla leverantörer kan erbjuda detta)</t>
  </si>
  <si>
    <t>Pappmugg (ca 10-12 cl) (Alla leverantörer kan erbjuda detta)</t>
  </si>
  <si>
    <t>Rörpinne/sked (till 20-30 cl mugg) (Alla leverantörer kan erbjuda detta)</t>
  </si>
  <si>
    <r>
      <rPr>
        <b/>
        <sz val="10"/>
        <rFont val="Arial"/>
        <family val="2"/>
      </rPr>
      <t>Avropad vara kan erbjudas –</t>
    </r>
    <r>
      <rPr>
        <sz val="10"/>
        <rFont val="Arial"/>
        <family val="2"/>
      </rPr>
      <t xml:space="preserve"> Vid avrop från ramavtalsleverantörens ordinarie utbud är det inte möjligt för ramavtalsleverantör att svara ”Nej”. Det förväntas att det ordinarie utbudet alltid kan erbjudas. Vid val av varor från ”Övrigt sortiment” ska Ramavtalsleverantör välja om varan kan erbjudas eller inte, ”Ja/Nej”. Kolumn Q.</t>
    </r>
  </si>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</sst>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0.00\ &quot;kr&quot;_-;\-* #,##0.00\ &quot;kr&quot;_-;_-* &quot;-&quot;??\ &quot;kr&quot;_-;_-@_-"/>
    <numFmt numFmtId="164" formatCode="_-* #,##0.00\ _k_r_-;\-* #,##0.00\ _k_r_-;_-* &quot;-&quot;??\ _k_r_-;_-@_-"/>
    <numFmt numFmtId="165" formatCode="_-* #,##0\ _k_r_-;\-* #,##0\ _k_r_-;_-* &quot;-&quot;??\ _k_r_-;_-@_-"/>
    <numFmt numFmtId="166" formatCode="#,##0;\-#,##0;"/>
    <numFmt numFmtId="167" formatCode="#,###"/>
    <numFmt numFmtId="168" formatCode="#,##0_ ;\-#,##0\ "/>
    <numFmt numFmtId="169" formatCode=";;;"/>
    <numFmt numFmtId="170" formatCode="000\ 00"/>
    <numFmt numFmtId="171" formatCode="#,##0.000;\-#,##0.000;;@"/>
    <numFmt numFmtId="172" formatCode="@&quot; ggr/år&quot;"/>
  </numFmts>
  <fonts count="73" x14ac:knownFonts="1">
    <font>
      <sz val="10"/>
      <name val="Arial"/>
    </font>
    <font>
      <sz val="11"/>
      <color theme="1"/>
      <name val="Calibri"/>
      <family val="2"/>
      <scheme val="minor"/>
    </font>
    <font>
      <sz val="8"/>
      <name val="Arial"/>
      <family val="2"/>
    </font>
    <font>
      <sz val="10"/>
      <name val="Arial"/>
      <family val="2"/>
    </font>
    <font>
      <b/>
      <sz val="10"/>
      <name val="Arial"/>
      <family val="2"/>
    </font>
    <font>
      <b/>
      <sz val="14"/>
      <name val="Arial"/>
      <family val="2"/>
    </font>
    <font>
      <sz val="10"/>
      <name val="Arial"/>
      <family val="2"/>
    </font>
    <font>
      <b/>
      <sz val="12"/>
      <name val="Arial"/>
      <family val="2"/>
    </font>
    <font>
      <sz val="12"/>
      <name val="Arial"/>
      <family val="2"/>
    </font>
    <font>
      <sz val="10"/>
      <color indexed="10"/>
      <name val="Arial"/>
      <family val="2"/>
    </font>
    <font>
      <b/>
      <sz val="16"/>
      <name val="Arial"/>
      <family val="2"/>
    </font>
    <font>
      <sz val="10"/>
      <name val="Arial"/>
      <family val="2"/>
    </font>
    <font>
      <i/>
      <sz val="10"/>
      <name val="Arial"/>
      <family val="2"/>
    </font>
    <font>
      <sz val="10"/>
      <color indexed="17"/>
      <name val="Arial"/>
      <family val="2"/>
    </font>
    <font>
      <sz val="8"/>
      <name val="Arial"/>
      <family val="2"/>
    </font>
    <font>
      <b/>
      <sz val="10"/>
      <color indexed="8"/>
      <name val="Arial"/>
      <family val="2"/>
    </font>
    <font>
      <b/>
      <i/>
      <sz val="10"/>
      <name val="Arial"/>
      <family val="2"/>
    </font>
    <font>
      <b/>
      <sz val="10"/>
      <color indexed="10"/>
      <name val="Arial"/>
      <family val="2"/>
    </font>
    <font>
      <sz val="10"/>
      <name val="Times New Roman"/>
      <family val="1"/>
    </font>
    <font>
      <sz val="12"/>
      <color indexed="8"/>
      <name val="Times New Roman"/>
      <family val="1"/>
    </font>
    <font>
      <b/>
      <sz val="20"/>
      <name val="Arial"/>
      <family val="2"/>
    </font>
    <font>
      <b/>
      <sz val="12"/>
      <color indexed="8"/>
      <name val="Arial"/>
      <family val="2"/>
    </font>
    <font>
      <b/>
      <i/>
      <sz val="12"/>
      <name val="Arial"/>
      <family val="2"/>
    </font>
    <font>
      <sz val="11"/>
      <color indexed="8"/>
      <name val="Arial"/>
      <family val="2"/>
    </font>
    <font>
      <sz val="10"/>
      <color indexed="8"/>
      <name val="Arial"/>
      <family val="2"/>
    </font>
    <font>
      <sz val="10"/>
      <name val="Arial"/>
      <family val="2"/>
    </font>
    <font>
      <b/>
      <i/>
      <sz val="11"/>
      <name val="Arial"/>
      <family val="2"/>
    </font>
    <font>
      <b/>
      <i/>
      <u/>
      <sz val="11"/>
      <name val="Arial"/>
      <family val="2"/>
    </font>
    <font>
      <sz val="11"/>
      <name val="Arial"/>
      <family val="2"/>
    </font>
    <font>
      <sz val="11"/>
      <color theme="1"/>
      <name val="Calibri"/>
      <family val="2"/>
      <scheme val="minor"/>
    </font>
    <font>
      <sz val="10"/>
      <color rgb="FF00B050"/>
      <name val="Arial"/>
      <family val="2"/>
    </font>
    <font>
      <sz val="10"/>
      <color rgb="FFFF0000"/>
      <name val="Arial"/>
      <family val="2"/>
    </font>
    <font>
      <sz val="10"/>
      <color rgb="FF00B0F0"/>
      <name val="Arial"/>
      <family val="2"/>
    </font>
    <font>
      <sz val="14"/>
      <color rgb="FFFF0000"/>
      <name val="Arial"/>
      <family val="2"/>
    </font>
    <font>
      <sz val="8"/>
      <color rgb="FFFF0000"/>
      <name val="Arial"/>
      <family val="2"/>
    </font>
    <font>
      <b/>
      <sz val="10"/>
      <color rgb="FFFF0000"/>
      <name val="Arial"/>
      <family val="2"/>
    </font>
    <font>
      <b/>
      <sz val="18"/>
      <color theme="3"/>
      <name val="Calibri"/>
      <family val="2"/>
      <scheme val="maj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b/>
      <i/>
      <sz val="10"/>
      <color rgb="FFFF0000"/>
      <name val="Arial"/>
      <family val="2"/>
    </font>
    <font>
      <sz val="10"/>
      <name val="Arial"/>
      <family val="2"/>
    </font>
    <font>
      <sz val="10"/>
      <name val="Century Schoolbook"/>
      <family val="1"/>
    </font>
    <font>
      <b/>
      <sz val="11"/>
      <name val="Arial"/>
      <family val="2"/>
    </font>
    <font>
      <sz val="18"/>
      <name val="Arial"/>
      <family val="2"/>
    </font>
    <font>
      <sz val="16"/>
      <name val="Arial"/>
      <family val="2"/>
    </font>
    <font>
      <sz val="20"/>
      <name val="Arial"/>
      <family val="2"/>
    </font>
    <font>
      <sz val="14"/>
      <name val="Arial"/>
      <family val="2"/>
    </font>
    <font>
      <b/>
      <i/>
      <sz val="10"/>
      <color theme="4"/>
      <name val="Arial"/>
      <family val="2"/>
    </font>
    <font>
      <i/>
      <sz val="12"/>
      <name val="Arial"/>
      <family val="2"/>
    </font>
    <font>
      <sz val="10"/>
      <color theme="0"/>
      <name val="Arial"/>
      <family val="2"/>
    </font>
    <font>
      <u/>
      <sz val="10"/>
      <color theme="10"/>
      <name val="Arial"/>
      <family val="2"/>
    </font>
    <font>
      <sz val="12"/>
      <color rgb="FFFF0000"/>
      <name val="Calibri"/>
      <family val="2"/>
      <scheme val="major"/>
    </font>
    <font>
      <sz val="12"/>
      <name val="Calibri"/>
      <family val="2"/>
      <scheme val="major"/>
    </font>
    <font>
      <sz val="12"/>
      <color theme="1"/>
      <name val="Calibri"/>
      <family val="2"/>
      <scheme val="major"/>
    </font>
    <font>
      <u/>
      <sz val="12"/>
      <color theme="10"/>
      <name val="Calibri"/>
      <family val="2"/>
      <scheme val="major"/>
    </font>
    <font>
      <b/>
      <sz val="18"/>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4"/>
      <color theme="1"/>
      <name val="Calibri"/>
      <family val="2"/>
      <scheme val="minor"/>
    </font>
    <font>
      <sz val="11"/>
      <name val="Calibri"/>
      <family val="2"/>
    </font>
    <font>
      <b/>
      <i/>
      <sz val="14"/>
      <name val="Arial"/>
      <family val="2"/>
    </font>
    <font>
      <b/>
      <i/>
      <sz val="16"/>
      <name val="Arial"/>
      <family val="2"/>
    </font>
    <font>
      <i/>
      <sz val="10"/>
      <name val="Times New Roman"/>
      <family val="1"/>
    </font>
  </fonts>
  <fills count="48">
    <fill>
      <patternFill patternType="none"/>
    </fill>
    <fill>
      <patternFill patternType="gray125"/>
    </fill>
    <fill>
      <patternFill patternType="solid">
        <fgColor indexed="43"/>
        <bgColor indexed="64"/>
      </patternFill>
    </fill>
    <fill>
      <patternFill patternType="solid">
        <fgColor indexed="27"/>
        <bgColor indexed="64"/>
      </patternFill>
    </fill>
    <fill>
      <patternFill patternType="solid">
        <fgColor indexed="42"/>
        <bgColor indexed="64"/>
      </patternFill>
    </fill>
    <fill>
      <patternFill patternType="solid">
        <fgColor indexed="52"/>
        <bgColor indexed="64"/>
      </patternFill>
    </fill>
    <fill>
      <patternFill patternType="solid">
        <fgColor indexed="9"/>
        <bgColor indexed="64"/>
      </patternFill>
    </fill>
    <fill>
      <patternFill patternType="solid">
        <fgColor rgb="FFFFFF99"/>
        <bgColor indexed="64"/>
      </patternFill>
    </fill>
    <fill>
      <patternFill patternType="solid">
        <fgColor rgb="FFCCFFFF"/>
        <bgColor indexed="64"/>
      </patternFill>
    </fill>
    <fill>
      <patternFill patternType="solid">
        <fgColor rgb="FFCCFFCC"/>
        <bgColor indexed="64"/>
      </patternFill>
    </fill>
    <fill>
      <patternFill patternType="solid">
        <fgColor rgb="FFFABF8F"/>
        <bgColor indexed="64"/>
      </patternFill>
    </fill>
    <fill>
      <patternFill patternType="solid">
        <fgColor rgb="FFDDDDDD"/>
        <bgColor indexed="64"/>
      </patternFill>
    </fill>
    <fill>
      <patternFill patternType="solid">
        <fgColor rgb="FFFFFF99"/>
        <bgColor rgb="FFFFFF99"/>
      </patternFill>
    </fill>
    <fill>
      <patternFill patternType="solid">
        <fgColor theme="0"/>
        <bgColor rgb="FFFFFF99"/>
      </patternFill>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rgb="FFFFFF00"/>
        <bgColor indexed="64"/>
      </patternFill>
    </fill>
    <fill>
      <patternFill patternType="solid">
        <fgColor rgb="FFFFFF00"/>
        <bgColor rgb="FFFFFF99"/>
      </patternFill>
    </fill>
    <fill>
      <patternFill patternType="solid">
        <fgColor theme="0" tint="-4.9989318521683403E-2"/>
        <bgColor indexed="64"/>
      </patternFill>
    </fill>
    <fill>
      <patternFill patternType="solid">
        <fgColor rgb="FFCCFFFF"/>
        <bgColor rgb="FFFFFF99"/>
      </patternFill>
    </fill>
    <fill>
      <patternFill patternType="solid">
        <fgColor rgb="FFFF0000"/>
        <bgColor indexed="64"/>
      </patternFill>
    </fill>
  </fills>
  <borders count="102">
    <border>
      <left/>
      <right/>
      <top/>
      <bottom/>
      <diagonal/>
    </border>
    <border>
      <left style="thin">
        <color indexed="55"/>
      </left>
      <right style="thin">
        <color indexed="55"/>
      </right>
      <top style="thin">
        <color indexed="55"/>
      </top>
      <bottom style="thin">
        <color indexed="55"/>
      </bottom>
      <diagonal/>
    </border>
    <border>
      <left style="thin">
        <color indexed="64"/>
      </left>
      <right style="thin">
        <color indexed="64"/>
      </right>
      <top style="thin">
        <color indexed="64"/>
      </top>
      <bottom style="thin">
        <color indexed="64"/>
      </bottom>
      <diagonal/>
    </border>
    <border>
      <left/>
      <right/>
      <top/>
      <bottom style="thin">
        <color indexed="55"/>
      </bottom>
      <diagonal/>
    </border>
    <border>
      <left style="thin">
        <color indexed="55"/>
      </left>
      <right style="thin">
        <color indexed="55"/>
      </right>
      <top/>
      <bottom style="thin">
        <color indexed="55"/>
      </bottom>
      <diagonal/>
    </border>
    <border>
      <left style="thin">
        <color indexed="55"/>
      </left>
      <right style="thin">
        <color indexed="55"/>
      </right>
      <top/>
      <bottom/>
      <diagonal/>
    </border>
    <border>
      <left style="thin">
        <color indexed="55"/>
      </left>
      <right style="thin">
        <color indexed="55"/>
      </right>
      <top style="thin">
        <color indexed="55"/>
      </top>
      <bottom/>
      <diagonal/>
    </border>
    <border>
      <left style="thin">
        <color indexed="55"/>
      </left>
      <right/>
      <top style="thin">
        <color indexed="55"/>
      </top>
      <bottom style="thin">
        <color indexed="55"/>
      </bottom>
      <diagonal/>
    </border>
    <border>
      <left/>
      <right/>
      <top/>
      <bottom style="medium">
        <color indexed="64"/>
      </bottom>
      <diagonal/>
    </border>
    <border>
      <left/>
      <right style="medium">
        <color indexed="64"/>
      </right>
      <top/>
      <bottom style="medium">
        <color indexed="64"/>
      </bottom>
      <diagonal/>
    </border>
    <border>
      <left/>
      <right/>
      <top style="thin">
        <color indexed="55"/>
      </top>
      <bottom/>
      <diagonal/>
    </border>
    <border>
      <left/>
      <right style="thin">
        <color indexed="55"/>
      </right>
      <top style="thin">
        <color indexed="55"/>
      </top>
      <bottom/>
      <diagonal/>
    </border>
    <border>
      <left/>
      <right style="thin">
        <color indexed="55"/>
      </right>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top/>
      <bottom style="thin">
        <color indexed="55"/>
      </bottom>
      <diagonal/>
    </border>
    <border>
      <left style="thin">
        <color indexed="55"/>
      </left>
      <right/>
      <top style="thin">
        <color indexed="55"/>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969696"/>
      </left>
      <right style="thin">
        <color rgb="FF969696"/>
      </right>
      <top style="thin">
        <color rgb="FF969696"/>
      </top>
      <bottom style="thin">
        <color rgb="FF969696"/>
      </bottom>
      <diagonal/>
    </border>
    <border>
      <left/>
      <right style="thin">
        <color theme="0" tint="-0.499984740745262"/>
      </right>
      <top/>
      <bottom/>
      <diagonal/>
    </border>
    <border>
      <left/>
      <right style="thin">
        <color theme="0" tint="-0.499984740745262"/>
      </right>
      <top style="thin">
        <color theme="0" tint="-0.499984740745262"/>
      </top>
      <bottom/>
      <diagonal/>
    </border>
    <border>
      <left style="thin">
        <color rgb="FF969696"/>
      </left>
      <right/>
      <top style="thin">
        <color rgb="FF969696"/>
      </top>
      <bottom style="thin">
        <color rgb="FF969696"/>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rgb="FF969696"/>
      </top>
      <bottom/>
      <diagonal/>
    </border>
    <border>
      <left/>
      <right/>
      <top style="thin">
        <color theme="0" tint="-0.499984740745262"/>
      </top>
      <bottom/>
      <diagonal/>
    </border>
    <border>
      <left/>
      <right/>
      <top/>
      <bottom style="thin">
        <color rgb="FF969696"/>
      </bottom>
      <diagonal/>
    </border>
    <border>
      <left/>
      <right style="thin">
        <color rgb="FF969696"/>
      </right>
      <top/>
      <bottom style="thin">
        <color rgb="FF969696"/>
      </bottom>
      <diagonal/>
    </border>
    <border>
      <left/>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top/>
      <bottom/>
      <diagonal/>
    </border>
    <border>
      <left style="thin">
        <color theme="0" tint="-0.499984740745262"/>
      </left>
      <right style="thin">
        <color indexed="55"/>
      </right>
      <top style="thin">
        <color indexed="55"/>
      </top>
      <bottom style="thin">
        <color indexed="55"/>
      </bottom>
      <diagonal/>
    </border>
    <border>
      <left style="thin">
        <color theme="0" tint="-0.499984740745262"/>
      </left>
      <right/>
      <top style="thin">
        <color theme="0" tint="-0.499984740745262"/>
      </top>
      <bottom/>
      <diagonal/>
    </border>
    <border>
      <left/>
      <right/>
      <top style="thin">
        <color theme="0" tint="-0.34998626667073579"/>
      </top>
      <bottom/>
      <diagonal/>
    </border>
    <border>
      <left style="thin">
        <color rgb="FF969696"/>
      </left>
      <right/>
      <top/>
      <bottom style="thin">
        <color rgb="FF969696"/>
      </bottom>
      <diagonal/>
    </border>
    <border>
      <left/>
      <right style="thin">
        <color indexed="55"/>
      </right>
      <top style="thin">
        <color rgb="FF969696"/>
      </top>
      <bottom style="thin">
        <color rgb="FF969696"/>
      </bottom>
      <diagonal/>
    </border>
    <border>
      <left/>
      <right/>
      <top/>
      <bottom style="thin">
        <color theme="0" tint="-0.499984740745262"/>
      </bottom>
      <diagonal/>
    </border>
    <border>
      <left/>
      <right style="thin">
        <color rgb="FF969696"/>
      </right>
      <top style="thin">
        <color indexed="55"/>
      </top>
      <bottom style="thin">
        <color indexed="55"/>
      </bottom>
      <diagonal/>
    </border>
    <border>
      <left style="thin">
        <color theme="0" tint="-0.34998626667073579"/>
      </left>
      <right/>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969696"/>
      </left>
      <right/>
      <top style="thin">
        <color rgb="FF969696"/>
      </top>
      <bottom/>
      <diagonal/>
    </border>
    <border>
      <left/>
      <right style="thin">
        <color rgb="FF969696"/>
      </right>
      <top style="thin">
        <color rgb="FF969696"/>
      </top>
      <bottom/>
      <diagonal/>
    </border>
    <border>
      <left style="thin">
        <color rgb="FF969696"/>
      </left>
      <right style="thin">
        <color rgb="FF969696"/>
      </right>
      <top/>
      <bottom style="thin">
        <color rgb="FF969696"/>
      </bottom>
      <diagonal/>
    </border>
    <border>
      <left style="thin">
        <color rgb="FF969696"/>
      </left>
      <right style="thin">
        <color rgb="FF969696"/>
      </right>
      <top style="thin">
        <color rgb="FF969696"/>
      </top>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theme="1"/>
      </left>
      <right style="medium">
        <color theme="1"/>
      </right>
      <top style="thin">
        <color theme="1"/>
      </top>
      <bottom style="thin">
        <color theme="1"/>
      </bottom>
      <diagonal/>
    </border>
    <border>
      <left style="medium">
        <color theme="1"/>
      </left>
      <right style="medium">
        <color theme="1"/>
      </right>
      <top style="thin">
        <color theme="1"/>
      </top>
      <bottom style="medium">
        <color theme="1"/>
      </bottom>
      <diagonal/>
    </border>
    <border>
      <left style="medium">
        <color theme="1"/>
      </left>
      <right style="medium">
        <color theme="1"/>
      </right>
      <top/>
      <bottom style="thin">
        <color theme="1"/>
      </bottom>
      <diagonal/>
    </border>
    <border>
      <left/>
      <right style="thin">
        <color theme="0" tint="-0.34998626667073579"/>
      </right>
      <top/>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thin">
        <color theme="1"/>
      </bottom>
      <diagonal/>
    </border>
    <border>
      <left style="medium">
        <color indexed="64"/>
      </left>
      <right style="medium">
        <color indexed="64"/>
      </right>
      <top/>
      <bottom/>
      <diagonal/>
    </border>
    <border>
      <left style="medium">
        <color indexed="64"/>
      </left>
      <right style="medium">
        <color indexed="64"/>
      </right>
      <top style="thin">
        <color theme="1"/>
      </top>
      <bottom style="thin">
        <color theme="1"/>
      </bottom>
      <diagonal/>
    </border>
    <border>
      <left style="medium">
        <color indexed="64"/>
      </left>
      <right style="medium">
        <color indexed="64"/>
      </right>
      <top style="thin">
        <color theme="1"/>
      </top>
      <bottom style="medium">
        <color indexed="64"/>
      </bottom>
      <diagonal/>
    </border>
    <border>
      <left/>
      <right style="thin">
        <color rgb="FF969696"/>
      </right>
      <top/>
      <bottom/>
      <diagonal/>
    </border>
    <border>
      <left style="thin">
        <color indexed="55"/>
      </left>
      <right/>
      <top/>
      <bottom/>
      <diagonal/>
    </border>
    <border>
      <left/>
      <right/>
      <top/>
      <bottom style="thin">
        <color indexed="64"/>
      </bottom>
      <diagonal/>
    </border>
    <border>
      <left style="medium">
        <color theme="1"/>
      </left>
      <right/>
      <top/>
      <bottom/>
      <diagonal/>
    </border>
    <border>
      <left/>
      <right style="thin">
        <color indexed="55"/>
      </right>
      <top/>
      <bottom/>
      <diagonal/>
    </border>
    <border>
      <left style="thin">
        <color rgb="FF969696"/>
      </left>
      <right style="thin">
        <color indexed="55"/>
      </right>
      <top style="thin">
        <color rgb="FF969696"/>
      </top>
      <bottom style="thin">
        <color rgb="FF969696"/>
      </bottom>
      <diagonal/>
    </border>
    <border>
      <left style="thin">
        <color indexed="55"/>
      </left>
      <right/>
      <top style="thin">
        <color rgb="FF969696"/>
      </top>
      <bottom style="thin">
        <color rgb="FF969696"/>
      </bottom>
      <diagonal/>
    </border>
    <border>
      <left style="medium">
        <color theme="1"/>
      </left>
      <right/>
      <top style="medium">
        <color theme="1"/>
      </top>
      <bottom style="thin">
        <color theme="1"/>
      </bottom>
      <diagonal/>
    </border>
    <border>
      <left style="medium">
        <color theme="1"/>
      </left>
      <right/>
      <top style="thin">
        <color theme="1"/>
      </top>
      <bottom style="thin">
        <color theme="1"/>
      </bottom>
      <diagonal/>
    </border>
    <border>
      <left style="medium">
        <color theme="1"/>
      </left>
      <right style="medium">
        <color theme="1"/>
      </right>
      <top style="medium">
        <color theme="1"/>
      </top>
      <bottom style="thin">
        <color theme="1"/>
      </bottom>
      <diagonal/>
    </border>
    <border>
      <left style="thin">
        <color indexed="55"/>
      </left>
      <right/>
      <top style="thin">
        <color rgb="FF969696"/>
      </top>
      <bottom style="thin">
        <color indexed="55"/>
      </bottom>
      <diagonal/>
    </border>
    <border>
      <left/>
      <right style="thin">
        <color rgb="FF969696"/>
      </right>
      <top style="thin">
        <color rgb="FF969696"/>
      </top>
      <bottom style="thin">
        <color indexed="55"/>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indexed="55"/>
      </top>
      <bottom/>
      <diagonal/>
    </border>
    <border>
      <left style="thin">
        <color theme="0" tint="-0.499984740745262"/>
      </left>
      <right/>
      <top/>
      <bottom style="thin">
        <color indexed="55"/>
      </bottom>
      <diagonal/>
    </border>
    <border>
      <left/>
      <right/>
      <top style="thin">
        <color theme="0" tint="-0.34998626667073579"/>
      </top>
      <bottom style="thin">
        <color theme="0" tint="-0.34998626667073579"/>
      </bottom>
      <diagonal/>
    </border>
    <border>
      <left style="thin">
        <color theme="0" tint="-0.34998626667073579"/>
      </left>
      <right style="thin">
        <color indexed="55"/>
      </right>
      <top style="thin">
        <color theme="0" tint="-0.34998626667073579"/>
      </top>
      <bottom style="thin">
        <color theme="0" tint="-0.34998626667073579"/>
      </bottom>
      <diagonal/>
    </border>
    <border>
      <left style="thin">
        <color indexed="55"/>
      </left>
      <right style="thin">
        <color indexed="55"/>
      </right>
      <top style="thin">
        <color theme="0" tint="-0.34998626667073579"/>
      </top>
      <bottom style="thin">
        <color theme="0" tint="-0.34998626667073579"/>
      </bottom>
      <diagonal/>
    </border>
    <border>
      <left style="thin">
        <color indexed="55"/>
      </left>
      <right style="thin">
        <color theme="0" tint="-0.34998626667073579"/>
      </right>
      <top style="thin">
        <color theme="0" tint="-0.34998626667073579"/>
      </top>
      <bottom style="thin">
        <color theme="0" tint="-0.34998626667073579"/>
      </bottom>
      <diagonal/>
    </border>
    <border>
      <left/>
      <right/>
      <top style="thin">
        <color theme="9"/>
      </top>
      <bottom/>
      <diagonal/>
    </border>
    <border>
      <left style="thin">
        <color indexed="64"/>
      </left>
      <right style="thin">
        <color indexed="64"/>
      </right>
      <top/>
      <bottom/>
      <diagonal/>
    </border>
    <border>
      <left/>
      <right/>
      <top style="thin">
        <color theme="9"/>
      </top>
      <bottom style="thin">
        <color theme="9"/>
      </bottom>
      <diagonal/>
    </border>
  </borders>
  <cellStyleXfs count="50">
    <xf numFmtId="0" fontId="0" fillId="0" borderId="0"/>
    <xf numFmtId="0" fontId="3" fillId="2" borderId="17" applyNumberFormat="0">
      <alignment vertical="top" wrapText="1"/>
      <protection locked="0"/>
    </xf>
    <xf numFmtId="0" fontId="3" fillId="8" borderId="0" applyNumberFormat="0" applyFont="0" applyBorder="0" applyAlignment="0" applyProtection="0"/>
    <xf numFmtId="0" fontId="3" fillId="11" borderId="0" applyNumberFormat="0" applyFont="0" applyBorder="0" applyAlignment="0" applyProtection="0">
      <alignment vertical="top"/>
    </xf>
    <xf numFmtId="166" fontId="3" fillId="9" borderId="0" applyNumberFormat="0" applyFont="0" applyBorder="0" applyAlignment="0" applyProtection="0"/>
    <xf numFmtId="0" fontId="3" fillId="12" borderId="0" applyNumberFormat="0" applyFont="0" applyBorder="0" applyAlignment="0" applyProtection="0"/>
    <xf numFmtId="0" fontId="3" fillId="0" borderId="18" applyNumberFormat="0" applyFont="0" applyFill="0" applyAlignment="0" applyProtection="0"/>
    <xf numFmtId="0" fontId="3" fillId="10" borderId="0" applyNumberFormat="0" applyFont="0" applyBorder="0" applyAlignment="0" applyProtection="0">
      <alignment horizontal="center" vertical="center" wrapText="1"/>
      <protection locked="0"/>
    </xf>
    <xf numFmtId="0" fontId="29" fillId="0" borderId="0"/>
    <xf numFmtId="0" fontId="3" fillId="0" borderId="18" applyNumberFormat="0" applyFill="0" applyAlignment="0" applyProtection="0"/>
    <xf numFmtId="0" fontId="2" fillId="0" borderId="18" applyNumberFormat="0" applyFill="0" applyAlignment="0" applyProtection="0"/>
    <xf numFmtId="0" fontId="15" fillId="0" borderId="0" applyNumberFormat="0" applyFill="0" applyProtection="0"/>
    <xf numFmtId="44" fontId="6" fillId="0" borderId="0" applyFon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16" borderId="0" applyNumberFormat="0" applyBorder="0" applyAlignment="0" applyProtection="0"/>
    <xf numFmtId="0" fontId="39" fillId="17" borderId="0" applyNumberFormat="0" applyBorder="0" applyAlignment="0" applyProtection="0"/>
    <xf numFmtId="0" fontId="40" fillId="18" borderId="0" applyNumberFormat="0" applyBorder="0" applyAlignment="0" applyProtection="0"/>
    <xf numFmtId="0" fontId="41" fillId="19" borderId="49" applyNumberFormat="0" applyAlignment="0" applyProtection="0"/>
    <xf numFmtId="0" fontId="42" fillId="20" borderId="50" applyNumberFormat="0" applyAlignment="0" applyProtection="0"/>
    <xf numFmtId="0" fontId="43" fillId="20" borderId="49" applyNumberFormat="0" applyAlignment="0" applyProtection="0"/>
    <xf numFmtId="0" fontId="44" fillId="0" borderId="51" applyNumberFormat="0" applyFill="0" applyAlignment="0" applyProtection="0"/>
    <xf numFmtId="0" fontId="45" fillId="21" borderId="52" applyNumberFormat="0" applyAlignment="0" applyProtection="0"/>
    <xf numFmtId="0" fontId="46" fillId="0" borderId="0" applyNumberFormat="0" applyFill="0" applyBorder="0" applyAlignment="0" applyProtection="0"/>
    <xf numFmtId="0" fontId="25" fillId="22" borderId="53" applyNumberFormat="0" applyFont="0" applyAlignment="0" applyProtection="0"/>
    <xf numFmtId="0" fontId="29" fillId="23" borderId="0" applyNumberFormat="0" applyBorder="0" applyAlignment="0" applyProtection="0"/>
    <xf numFmtId="0" fontId="29" fillId="24" borderId="0" applyNumberFormat="0" applyBorder="0" applyAlignment="0" applyProtection="0"/>
    <xf numFmtId="0" fontId="47" fillId="25" borderId="0" applyNumberFormat="0" applyBorder="0" applyAlignment="0" applyProtection="0"/>
    <xf numFmtId="0" fontId="29" fillId="26" borderId="0" applyNumberFormat="0" applyBorder="0" applyAlignment="0" applyProtection="0"/>
    <xf numFmtId="0" fontId="29" fillId="27" borderId="0" applyNumberFormat="0" applyBorder="0" applyAlignment="0" applyProtection="0"/>
    <xf numFmtId="0" fontId="47"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47"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47" fillId="34" borderId="0" applyNumberFormat="0" applyBorder="0" applyAlignment="0" applyProtection="0"/>
    <xf numFmtId="0" fontId="29" fillId="35" borderId="0" applyNumberFormat="0" applyBorder="0" applyAlignment="0" applyProtection="0"/>
    <xf numFmtId="0" fontId="29" fillId="36" borderId="0" applyNumberFormat="0" applyBorder="0" applyAlignment="0" applyProtection="0"/>
    <xf numFmtId="0" fontId="47" fillId="37" borderId="0" applyNumberFormat="0" applyBorder="0" applyAlignment="0" applyProtection="0"/>
    <xf numFmtId="0" fontId="47" fillId="38" borderId="0" applyNumberFormat="0" applyBorder="0" applyAlignment="0" applyProtection="0"/>
    <xf numFmtId="0" fontId="29" fillId="39" borderId="0" applyNumberFormat="0" applyBorder="0" applyAlignment="0" applyProtection="0"/>
    <xf numFmtId="0" fontId="29" fillId="40" borderId="0" applyNumberFormat="0" applyBorder="0" applyAlignment="0" applyProtection="0"/>
    <xf numFmtId="0" fontId="47" fillId="41" borderId="0" applyNumberFormat="0" applyBorder="0" applyAlignment="0" applyProtection="0"/>
    <xf numFmtId="164" fontId="49" fillId="0" borderId="0" applyFont="0" applyFill="0" applyBorder="0" applyAlignment="0" applyProtection="0"/>
    <xf numFmtId="0" fontId="3" fillId="0" borderId="0"/>
    <xf numFmtId="0" fontId="3" fillId="0" borderId="0"/>
    <xf numFmtId="0" fontId="1" fillId="0" borderId="0"/>
    <xf numFmtId="9" fontId="3" fillId="0" borderId="0" applyFont="0" applyFill="0" applyBorder="0" applyAlignment="0" applyProtection="0"/>
    <xf numFmtId="0" fontId="59" fillId="0" borderId="0" applyNumberFormat="0" applyFill="0" applyBorder="0" applyAlignment="0" applyProtection="0"/>
  </cellStyleXfs>
  <cellXfs count="801">
    <xf numFmtId="0" fontId="0" fillId="0" borderId="0" xfId="0"/>
    <xf numFmtId="0" fontId="3" fillId="0" borderId="0" xfId="0" applyFont="1"/>
    <xf numFmtId="0" fontId="3" fillId="0" borderId="0" xfId="0" applyFont="1" applyProtection="1">
      <protection locked="0"/>
    </xf>
    <xf numFmtId="0" fontId="3" fillId="5" borderId="0" xfId="0" applyFont="1" applyFill="1" applyAlignment="1" applyProtection="1">
      <alignment horizontal="center" vertical="center" wrapText="1"/>
      <protection locked="0"/>
    </xf>
    <xf numFmtId="0" fontId="3" fillId="0" borderId="2" xfId="0" applyFont="1" applyBorder="1"/>
    <xf numFmtId="0" fontId="12" fillId="0" borderId="0" xfId="2" applyFont="1" applyFill="1" applyAlignment="1">
      <alignment horizontal="left" vertical="top"/>
    </xf>
    <xf numFmtId="0" fontId="3" fillId="0" borderId="0" xfId="0" applyFont="1" applyAlignment="1">
      <alignment horizontal="right" vertical="top"/>
    </xf>
    <xf numFmtId="0" fontId="3" fillId="0" borderId="0" xfId="0" applyFont="1" applyAlignment="1">
      <alignment horizontal="left" vertical="top" wrapText="1"/>
    </xf>
    <xf numFmtId="0" fontId="3" fillId="0" borderId="0" xfId="0" applyFont="1" applyAlignment="1">
      <alignment vertical="center"/>
    </xf>
    <xf numFmtId="0" fontId="3" fillId="0" borderId="0" xfId="0" applyFont="1" applyAlignment="1">
      <alignment horizontal="right"/>
    </xf>
    <xf numFmtId="0" fontId="3" fillId="0" borderId="0" xfId="0" applyFont="1" applyAlignment="1">
      <alignment vertical="top"/>
    </xf>
    <xf numFmtId="0" fontId="4" fillId="0" borderId="0" xfId="0" applyFont="1" applyAlignment="1">
      <alignment vertical="top"/>
    </xf>
    <xf numFmtId="0" fontId="13" fillId="0" borderId="0" xfId="0" applyFont="1" applyAlignment="1">
      <alignment vertical="top"/>
    </xf>
    <xf numFmtId="0" fontId="4" fillId="0" borderId="3" xfId="0" applyFont="1" applyBorder="1" applyAlignment="1">
      <alignment vertical="top"/>
    </xf>
    <xf numFmtId="0" fontId="3" fillId="0" borderId="0" xfId="0" applyFont="1" applyAlignment="1">
      <alignment vertical="top" wrapText="1"/>
    </xf>
    <xf numFmtId="0" fontId="9" fillId="0" borderId="0" xfId="0" applyFont="1" applyAlignment="1">
      <alignment horizontal="center" vertical="top" wrapText="1"/>
    </xf>
    <xf numFmtId="0" fontId="4" fillId="0" borderId="0" xfId="0" applyFont="1" applyAlignment="1">
      <alignment horizontal="left" vertical="top" wrapText="1"/>
    </xf>
    <xf numFmtId="0" fontId="3" fillId="6" borderId="0" xfId="0" applyFont="1" applyFill="1" applyAlignment="1">
      <alignment horizontal="left" vertical="top" wrapText="1"/>
    </xf>
    <xf numFmtId="0" fontId="17" fillId="0" borderId="0" xfId="0" applyFont="1" applyAlignment="1">
      <alignment vertical="top" wrapText="1"/>
    </xf>
    <xf numFmtId="0" fontId="3" fillId="0" borderId="0" xfId="0" applyFont="1" applyAlignment="1">
      <alignment horizontal="left" vertical="top"/>
    </xf>
    <xf numFmtId="0" fontId="18" fillId="0" borderId="0" xfId="0" applyFont="1" applyAlignment="1">
      <alignment vertical="top"/>
    </xf>
    <xf numFmtId="49" fontId="3" fillId="0" borderId="0" xfId="0" applyNumberFormat="1" applyFont="1" applyAlignment="1">
      <alignment vertical="top"/>
    </xf>
    <xf numFmtId="0" fontId="3" fillId="6" borderId="0" xfId="0" applyFont="1" applyFill="1" applyAlignment="1">
      <alignment vertical="center"/>
    </xf>
    <xf numFmtId="49" fontId="3" fillId="13" borderId="0" xfId="5" applyNumberFormat="1" applyFill="1" applyAlignment="1">
      <alignment vertical="top"/>
    </xf>
    <xf numFmtId="0" fontId="31" fillId="0" borderId="0" xfId="0" applyFont="1" applyAlignment="1">
      <alignment vertical="top"/>
    </xf>
    <xf numFmtId="0" fontId="32" fillId="0" borderId="0" xfId="0" applyFont="1" applyAlignment="1">
      <alignment vertical="top"/>
    </xf>
    <xf numFmtId="167" fontId="3" fillId="0" borderId="2" xfId="0" applyNumberFormat="1" applyFont="1" applyBorder="1"/>
    <xf numFmtId="0" fontId="4" fillId="0" borderId="0" xfId="0" applyFont="1"/>
    <xf numFmtId="0" fontId="5" fillId="0" borderId="0" xfId="0" applyFont="1" applyAlignment="1">
      <alignment vertical="top"/>
    </xf>
    <xf numFmtId="166" fontId="3" fillId="0" borderId="0" xfId="4" applyFill="1" applyAlignment="1">
      <alignment horizontal="right" vertical="top" wrapText="1"/>
    </xf>
    <xf numFmtId="0" fontId="31" fillId="0" borderId="0" xfId="0" applyFont="1" applyAlignment="1">
      <alignment horizontal="right" vertical="top"/>
    </xf>
    <xf numFmtId="0" fontId="2" fillId="0" borderId="0" xfId="0" applyFont="1" applyAlignment="1">
      <alignment horizontal="left" vertical="top"/>
    </xf>
    <xf numFmtId="0" fontId="0" fillId="0" borderId="0" xfId="0" applyAlignment="1">
      <alignment horizontal="left" vertical="top" wrapText="1"/>
    </xf>
    <xf numFmtId="0" fontId="3" fillId="0" borderId="0" xfId="0" applyFont="1" applyAlignment="1" applyProtection="1">
      <alignment vertical="top"/>
      <protection locked="0"/>
    </xf>
    <xf numFmtId="0" fontId="4" fillId="0" borderId="0" xfId="0" applyFont="1" applyAlignment="1" applyProtection="1">
      <alignment vertical="top"/>
      <protection locked="0"/>
    </xf>
    <xf numFmtId="0" fontId="3" fillId="0" borderId="0" xfId="0" applyFont="1" applyAlignment="1" applyProtection="1">
      <alignment horizontal="left" vertical="top"/>
      <protection locked="0"/>
    </xf>
    <xf numFmtId="0" fontId="18" fillId="0" borderId="0" xfId="0" applyFont="1" applyAlignment="1" applyProtection="1">
      <alignment vertical="top"/>
      <protection locked="0"/>
    </xf>
    <xf numFmtId="49" fontId="3" fillId="0" borderId="0" xfId="0" applyNumberFormat="1" applyFont="1" applyAlignment="1" applyProtection="1">
      <alignment vertical="top"/>
      <protection locked="0"/>
    </xf>
    <xf numFmtId="0" fontId="3" fillId="0" borderId="0" xfId="6" applyBorder="1" applyAlignment="1">
      <alignment vertical="center" wrapText="1"/>
    </xf>
    <xf numFmtId="0" fontId="4" fillId="0" borderId="0" xfId="0" applyFont="1" applyAlignment="1">
      <alignment vertical="top" wrapText="1"/>
    </xf>
    <xf numFmtId="0" fontId="0" fillId="0" borderId="0" xfId="0" applyAlignment="1">
      <alignment vertical="center"/>
    </xf>
    <xf numFmtId="0" fontId="3" fillId="6" borderId="0" xfId="0" applyFont="1" applyFill="1" applyAlignment="1">
      <alignment vertical="top" wrapText="1"/>
    </xf>
    <xf numFmtId="0" fontId="3" fillId="0" borderId="0" xfId="9" applyBorder="1" applyAlignment="1">
      <alignment horizontal="left" vertical="top"/>
    </xf>
    <xf numFmtId="0" fontId="4" fillId="0" borderId="0" xfId="0" applyFont="1" applyAlignment="1">
      <alignment horizontal="right" vertical="center"/>
    </xf>
    <xf numFmtId="4" fontId="3" fillId="0" borderId="0" xfId="4" applyNumberFormat="1" applyFill="1" applyAlignment="1">
      <alignment horizontal="right" vertical="center" wrapText="1"/>
    </xf>
    <xf numFmtId="0" fontId="23" fillId="0" borderId="0" xfId="8" applyFont="1"/>
    <xf numFmtId="0" fontId="3" fillId="0" borderId="1" xfId="0" applyFont="1" applyBorder="1" applyAlignment="1">
      <alignment vertical="top"/>
    </xf>
    <xf numFmtId="0" fontId="31" fillId="0" borderId="0" xfId="0" applyFont="1" applyAlignment="1">
      <alignment horizontal="center" vertical="top" wrapText="1"/>
    </xf>
    <xf numFmtId="166" fontId="30" fillId="0" borderId="0" xfId="4" applyFont="1" applyFill="1" applyAlignment="1">
      <alignment horizontal="right" vertical="top" wrapText="1"/>
    </xf>
    <xf numFmtId="0" fontId="22" fillId="0" borderId="0" xfId="6" applyFont="1" applyBorder="1" applyAlignment="1">
      <alignment horizontal="left" vertical="center" wrapText="1"/>
    </xf>
    <xf numFmtId="0" fontId="4" fillId="0" borderId="0" xfId="0" applyFont="1" applyAlignment="1">
      <alignment horizontal="right" vertical="top"/>
    </xf>
    <xf numFmtId="0" fontId="4" fillId="0" borderId="0" xfId="0" applyFont="1" applyAlignment="1">
      <alignment vertical="center"/>
    </xf>
    <xf numFmtId="0" fontId="7" fillId="0" borderId="0" xfId="0" applyFont="1" applyAlignment="1">
      <alignment horizontal="right"/>
    </xf>
    <xf numFmtId="0" fontId="31" fillId="0" borderId="0" xfId="0" applyFont="1" applyAlignment="1">
      <alignment horizontal="left" vertical="top"/>
    </xf>
    <xf numFmtId="0" fontId="0" fillId="0" borderId="19" xfId="0" applyBorder="1"/>
    <xf numFmtId="0" fontId="3" fillId="0" borderId="19" xfId="0" applyFont="1" applyBorder="1" applyAlignment="1">
      <alignment vertical="top"/>
    </xf>
    <xf numFmtId="0" fontId="3" fillId="0" borderId="22" xfId="0" applyFont="1" applyBorder="1" applyAlignment="1">
      <alignment vertical="top"/>
    </xf>
    <xf numFmtId="0" fontId="3" fillId="0" borderId="23" xfId="0" applyFont="1" applyBorder="1" applyAlignment="1">
      <alignment vertical="top"/>
    </xf>
    <xf numFmtId="0" fontId="3" fillId="0" borderId="24" xfId="0" applyFont="1" applyBorder="1" applyAlignment="1">
      <alignment vertical="top"/>
    </xf>
    <xf numFmtId="0" fontId="3" fillId="0" borderId="0" xfId="6" applyBorder="1" applyAlignment="1">
      <alignment horizontal="left" vertical="top" wrapText="1"/>
    </xf>
    <xf numFmtId="0" fontId="21" fillId="13" borderId="0" xfId="6" applyFont="1" applyFill="1" applyBorder="1" applyAlignment="1">
      <alignment vertical="top"/>
    </xf>
    <xf numFmtId="167" fontId="3" fillId="0" borderId="0" xfId="0" applyNumberFormat="1" applyFont="1"/>
    <xf numFmtId="167" fontId="4" fillId="0" borderId="0" xfId="0" applyNumberFormat="1" applyFont="1" applyAlignment="1">
      <alignment wrapText="1"/>
    </xf>
    <xf numFmtId="0" fontId="9" fillId="0" borderId="0" xfId="0" applyFont="1" applyAlignment="1">
      <alignment horizontal="centerContinuous" vertical="top" wrapText="1"/>
    </xf>
    <xf numFmtId="0" fontId="9" fillId="0" borderId="0" xfId="0" applyFont="1" applyAlignment="1">
      <alignment horizontal="centerContinuous" wrapText="1"/>
    </xf>
    <xf numFmtId="0" fontId="3" fillId="0" borderId="0" xfId="0" applyFont="1" applyAlignment="1">
      <alignment horizontal="centerContinuous" vertical="top" wrapText="1"/>
    </xf>
    <xf numFmtId="0" fontId="0" fillId="0" borderId="0" xfId="0" applyAlignment="1">
      <alignment vertical="top"/>
    </xf>
    <xf numFmtId="0" fontId="3" fillId="42" borderId="2" xfId="0" applyFont="1" applyFill="1" applyBorder="1"/>
    <xf numFmtId="0" fontId="3" fillId="42" borderId="0" xfId="0" applyFont="1" applyFill="1"/>
    <xf numFmtId="167" fontId="3" fillId="42" borderId="2" xfId="0" applyNumberFormat="1" applyFont="1" applyFill="1" applyBorder="1"/>
    <xf numFmtId="0" fontId="4" fillId="0" borderId="0" xfId="0" applyFont="1" applyAlignment="1" applyProtection="1">
      <alignment vertical="top" wrapText="1"/>
      <protection locked="0"/>
    </xf>
    <xf numFmtId="167" fontId="4" fillId="0" borderId="0" xfId="0" applyNumberFormat="1" applyFont="1"/>
    <xf numFmtId="0" fontId="3" fillId="0" borderId="56" xfId="0" applyFont="1" applyBorder="1"/>
    <xf numFmtId="0" fontId="3" fillId="0" borderId="57" xfId="0" applyFont="1" applyBorder="1" applyAlignment="1" applyProtection="1">
      <alignment vertical="top" wrapText="1"/>
      <protection locked="0"/>
    </xf>
    <xf numFmtId="0" fontId="3" fillId="0" borderId="58" xfId="0" applyFont="1" applyBorder="1" applyAlignment="1" applyProtection="1">
      <alignment vertical="top" wrapText="1"/>
      <protection locked="0"/>
    </xf>
    <xf numFmtId="0" fontId="3" fillId="0" borderId="59" xfId="0" applyFont="1" applyBorder="1" applyAlignment="1">
      <alignment vertical="center"/>
    </xf>
    <xf numFmtId="0" fontId="3" fillId="0" borderId="60" xfId="0" applyFont="1" applyBorder="1" applyAlignment="1">
      <alignment vertical="center"/>
    </xf>
    <xf numFmtId="0" fontId="3" fillId="0" borderId="57" xfId="0" applyFont="1" applyBorder="1" applyAlignment="1">
      <alignment horizontal="left" vertical="center"/>
    </xf>
    <xf numFmtId="0" fontId="3" fillId="0" borderId="58" xfId="0" applyFont="1" applyBorder="1" applyAlignment="1">
      <alignment horizontal="left" vertical="center"/>
    </xf>
    <xf numFmtId="0" fontId="3" fillId="0" borderId="61" xfId="0" applyFont="1" applyBorder="1"/>
    <xf numFmtId="0" fontId="4" fillId="0" borderId="8" xfId="0" applyFont="1" applyBorder="1"/>
    <xf numFmtId="0" fontId="3" fillId="0" borderId="56" xfId="0" applyFont="1" applyBorder="1" applyAlignment="1">
      <alignment vertical="center"/>
    </xf>
    <xf numFmtId="0" fontId="3" fillId="0" borderId="57" xfId="0" applyFont="1" applyBorder="1" applyAlignment="1">
      <alignment vertical="center"/>
    </xf>
    <xf numFmtId="0" fontId="3" fillId="0" borderId="58" xfId="0" applyFont="1" applyBorder="1" applyAlignment="1">
      <alignment vertical="center"/>
    </xf>
    <xf numFmtId="167" fontId="3" fillId="0" borderId="54" xfId="0" applyNumberFormat="1" applyFont="1" applyBorder="1"/>
    <xf numFmtId="0" fontId="3" fillId="42" borderId="54" xfId="0" applyFont="1" applyFill="1" applyBorder="1"/>
    <xf numFmtId="0" fontId="0" fillId="0" borderId="0" xfId="0" applyAlignment="1">
      <alignment wrapText="1"/>
    </xf>
    <xf numFmtId="0" fontId="3" fillId="42" borderId="56" xfId="0" applyFont="1" applyFill="1" applyBorder="1"/>
    <xf numFmtId="0" fontId="3" fillId="42" borderId="57" xfId="0" applyFont="1" applyFill="1" applyBorder="1"/>
    <xf numFmtId="167" fontId="3" fillId="42" borderId="55" xfId="0" applyNumberFormat="1" applyFont="1" applyFill="1" applyBorder="1"/>
    <xf numFmtId="0" fontId="3" fillId="42" borderId="55" xfId="0" applyFont="1" applyFill="1" applyBorder="1"/>
    <xf numFmtId="0" fontId="4" fillId="0" borderId="9" xfId="0" applyFont="1" applyBorder="1"/>
    <xf numFmtId="0" fontId="0" fillId="0" borderId="0" xfId="0" applyProtection="1">
      <protection locked="0"/>
    </xf>
    <xf numFmtId="0" fontId="3" fillId="3" borderId="0" xfId="0" applyFont="1" applyFill="1" applyProtection="1">
      <protection locked="0"/>
    </xf>
    <xf numFmtId="0" fontId="3" fillId="0" borderId="1" xfId="0" applyFont="1" applyBorder="1" applyProtection="1">
      <protection locked="0"/>
    </xf>
    <xf numFmtId="166" fontId="11" fillId="4" borderId="0" xfId="12" applyNumberFormat="1" applyFont="1" applyFill="1" applyProtection="1">
      <protection locked="0"/>
    </xf>
    <xf numFmtId="0" fontId="7" fillId="0" borderId="63" xfId="0" applyFont="1" applyBorder="1" applyAlignment="1">
      <alignment vertical="center"/>
    </xf>
    <xf numFmtId="0" fontId="3" fillId="0" borderId="34" xfId="0" applyFont="1" applyBorder="1" applyAlignment="1">
      <alignment vertical="top"/>
    </xf>
    <xf numFmtId="0" fontId="31" fillId="0" borderId="34" xfId="0" applyFont="1" applyBorder="1" applyAlignment="1">
      <alignment vertical="center"/>
    </xf>
    <xf numFmtId="0" fontId="3" fillId="0" borderId="64" xfId="0" applyFont="1" applyBorder="1" applyAlignment="1">
      <alignment vertical="top"/>
    </xf>
    <xf numFmtId="0" fontId="3" fillId="7" borderId="0" xfId="0" applyFont="1" applyFill="1" applyProtection="1">
      <protection locked="0"/>
    </xf>
    <xf numFmtId="169" fontId="9" fillId="0" borderId="0" xfId="0" applyNumberFormat="1" applyFont="1" applyAlignment="1">
      <alignment horizontal="center" vertical="top" wrapText="1"/>
    </xf>
    <xf numFmtId="0" fontId="3" fillId="0" borderId="0" xfId="0" applyFont="1" applyAlignment="1" applyProtection="1">
      <alignment horizontal="left" vertical="center" wrapText="1"/>
      <protection locked="0"/>
    </xf>
    <xf numFmtId="169" fontId="3" fillId="0" borderId="0" xfId="0" applyNumberFormat="1" applyFont="1" applyAlignment="1">
      <alignment vertical="top"/>
    </xf>
    <xf numFmtId="169" fontId="3" fillId="0" borderId="0" xfId="0" applyNumberFormat="1" applyFont="1" applyAlignment="1">
      <alignment vertical="top" wrapText="1"/>
    </xf>
    <xf numFmtId="0" fontId="16" fillId="0" borderId="0" xfId="0" applyFont="1" applyAlignment="1">
      <alignment vertical="top"/>
    </xf>
    <xf numFmtId="0" fontId="31" fillId="0" borderId="0" xfId="0" applyFont="1" applyAlignment="1">
      <alignment horizontal="left" vertical="top" wrapText="1"/>
    </xf>
    <xf numFmtId="0" fontId="31" fillId="0" borderId="0" xfId="0" applyFont="1" applyAlignment="1">
      <alignment horizontal="left" wrapText="1"/>
    </xf>
    <xf numFmtId="0" fontId="3" fillId="0" borderId="68" xfId="0" applyFont="1" applyBorder="1"/>
    <xf numFmtId="0" fontId="3" fillId="0" borderId="69" xfId="0" applyFont="1" applyBorder="1"/>
    <xf numFmtId="0" fontId="50" fillId="0" borderId="2" xfId="0" applyFont="1" applyBorder="1" applyAlignment="1">
      <alignment vertical="center"/>
    </xf>
    <xf numFmtId="0" fontId="3" fillId="0" borderId="31" xfId="6" applyBorder="1" applyAlignment="1">
      <alignment vertical="top" wrapText="1"/>
    </xf>
    <xf numFmtId="0" fontId="3" fillId="0" borderId="0" xfId="6" applyBorder="1" applyAlignment="1">
      <alignment vertical="top" wrapText="1"/>
    </xf>
    <xf numFmtId="14" fontId="4" fillId="0" borderId="31" xfId="6" applyNumberFormat="1" applyFont="1" applyBorder="1" applyAlignment="1" applyProtection="1">
      <alignment vertical="center" wrapText="1"/>
      <protection locked="0"/>
    </xf>
    <xf numFmtId="14" fontId="4" fillId="0" borderId="0" xfId="6" applyNumberFormat="1" applyFont="1" applyBorder="1" applyAlignment="1" applyProtection="1">
      <alignment vertical="center" wrapText="1"/>
      <protection locked="0"/>
    </xf>
    <xf numFmtId="0" fontId="3" fillId="45" borderId="57" xfId="0" applyFont="1" applyFill="1" applyBorder="1"/>
    <xf numFmtId="0" fontId="3" fillId="0" borderId="70" xfId="0" applyFont="1" applyBorder="1" applyProtection="1">
      <protection locked="0"/>
    </xf>
    <xf numFmtId="0" fontId="3" fillId="0" borderId="71" xfId="0" applyFont="1" applyBorder="1" applyProtection="1">
      <protection locked="0"/>
    </xf>
    <xf numFmtId="0" fontId="3" fillId="0" borderId="0" xfId="0" applyFont="1" applyAlignment="1" applyProtection="1">
      <alignment horizontal="right"/>
      <protection locked="0"/>
    </xf>
    <xf numFmtId="0" fontId="12" fillId="0" borderId="0" xfId="0" applyFont="1" applyProtection="1">
      <protection locked="0"/>
    </xf>
    <xf numFmtId="0" fontId="31" fillId="0" borderId="0" xfId="0" applyFont="1" applyProtection="1">
      <protection locked="0"/>
    </xf>
    <xf numFmtId="0" fontId="3" fillId="0" borderId="72" xfId="0" applyFont="1" applyBorder="1" applyAlignment="1">
      <alignment horizontal="left" vertical="center"/>
    </xf>
    <xf numFmtId="0" fontId="3" fillId="0" borderId="73" xfId="0" applyFont="1" applyBorder="1"/>
    <xf numFmtId="0" fontId="3" fillId="0" borderId="74" xfId="0" applyFont="1" applyBorder="1"/>
    <xf numFmtId="0" fontId="3" fillId="0" borderId="75" xfId="0" applyFont="1" applyBorder="1"/>
    <xf numFmtId="0" fontId="3" fillId="45" borderId="0" xfId="0" applyFont="1" applyFill="1"/>
    <xf numFmtId="0" fontId="3" fillId="8" borderId="1" xfId="1" applyFill="1" applyBorder="1" applyAlignment="1">
      <alignment horizontal="center" vertical="center" wrapText="1"/>
      <protection locked="0"/>
    </xf>
    <xf numFmtId="167" fontId="3" fillId="0" borderId="76" xfId="0" applyNumberFormat="1" applyFont="1" applyBorder="1"/>
    <xf numFmtId="0" fontId="3" fillId="0" borderId="77" xfId="0" applyFont="1" applyBorder="1"/>
    <xf numFmtId="0" fontId="3" fillId="0" borderId="78" xfId="0" applyFont="1" applyBorder="1" applyAlignment="1" applyProtection="1">
      <alignment vertical="top" wrapText="1"/>
      <protection locked="0"/>
    </xf>
    <xf numFmtId="0" fontId="3" fillId="0" borderId="79" xfId="0" applyFont="1" applyBorder="1" applyAlignment="1" applyProtection="1">
      <alignment vertical="top" wrapText="1"/>
      <protection locked="0"/>
    </xf>
    <xf numFmtId="0" fontId="31" fillId="0" borderId="0" xfId="0" applyFont="1" applyAlignment="1">
      <alignment vertical="top" wrapText="1"/>
    </xf>
    <xf numFmtId="0" fontId="34" fillId="0" borderId="0" xfId="0" applyFont="1" applyAlignment="1">
      <alignment wrapText="1"/>
    </xf>
    <xf numFmtId="0" fontId="31" fillId="0" borderId="10" xfId="0" applyFont="1" applyBorder="1" applyAlignment="1">
      <alignment horizontal="left" vertical="top" wrapText="1"/>
    </xf>
    <xf numFmtId="0" fontId="3" fillId="0" borderId="0" xfId="0" applyFont="1" applyAlignment="1">
      <alignment horizontal="center" vertical="top" wrapText="1"/>
    </xf>
    <xf numFmtId="0" fontId="24" fillId="0" borderId="7" xfId="8" applyFont="1" applyBorder="1" applyAlignment="1">
      <alignment vertical="top" wrapText="1"/>
    </xf>
    <xf numFmtId="0" fontId="3" fillId="0" borderId="0" xfId="9" applyFill="1" applyBorder="1" applyAlignment="1">
      <alignment horizontal="left" vertical="top"/>
    </xf>
    <xf numFmtId="0" fontId="3" fillId="0" borderId="31" xfId="6" applyFill="1" applyBorder="1" applyAlignment="1">
      <alignment vertical="top" wrapText="1"/>
    </xf>
    <xf numFmtId="0" fontId="3" fillId="0" borderId="0" xfId="6" applyFill="1" applyBorder="1" applyAlignment="1">
      <alignment vertical="top" wrapText="1"/>
    </xf>
    <xf numFmtId="14" fontId="4" fillId="0" borderId="31" xfId="6" applyNumberFormat="1" applyFont="1" applyFill="1" applyBorder="1" applyAlignment="1" applyProtection="1">
      <alignment vertical="center" wrapText="1"/>
      <protection locked="0"/>
    </xf>
    <xf numFmtId="14" fontId="4" fillId="0" borderId="0" xfId="6" applyNumberFormat="1" applyFont="1" applyFill="1" applyBorder="1" applyAlignment="1" applyProtection="1">
      <alignment vertical="center" wrapText="1"/>
      <protection locked="0"/>
    </xf>
    <xf numFmtId="14" fontId="3" fillId="0" borderId="0" xfId="5" applyNumberFormat="1" applyFill="1" applyAlignment="1">
      <alignment horizontal="left" vertical="top" wrapText="1"/>
    </xf>
    <xf numFmtId="165" fontId="3" fillId="0" borderId="0" xfId="5" applyNumberFormat="1" applyFill="1" applyAlignment="1">
      <alignment horizontal="center" vertical="top" wrapText="1"/>
    </xf>
    <xf numFmtId="0" fontId="30" fillId="0" borderId="0" xfId="0" applyFont="1" applyAlignment="1">
      <alignment horizontal="center" vertical="top"/>
    </xf>
    <xf numFmtId="0" fontId="3" fillId="0" borderId="0" xfId="0" quotePrefix="1" applyFont="1" applyAlignment="1">
      <alignment vertical="top"/>
    </xf>
    <xf numFmtId="0" fontId="3" fillId="0" borderId="18" xfId="6" applyFill="1" applyAlignment="1" applyProtection="1">
      <alignment horizontal="left" vertical="top" wrapText="1"/>
      <protection locked="0"/>
    </xf>
    <xf numFmtId="0" fontId="3" fillId="7" borderId="21" xfId="6" applyFill="1" applyBorder="1" applyAlignment="1" applyProtection="1">
      <alignment horizontal="left" vertical="top" wrapText="1"/>
      <protection locked="0"/>
    </xf>
    <xf numFmtId="0" fontId="0" fillId="0" borderId="0" xfId="0" applyAlignment="1">
      <alignment vertical="top" wrapText="1"/>
    </xf>
    <xf numFmtId="0" fontId="5" fillId="0" borderId="0" xfId="0" applyFont="1" applyAlignment="1">
      <alignment vertical="center"/>
    </xf>
    <xf numFmtId="0" fontId="55" fillId="0" borderId="2" xfId="45" applyFont="1" applyBorder="1" applyAlignment="1" applyProtection="1">
      <alignment horizontal="center" vertical="center" wrapText="1"/>
      <protection locked="0"/>
    </xf>
    <xf numFmtId="0" fontId="3" fillId="0" borderId="0" xfId="0" applyFont="1" applyAlignment="1">
      <alignment horizontal="center"/>
    </xf>
    <xf numFmtId="0" fontId="3" fillId="0" borderId="57" xfId="0" applyFont="1" applyBorder="1"/>
    <xf numFmtId="0" fontId="3" fillId="0" borderId="58" xfId="0" applyFont="1" applyBorder="1"/>
    <xf numFmtId="167" fontId="4" fillId="0" borderId="0" xfId="0" applyNumberFormat="1" applyFont="1" applyAlignment="1">
      <alignment horizontal="right" wrapText="1"/>
    </xf>
    <xf numFmtId="0" fontId="3" fillId="0" borderId="0" xfId="0" applyFont="1" applyAlignment="1">
      <alignment horizontal="left"/>
    </xf>
    <xf numFmtId="0" fontId="4" fillId="0" borderId="0" xfId="0" applyFont="1" applyAlignment="1">
      <alignment horizontal="center"/>
    </xf>
    <xf numFmtId="0" fontId="4" fillId="15" borderId="18" xfId="0" applyFont="1" applyFill="1" applyBorder="1" applyAlignment="1" applyProtection="1">
      <alignment horizontal="left" vertical="top" wrapText="1"/>
      <protection locked="0"/>
    </xf>
    <xf numFmtId="0" fontId="3" fillId="12" borderId="18" xfId="6" applyNumberFormat="1" applyFont="1" applyFill="1" applyAlignment="1" applyProtection="1">
      <alignment horizontal="center" vertical="center"/>
      <protection locked="0"/>
    </xf>
    <xf numFmtId="1" fontId="3" fillId="12" borderId="18" xfId="44" applyNumberFormat="1" applyFont="1" applyFill="1" applyBorder="1" applyAlignment="1" applyProtection="1">
      <alignment vertical="top" wrapText="1"/>
      <protection locked="0"/>
    </xf>
    <xf numFmtId="0" fontId="3" fillId="0" borderId="72" xfId="0" applyFont="1" applyBorder="1"/>
    <xf numFmtId="0" fontId="3" fillId="0" borderId="83" xfId="0" applyFont="1" applyBorder="1" applyAlignment="1">
      <alignment vertical="center"/>
    </xf>
    <xf numFmtId="0" fontId="16" fillId="0" borderId="29" xfId="6" applyFont="1" applyFill="1" applyBorder="1" applyAlignment="1" applyProtection="1">
      <alignment vertical="top" wrapText="1"/>
      <protection locked="0"/>
    </xf>
    <xf numFmtId="0" fontId="3" fillId="0" borderId="0" xfId="0" applyFont="1" applyAlignment="1">
      <alignment wrapText="1"/>
    </xf>
    <xf numFmtId="0" fontId="3" fillId="7" borderId="44" xfId="6" applyFill="1" applyBorder="1" applyAlignment="1" applyProtection="1">
      <alignment vertical="top" wrapText="1"/>
      <protection locked="0"/>
    </xf>
    <xf numFmtId="0" fontId="3" fillId="7" borderId="30" xfId="6" applyFill="1" applyBorder="1" applyAlignment="1" applyProtection="1">
      <alignment vertical="top" wrapText="1"/>
      <protection locked="0"/>
    </xf>
    <xf numFmtId="0" fontId="16" fillId="0" borderId="18" xfId="6" applyFont="1" applyFill="1" applyAlignment="1" applyProtection="1">
      <alignment vertical="top" wrapText="1"/>
      <protection locked="0"/>
    </xf>
    <xf numFmtId="0" fontId="3" fillId="7" borderId="46" xfId="6" applyFill="1" applyBorder="1" applyAlignment="1" applyProtection="1">
      <alignment vertical="top" wrapText="1"/>
      <protection locked="0"/>
    </xf>
    <xf numFmtId="0" fontId="3" fillId="7" borderId="18" xfId="6" applyFill="1" applyAlignment="1" applyProtection="1">
      <alignment vertical="top" wrapText="1"/>
      <protection locked="0"/>
    </xf>
    <xf numFmtId="0" fontId="16" fillId="15" borderId="18" xfId="6" applyFont="1" applyFill="1" applyAlignment="1" applyProtection="1">
      <alignment vertical="top" wrapText="1"/>
      <protection locked="0"/>
    </xf>
    <xf numFmtId="0" fontId="3" fillId="12" borderId="21" xfId="6" applyFont="1" applyFill="1" applyBorder="1" applyAlignment="1" applyProtection="1">
      <alignment vertical="top" wrapText="1"/>
      <protection locked="0"/>
    </xf>
    <xf numFmtId="0" fontId="31" fillId="0" borderId="31" xfId="0" applyFont="1" applyBorder="1" applyAlignment="1">
      <alignment vertical="top" wrapText="1"/>
    </xf>
    <xf numFmtId="0" fontId="3" fillId="0" borderId="0" xfId="0" applyFont="1" applyAlignment="1" applyProtection="1">
      <alignment wrapText="1"/>
      <protection locked="0"/>
    </xf>
    <xf numFmtId="0" fontId="23" fillId="0" borderId="84" xfId="8" applyFont="1" applyBorder="1"/>
    <xf numFmtId="0" fontId="3" fillId="0" borderId="18" xfId="6" applyFont="1" applyAlignment="1" applyProtection="1">
      <alignment vertical="top" wrapText="1"/>
    </xf>
    <xf numFmtId="0" fontId="3" fillId="0" borderId="18" xfId="0" applyFont="1" applyBorder="1" applyAlignment="1">
      <alignment vertical="top" wrapText="1"/>
    </xf>
    <xf numFmtId="0" fontId="3" fillId="0" borderId="30" xfId="0" applyFont="1" applyBorder="1" applyAlignment="1">
      <alignment vertical="top" wrapText="1"/>
    </xf>
    <xf numFmtId="0" fontId="3" fillId="8" borderId="21" xfId="6" applyFont="1" applyFill="1" applyBorder="1" applyAlignment="1" applyProtection="1">
      <alignment vertical="top" wrapText="1"/>
      <protection locked="0"/>
    </xf>
    <xf numFmtId="168" fontId="3" fillId="8" borderId="21" xfId="6" applyNumberFormat="1" applyFont="1" applyFill="1" applyBorder="1" applyAlignment="1" applyProtection="1">
      <alignment vertical="top" wrapText="1"/>
      <protection locked="0"/>
    </xf>
    <xf numFmtId="168" fontId="0" fillId="8" borderId="85" xfId="0" applyNumberFormat="1" applyFill="1" applyBorder="1" applyAlignment="1" applyProtection="1">
      <alignment vertical="top" wrapText="1"/>
      <protection locked="0"/>
    </xf>
    <xf numFmtId="0" fontId="4" fillId="15" borderId="21" xfId="0" applyFont="1" applyFill="1" applyBorder="1" applyAlignment="1" applyProtection="1">
      <alignment vertical="top" wrapText="1"/>
      <protection locked="0"/>
    </xf>
    <xf numFmtId="0" fontId="0" fillId="7" borderId="18" xfId="0" applyFill="1" applyBorder="1" applyAlignment="1" applyProtection="1">
      <alignment vertical="top" wrapText="1"/>
      <protection locked="0"/>
    </xf>
    <xf numFmtId="0" fontId="3" fillId="0" borderId="21" xfId="6" applyFont="1" applyBorder="1" applyAlignment="1" applyProtection="1">
      <alignment vertical="top" wrapText="1"/>
    </xf>
    <xf numFmtId="0" fontId="3" fillId="12" borderId="18" xfId="6" applyNumberFormat="1" applyFont="1" applyFill="1" applyAlignment="1" applyProtection="1">
      <alignment horizontal="center" vertical="top"/>
      <protection locked="0"/>
    </xf>
    <xf numFmtId="0" fontId="3" fillId="0" borderId="0" xfId="9" applyNumberFormat="1" applyBorder="1" applyAlignment="1" applyProtection="1">
      <alignment horizontal="left" vertical="top"/>
    </xf>
    <xf numFmtId="0" fontId="3" fillId="0" borderId="25" xfId="0" applyFont="1" applyBorder="1" applyAlignment="1">
      <alignment vertical="top"/>
    </xf>
    <xf numFmtId="0" fontId="3" fillId="0" borderId="2" xfId="0" applyFont="1" applyBorder="1" applyAlignment="1">
      <alignment horizontal="right"/>
    </xf>
    <xf numFmtId="0" fontId="3" fillId="12" borderId="30" xfId="6" applyFont="1" applyFill="1" applyBorder="1" applyAlignment="1" applyProtection="1">
      <alignment vertical="top" wrapText="1"/>
      <protection locked="0"/>
    </xf>
    <xf numFmtId="0" fontId="3" fillId="12" borderId="18" xfId="6" applyFont="1" applyFill="1" applyAlignment="1" applyProtection="1">
      <alignment vertical="top" wrapText="1"/>
      <protection locked="0"/>
    </xf>
    <xf numFmtId="0" fontId="0" fillId="7" borderId="29" xfId="0" applyFill="1" applyBorder="1" applyAlignment="1" applyProtection="1">
      <alignment vertical="top" wrapText="1"/>
      <protection locked="0"/>
    </xf>
    <xf numFmtId="0" fontId="3" fillId="0" borderId="87" xfId="0" applyFont="1" applyBorder="1"/>
    <xf numFmtId="0" fontId="3" fillId="0" borderId="88" xfId="0" applyFont="1" applyBorder="1" applyAlignment="1">
      <alignment vertical="center"/>
    </xf>
    <xf numFmtId="0" fontId="3" fillId="0" borderId="89" xfId="0" applyFont="1" applyBorder="1" applyAlignment="1">
      <alignment vertical="center"/>
    </xf>
    <xf numFmtId="0" fontId="3" fillId="0" borderId="60" xfId="0" applyFont="1" applyBorder="1"/>
    <xf numFmtId="0" fontId="3" fillId="0" borderId="2" xfId="0" applyFont="1" applyBorder="1" applyAlignment="1">
      <alignment vertical="top"/>
    </xf>
    <xf numFmtId="0" fontId="3" fillId="0" borderId="2" xfId="0" applyFont="1" applyBorder="1" applyAlignment="1">
      <alignment horizontal="center"/>
    </xf>
    <xf numFmtId="0" fontId="0" fillId="0" borderId="2" xfId="0" applyBorder="1" applyAlignment="1">
      <alignment horizontal="center" vertical="center" wrapText="1"/>
    </xf>
    <xf numFmtId="0" fontId="3" fillId="0" borderId="10" xfId="0" applyFont="1" applyBorder="1" applyAlignment="1">
      <alignment horizontal="right" vertical="top"/>
    </xf>
    <xf numFmtId="0" fontId="4" fillId="0" borderId="80" xfId="0" applyFont="1" applyBorder="1" applyAlignment="1">
      <alignment horizontal="right" vertical="center"/>
    </xf>
    <xf numFmtId="0" fontId="34" fillId="0" borderId="0" xfId="0" applyFont="1" applyAlignment="1">
      <alignment vertical="top" wrapText="1"/>
    </xf>
    <xf numFmtId="0" fontId="0" fillId="0" borderId="21" xfId="0" applyBorder="1" applyAlignment="1">
      <alignment vertical="top" wrapText="1"/>
    </xf>
    <xf numFmtId="0" fontId="3" fillId="8" borderId="21" xfId="0" applyFont="1" applyFill="1" applyBorder="1" applyAlignment="1" applyProtection="1">
      <alignment vertical="top" wrapText="1"/>
      <protection locked="0"/>
    </xf>
    <xf numFmtId="0" fontId="0" fillId="0" borderId="30" xfId="0" applyBorder="1" applyAlignment="1">
      <alignment vertical="top" wrapText="1"/>
    </xf>
    <xf numFmtId="0" fontId="3" fillId="8" borderId="30" xfId="0" applyFont="1" applyFill="1" applyBorder="1" applyAlignment="1" applyProtection="1">
      <alignment vertical="top" wrapText="1"/>
      <protection locked="0"/>
    </xf>
    <xf numFmtId="169" fontId="3" fillId="0" borderId="0" xfId="0" applyNumberFormat="1" applyFont="1" applyAlignment="1">
      <alignment horizontal="center" vertical="top" wrapText="1"/>
    </xf>
    <xf numFmtId="0" fontId="5" fillId="0" borderId="80" xfId="0" applyFont="1" applyBorder="1" applyAlignment="1">
      <alignment horizontal="right" vertical="center"/>
    </xf>
    <xf numFmtId="0" fontId="3" fillId="0" borderId="0" xfId="5" applyFill="1" applyAlignment="1" applyProtection="1">
      <alignment vertical="top" wrapText="1"/>
    </xf>
    <xf numFmtId="0" fontId="3" fillId="0" borderId="0" xfId="5" applyFill="1" applyAlignment="1" applyProtection="1">
      <alignment horizontal="left" vertical="top" wrapText="1"/>
    </xf>
    <xf numFmtId="167" fontId="3" fillId="0" borderId="0" xfId="6" applyNumberFormat="1" applyBorder="1" applyAlignment="1" applyProtection="1">
      <alignment horizontal="left" vertical="top" wrapText="1"/>
    </xf>
    <xf numFmtId="0" fontId="3" fillId="15" borderId="0" xfId="6" applyFill="1" applyBorder="1" applyAlignment="1" applyProtection="1">
      <alignment horizontal="left" vertical="top" wrapText="1"/>
    </xf>
    <xf numFmtId="0" fontId="3" fillId="0" borderId="0" xfId="6" applyBorder="1" applyAlignment="1" applyProtection="1">
      <alignment vertical="top" wrapText="1"/>
    </xf>
    <xf numFmtId="14" fontId="4" fillId="0" borderId="0" xfId="6" applyNumberFormat="1" applyFont="1" applyBorder="1" applyAlignment="1" applyProtection="1">
      <alignment vertical="center" wrapText="1"/>
    </xf>
    <xf numFmtId="0" fontId="3" fillId="0" borderId="0" xfId="6" applyFill="1" applyBorder="1" applyAlignment="1" applyProtection="1">
      <alignment vertical="top" wrapText="1"/>
    </xf>
    <xf numFmtId="14" fontId="4" fillId="0" borderId="0" xfId="6" applyNumberFormat="1" applyFont="1" applyFill="1" applyBorder="1" applyAlignment="1" applyProtection="1">
      <alignment vertical="center" wrapText="1"/>
    </xf>
    <xf numFmtId="0" fontId="3" fillId="15" borderId="0" xfId="0" applyFont="1" applyFill="1" applyAlignment="1">
      <alignment horizontal="left" vertical="top" wrapText="1"/>
    </xf>
    <xf numFmtId="0" fontId="3" fillId="0" borderId="0" xfId="6" applyBorder="1" applyAlignment="1" applyProtection="1">
      <alignment horizontal="left" vertical="top" wrapText="1"/>
    </xf>
    <xf numFmtId="49" fontId="3" fillId="0" borderId="0" xfId="6" applyNumberFormat="1" applyBorder="1" applyAlignment="1" applyProtection="1">
      <alignment horizontal="left" vertical="top" wrapText="1"/>
    </xf>
    <xf numFmtId="0" fontId="3" fillId="15" borderId="18" xfId="6" applyFont="1" applyFill="1" applyAlignment="1" applyProtection="1">
      <alignment horizontal="left" vertical="top" wrapText="1"/>
    </xf>
    <xf numFmtId="0" fontId="3" fillId="15" borderId="18" xfId="6" applyFont="1" applyFill="1" applyAlignment="1" applyProtection="1">
      <alignment vertical="top" wrapText="1"/>
    </xf>
    <xf numFmtId="0" fontId="3" fillId="15" borderId="30" xfId="6" applyFont="1" applyFill="1" applyBorder="1" applyAlignment="1" applyProtection="1">
      <alignment vertical="top" wrapText="1"/>
    </xf>
    <xf numFmtId="0" fontId="3" fillId="15" borderId="29" xfId="0" applyFont="1" applyFill="1" applyBorder="1" applyAlignment="1">
      <alignment vertical="top" wrapText="1"/>
    </xf>
    <xf numFmtId="0" fontId="3" fillId="15" borderId="18" xfId="0" applyFont="1" applyFill="1" applyBorder="1" applyAlignment="1">
      <alignment horizontal="left" vertical="top" wrapText="1"/>
    </xf>
    <xf numFmtId="0" fontId="22" fillId="0" borderId="0" xfId="0" applyFont="1" applyAlignment="1">
      <alignment vertical="top" wrapText="1"/>
    </xf>
    <xf numFmtId="4" fontId="3" fillId="0" borderId="0" xfId="4" applyNumberFormat="1" applyFill="1" applyAlignment="1" applyProtection="1">
      <alignment horizontal="right" vertical="center" wrapText="1"/>
    </xf>
    <xf numFmtId="0" fontId="31" fillId="0" borderId="3" xfId="0" applyFont="1" applyBorder="1" applyAlignment="1">
      <alignment vertical="top" wrapText="1"/>
    </xf>
    <xf numFmtId="0" fontId="3" fillId="8" borderId="1" xfId="0" applyFont="1" applyFill="1" applyBorder="1" applyAlignment="1" applyProtection="1">
      <alignment vertical="top"/>
      <protection locked="0"/>
    </xf>
    <xf numFmtId="0" fontId="3" fillId="0" borderId="0" xfId="6" applyBorder="1" applyAlignment="1" applyProtection="1">
      <alignment horizontal="left" vertical="center" wrapText="1"/>
    </xf>
    <xf numFmtId="0" fontId="3" fillId="14" borderId="0" xfId="6" applyFill="1" applyBorder="1" applyAlignment="1" applyProtection="1">
      <alignment horizontal="center" vertical="top" wrapText="1"/>
    </xf>
    <xf numFmtId="0" fontId="17" fillId="0" borderId="0" xfId="0" applyFont="1" applyAlignment="1">
      <alignment horizontal="right" vertical="top"/>
    </xf>
    <xf numFmtId="0" fontId="5" fillId="0" borderId="0" xfId="0" applyFont="1"/>
    <xf numFmtId="0" fontId="3" fillId="0" borderId="31" xfId="6" applyBorder="1" applyAlignment="1" applyProtection="1">
      <alignment horizontal="left" vertical="top" wrapText="1"/>
    </xf>
    <xf numFmtId="49" fontId="3" fillId="0" borderId="31" xfId="6" applyNumberFormat="1" applyBorder="1" applyAlignment="1" applyProtection="1">
      <alignment horizontal="left" vertical="top" wrapText="1"/>
    </xf>
    <xf numFmtId="0" fontId="0" fillId="0" borderId="31" xfId="0" applyBorder="1" applyAlignment="1">
      <alignment vertical="top" wrapText="1"/>
    </xf>
    <xf numFmtId="0" fontId="3" fillId="7" borderId="21" xfId="6" applyFont="1" applyFill="1" applyBorder="1" applyAlignment="1" applyProtection="1">
      <alignment horizontal="left" vertical="top" wrapText="1"/>
    </xf>
    <xf numFmtId="0" fontId="9" fillId="0" borderId="0" xfId="0" applyFont="1" applyAlignment="1">
      <alignment horizontal="center" wrapText="1"/>
    </xf>
    <xf numFmtId="166" fontId="3" fillId="9" borderId="86" xfId="4" applyNumberFormat="1" applyFont="1" applyBorder="1" applyAlignment="1" applyProtection="1">
      <alignment vertical="top" wrapText="1"/>
    </xf>
    <xf numFmtId="166" fontId="3" fillId="9" borderId="30" xfId="4" applyNumberFormat="1" applyFont="1" applyBorder="1" applyAlignment="1" applyProtection="1">
      <alignment vertical="top" wrapText="1"/>
    </xf>
    <xf numFmtId="166" fontId="4" fillId="9" borderId="21" xfId="4" applyFont="1" applyBorder="1" applyAlignment="1">
      <alignment vertical="center" wrapText="1"/>
    </xf>
    <xf numFmtId="166" fontId="4" fillId="9" borderId="30" xfId="0" applyNumberFormat="1" applyFont="1" applyFill="1" applyBorder="1" applyAlignment="1">
      <alignment vertical="center"/>
    </xf>
    <xf numFmtId="0" fontId="9" fillId="0" borderId="0" xfId="0" applyFont="1" applyAlignment="1">
      <alignment vertical="top"/>
    </xf>
    <xf numFmtId="0" fontId="20" fillId="0" borderId="0" xfId="0" applyFont="1" applyAlignment="1">
      <alignment vertical="center"/>
    </xf>
    <xf numFmtId="166" fontId="30" fillId="0" borderId="0" xfId="4" applyFont="1" applyFill="1" applyAlignment="1">
      <alignment vertical="top" wrapText="1"/>
    </xf>
    <xf numFmtId="166" fontId="30" fillId="0" borderId="0" xfId="4" applyFont="1" applyFill="1" applyAlignment="1" applyProtection="1">
      <alignment vertical="top" wrapText="1"/>
    </xf>
    <xf numFmtId="166" fontId="30" fillId="0" borderId="0" xfId="4" applyFont="1" applyFill="1" applyAlignment="1" applyProtection="1">
      <alignment horizontal="right" vertical="top" wrapText="1"/>
    </xf>
    <xf numFmtId="0" fontId="31" fillId="15" borderId="0" xfId="0" applyFont="1" applyFill="1" applyAlignment="1">
      <alignment vertical="top"/>
    </xf>
    <xf numFmtId="169" fontId="9" fillId="15" borderId="0" xfId="0" applyNumberFormat="1" applyFont="1" applyFill="1" applyAlignment="1">
      <alignment horizontal="center" vertical="top" wrapText="1"/>
    </xf>
    <xf numFmtId="0" fontId="3" fillId="0" borderId="0" xfId="0" applyFont="1" applyAlignment="1">
      <alignment horizontal="left" vertical="center" wrapText="1"/>
    </xf>
    <xf numFmtId="0" fontId="3" fillId="15" borderId="1" xfId="0" applyFont="1" applyFill="1" applyBorder="1" applyAlignment="1">
      <alignment vertical="top" wrapText="1"/>
    </xf>
    <xf numFmtId="0" fontId="30" fillId="0" borderId="0" xfId="0" applyFont="1" applyAlignment="1">
      <alignment horizontal="left" vertical="top" wrapText="1"/>
    </xf>
    <xf numFmtId="0" fontId="3" fillId="7" borderId="18" xfId="6" applyFont="1" applyFill="1" applyAlignment="1" applyProtection="1">
      <alignment vertical="top" wrapText="1"/>
      <protection locked="0"/>
    </xf>
    <xf numFmtId="0" fontId="35" fillId="0" borderId="0" xfId="0" applyFont="1" applyAlignment="1">
      <alignment horizontal="left"/>
    </xf>
    <xf numFmtId="0" fontId="30" fillId="0" borderId="0" xfId="0" applyFont="1"/>
    <xf numFmtId="0" fontId="33" fillId="0" borderId="0" xfId="0" applyFont="1"/>
    <xf numFmtId="0" fontId="5" fillId="0" borderId="0" xfId="0" applyFont="1" applyAlignment="1">
      <alignment wrapText="1"/>
    </xf>
    <xf numFmtId="0" fontId="7" fillId="0" borderId="0" xfId="0" applyFont="1" applyAlignment="1">
      <alignment vertical="center" wrapText="1"/>
    </xf>
    <xf numFmtId="0" fontId="13" fillId="0" borderId="0" xfId="0" applyFont="1"/>
    <xf numFmtId="0" fontId="19" fillId="0" borderId="0" xfId="0" applyFont="1" applyAlignment="1">
      <alignment horizontal="left" vertical="center" indent="1"/>
    </xf>
    <xf numFmtId="0" fontId="10" fillId="0" borderId="0" xfId="0" applyFont="1" applyAlignment="1">
      <alignment horizontal="left" wrapText="1"/>
    </xf>
    <xf numFmtId="0" fontId="7" fillId="0" borderId="3" xfId="0" applyFont="1" applyBorder="1" applyAlignment="1">
      <alignment vertical="center" wrapText="1"/>
    </xf>
    <xf numFmtId="0" fontId="18" fillId="0" borderId="0" xfId="0" applyFont="1"/>
    <xf numFmtId="166" fontId="3" fillId="0" borderId="6" xfId="2" applyNumberFormat="1" applyFill="1" applyBorder="1" applyAlignment="1" applyProtection="1">
      <alignment wrapText="1"/>
    </xf>
    <xf numFmtId="0" fontId="2" fillId="0" borderId="5" xfId="0" applyFont="1" applyBorder="1" applyAlignment="1">
      <alignment wrapText="1"/>
    </xf>
    <xf numFmtId="0" fontId="0" fillId="0" borderId="6" xfId="0" applyBorder="1" applyAlignment="1">
      <alignment wrapText="1"/>
    </xf>
    <xf numFmtId="0" fontId="3" fillId="0" borderId="6" xfId="0" applyFont="1" applyBorder="1" applyAlignment="1">
      <alignment wrapText="1"/>
    </xf>
    <xf numFmtId="49" fontId="3" fillId="8" borderId="1" xfId="2" applyNumberFormat="1" applyBorder="1" applyAlignment="1" applyProtection="1">
      <alignment vertical="center" wrapText="1"/>
      <protection locked="0"/>
    </xf>
    <xf numFmtId="0" fontId="3" fillId="15" borderId="21" xfId="6" applyFont="1" applyFill="1" applyBorder="1" applyAlignment="1" applyProtection="1">
      <alignment vertical="top" wrapText="1"/>
    </xf>
    <xf numFmtId="0" fontId="0" fillId="15" borderId="18" xfId="0" applyFill="1" applyBorder="1" applyAlignment="1">
      <alignment vertical="top" wrapText="1"/>
    </xf>
    <xf numFmtId="0" fontId="4" fillId="0" borderId="0" xfId="0" applyFont="1" applyAlignment="1">
      <alignment horizontal="left" vertical="center"/>
    </xf>
    <xf numFmtId="0" fontId="3" fillId="12" borderId="18" xfId="6" applyFont="1" applyFill="1" applyAlignment="1" applyProtection="1">
      <alignment horizontal="center" vertical="top" wrapText="1"/>
      <protection locked="0"/>
    </xf>
    <xf numFmtId="0" fontId="0" fillId="7" borderId="29" xfId="0" applyFill="1" applyBorder="1" applyAlignment="1" applyProtection="1">
      <alignment horizontal="center" vertical="top" wrapText="1"/>
      <protection locked="0"/>
    </xf>
    <xf numFmtId="166" fontId="58" fillId="0" borderId="0" xfId="0" applyNumberFormat="1" applyFont="1" applyAlignment="1">
      <alignment horizontal="center" vertical="top" wrapText="1"/>
    </xf>
    <xf numFmtId="0" fontId="3" fillId="0" borderId="0" xfId="6" applyFill="1" applyBorder="1" applyAlignment="1" applyProtection="1">
      <alignment horizontal="left" vertical="top" wrapText="1"/>
    </xf>
    <xf numFmtId="169" fontId="3" fillId="0" borderId="0" xfId="45" applyNumberFormat="1" applyAlignment="1">
      <alignment vertical="top"/>
    </xf>
    <xf numFmtId="0" fontId="3" fillId="0" borderId="0" xfId="45" applyAlignment="1">
      <alignment vertical="top"/>
    </xf>
    <xf numFmtId="0" fontId="4" fillId="0" borderId="0" xfId="45" applyFont="1" applyAlignment="1">
      <alignment vertical="top"/>
    </xf>
    <xf numFmtId="0" fontId="31" fillId="0" borderId="0" xfId="45" applyFont="1" applyAlignment="1">
      <alignment vertical="top"/>
    </xf>
    <xf numFmtId="0" fontId="31" fillId="0" borderId="0" xfId="45" applyFont="1" applyAlignment="1">
      <alignment horizontal="right" vertical="top"/>
    </xf>
    <xf numFmtId="0" fontId="3" fillId="0" borderId="0" xfId="45" applyAlignment="1">
      <alignment horizontal="right"/>
    </xf>
    <xf numFmtId="0" fontId="3" fillId="0" borderId="0" xfId="45"/>
    <xf numFmtId="0" fontId="20" fillId="0" borderId="0" xfId="45" applyFont="1" applyAlignment="1">
      <alignment horizontal="left" vertical="center" wrapText="1"/>
    </xf>
    <xf numFmtId="0" fontId="3" fillId="0" borderId="0" xfId="45" applyAlignment="1">
      <alignment horizontal="left" vertical="center" wrapText="1"/>
    </xf>
    <xf numFmtId="0" fontId="3" fillId="0" borderId="0" xfId="45" applyAlignment="1">
      <alignment wrapText="1"/>
    </xf>
    <xf numFmtId="0" fontId="4" fillId="0" borderId="0" xfId="45" applyFont="1" applyAlignment="1">
      <alignment vertical="top" wrapText="1"/>
    </xf>
    <xf numFmtId="0" fontId="52" fillId="0" borderId="0" xfId="45" applyFont="1" applyAlignment="1">
      <alignment horizontal="center" wrapText="1"/>
    </xf>
    <xf numFmtId="0" fontId="13" fillId="0" borderId="0" xfId="45" applyFont="1" applyAlignment="1">
      <alignment vertical="top"/>
    </xf>
    <xf numFmtId="0" fontId="54" fillId="0" borderId="0" xfId="46" applyFont="1" applyAlignment="1">
      <alignment horizontal="center"/>
    </xf>
    <xf numFmtId="0" fontId="3" fillId="0" borderId="0" xfId="45" applyAlignment="1">
      <alignment vertical="top" wrapText="1"/>
    </xf>
    <xf numFmtId="0" fontId="53" fillId="0" borderId="0" xfId="45" applyFont="1" applyAlignment="1">
      <alignment horizontal="center" wrapText="1"/>
    </xf>
    <xf numFmtId="0" fontId="12" fillId="0" borderId="0" xfId="2" applyFont="1" applyFill="1" applyBorder="1" applyAlignment="1" applyProtection="1">
      <alignment horizontal="left" vertical="top"/>
    </xf>
    <xf numFmtId="0" fontId="10" fillId="0" borderId="0" xfId="45" applyFont="1" applyAlignment="1">
      <alignment horizontal="center" wrapText="1"/>
    </xf>
    <xf numFmtId="0" fontId="3" fillId="0" borderId="0" xfId="6" applyFill="1" applyBorder="1" applyAlignment="1" applyProtection="1">
      <alignment horizontal="center" wrapText="1"/>
    </xf>
    <xf numFmtId="0" fontId="3" fillId="0" borderId="0" xfId="45" applyAlignment="1">
      <alignment horizontal="center" wrapText="1"/>
    </xf>
    <xf numFmtId="167" fontId="3" fillId="0" borderId="0" xfId="6" applyNumberFormat="1" applyFill="1" applyBorder="1" applyAlignment="1" applyProtection="1">
      <alignment horizontal="center" wrapText="1"/>
    </xf>
    <xf numFmtId="167" fontId="3" fillId="0" borderId="0" xfId="6" applyNumberFormat="1" applyFill="1" applyBorder="1" applyAlignment="1" applyProtection="1">
      <alignment horizontal="left" vertical="top" wrapText="1"/>
    </xf>
    <xf numFmtId="0" fontId="3" fillId="0" borderId="0" xfId="45" applyAlignment="1">
      <alignment horizontal="left" vertical="top" wrapText="1"/>
    </xf>
    <xf numFmtId="0" fontId="5" fillId="0" borderId="2" xfId="46" applyFont="1" applyBorder="1" applyAlignment="1">
      <alignment horizontal="left" vertical="center" wrapText="1"/>
    </xf>
    <xf numFmtId="0" fontId="55" fillId="0" borderId="2" xfId="45" applyFont="1" applyBorder="1" applyAlignment="1">
      <alignment horizontal="left" vertical="center" wrapText="1"/>
    </xf>
    <xf numFmtId="0" fontId="3" fillId="0" borderId="0" xfId="5" applyFill="1" applyBorder="1" applyAlignment="1" applyProtection="1">
      <alignment horizontal="left" vertical="top" wrapText="1"/>
    </xf>
    <xf numFmtId="0" fontId="3" fillId="0" borderId="0" xfId="45" applyAlignment="1">
      <alignment vertical="center"/>
    </xf>
    <xf numFmtId="0" fontId="54" fillId="0" borderId="0" xfId="46" applyFont="1" applyAlignment="1">
      <alignment horizontal="center" wrapText="1"/>
    </xf>
    <xf numFmtId="0" fontId="4" fillId="0" borderId="0" xfId="45" applyFont="1"/>
    <xf numFmtId="0" fontId="4" fillId="0" borderId="0" xfId="45" applyFont="1" applyAlignment="1">
      <alignment horizontal="center" wrapText="1"/>
    </xf>
    <xf numFmtId="0" fontId="3" fillId="0" borderId="0" xfId="2" applyFill="1" applyBorder="1" applyAlignment="1" applyProtection="1">
      <alignment horizontal="center" wrapText="1"/>
    </xf>
    <xf numFmtId="0" fontId="3" fillId="0" borderId="0" xfId="9" applyFill="1" applyBorder="1" applyAlignment="1" applyProtection="1">
      <alignment horizontal="left" vertical="top"/>
    </xf>
    <xf numFmtId="0" fontId="3" fillId="0" borderId="0" xfId="45" applyAlignment="1">
      <alignment horizontal="left" vertical="top"/>
    </xf>
    <xf numFmtId="0" fontId="31" fillId="0" borderId="0" xfId="45" applyFont="1" applyAlignment="1">
      <alignment horizontal="left" vertical="top"/>
    </xf>
    <xf numFmtId="0" fontId="30" fillId="0" borderId="0" xfId="45" applyFont="1" applyAlignment="1">
      <alignment horizontal="center" vertical="top"/>
    </xf>
    <xf numFmtId="0" fontId="9" fillId="0" borderId="0" xfId="45" applyFont="1" applyAlignment="1">
      <alignment horizontal="center" vertical="top" wrapText="1"/>
    </xf>
    <xf numFmtId="0" fontId="5" fillId="0" borderId="0" xfId="45" applyFont="1" applyAlignment="1">
      <alignment horizontal="center" wrapText="1"/>
    </xf>
    <xf numFmtId="0" fontId="3" fillId="0" borderId="0" xfId="6" applyFill="1" applyBorder="1" applyAlignment="1" applyProtection="1">
      <alignment horizontal="center" vertical="center"/>
    </xf>
    <xf numFmtId="0" fontId="3" fillId="0" borderId="0" xfId="9" applyFill="1" applyBorder="1" applyAlignment="1" applyProtection="1">
      <alignment horizontal="center" wrapText="1"/>
    </xf>
    <xf numFmtId="0" fontId="16" fillId="0" borderId="0" xfId="45" applyFont="1" applyAlignment="1">
      <alignment vertical="center" wrapText="1"/>
    </xf>
    <xf numFmtId="0" fontId="3" fillId="0" borderId="0" xfId="45" applyAlignment="1">
      <alignment vertical="center" wrapText="1"/>
    </xf>
    <xf numFmtId="0" fontId="3" fillId="0" borderId="0" xfId="45" applyAlignment="1">
      <alignment horizontal="right" vertical="center"/>
    </xf>
    <xf numFmtId="169" fontId="9" fillId="0" borderId="0" xfId="45" applyNumberFormat="1" applyFont="1" applyAlignment="1">
      <alignment horizontal="center" vertical="top" wrapText="1"/>
    </xf>
    <xf numFmtId="0" fontId="16" fillId="0" borderId="0" xfId="45" applyFont="1" applyAlignment="1">
      <alignment vertical="top"/>
    </xf>
    <xf numFmtId="0" fontId="4" fillId="0" borderId="0" xfId="45" applyFont="1" applyAlignment="1">
      <alignment horizontal="right" vertical="center"/>
    </xf>
    <xf numFmtId="4" fontId="3" fillId="0" borderId="0" xfId="4" applyNumberFormat="1" applyFill="1" applyBorder="1" applyAlignment="1" applyProtection="1">
      <alignment horizontal="right" vertical="center" wrapText="1"/>
    </xf>
    <xf numFmtId="0" fontId="16" fillId="0" borderId="0" xfId="6" applyFont="1" applyFill="1" applyBorder="1" applyAlignment="1" applyProtection="1">
      <alignment vertical="top" wrapText="1"/>
    </xf>
    <xf numFmtId="0" fontId="9" fillId="0" borderId="0" xfId="45" applyFont="1" applyAlignment="1">
      <alignment horizontal="left" vertical="top" wrapText="1"/>
    </xf>
    <xf numFmtId="0" fontId="9" fillId="0" borderId="0" xfId="45" applyFont="1" applyAlignment="1">
      <alignment horizontal="center" wrapText="1"/>
    </xf>
    <xf numFmtId="0" fontId="3" fillId="0" borderId="0" xfId="45" applyAlignment="1">
      <alignment horizontal="center" vertical="top" wrapText="1"/>
    </xf>
    <xf numFmtId="4" fontId="3" fillId="0" borderId="0" xfId="4" applyNumberFormat="1" applyFont="1" applyFill="1" applyBorder="1" applyAlignment="1" applyProtection="1">
      <alignment horizontal="right" vertical="center" wrapText="1"/>
    </xf>
    <xf numFmtId="0" fontId="5" fillId="0" borderId="0" xfId="45" applyFont="1" applyAlignment="1">
      <alignment vertical="top"/>
    </xf>
    <xf numFmtId="0" fontId="4" fillId="0" borderId="0" xfId="45" applyFont="1" applyAlignment="1">
      <alignment horizontal="left" vertical="top" wrapText="1"/>
    </xf>
    <xf numFmtId="169" fontId="9" fillId="15" borderId="0" xfId="45" applyNumberFormat="1" applyFont="1" applyFill="1" applyAlignment="1">
      <alignment horizontal="center" vertical="top" wrapText="1"/>
    </xf>
    <xf numFmtId="0" fontId="31" fillId="0" borderId="0" xfId="45" applyFont="1" applyAlignment="1">
      <alignment horizontal="left" vertical="top" wrapText="1"/>
    </xf>
    <xf numFmtId="0" fontId="34" fillId="0" borderId="0" xfId="45" applyFont="1" applyAlignment="1">
      <alignment vertical="top" wrapText="1"/>
    </xf>
    <xf numFmtId="0" fontId="34" fillId="0" borderId="0" xfId="45" applyFont="1" applyAlignment="1">
      <alignment wrapText="1"/>
    </xf>
    <xf numFmtId="0" fontId="35" fillId="0" borderId="0" xfId="45" applyFont="1" applyAlignment="1">
      <alignment horizontal="left"/>
    </xf>
    <xf numFmtId="0" fontId="24" fillId="0" borderId="0" xfId="47" applyFont="1" applyAlignment="1">
      <alignment vertical="top" wrapText="1"/>
    </xf>
    <xf numFmtId="0" fontId="23" fillId="0" borderId="0" xfId="47" applyFont="1"/>
    <xf numFmtId="0" fontId="3" fillId="0" borderId="0" xfId="45" applyAlignment="1">
      <alignment horizontal="center" vertical="center"/>
    </xf>
    <xf numFmtId="0" fontId="31" fillId="0" borderId="0" xfId="45" applyFont="1" applyAlignment="1">
      <alignment horizontal="left" wrapText="1"/>
    </xf>
    <xf numFmtId="0" fontId="3" fillId="0" borderId="0" xfId="45" applyAlignment="1">
      <alignment horizontal="right" vertical="top"/>
    </xf>
    <xf numFmtId="0" fontId="30" fillId="0" borderId="0" xfId="45" applyFont="1" applyAlignment="1">
      <alignment horizontal="left" vertical="top" wrapText="1"/>
    </xf>
    <xf numFmtId="0" fontId="3" fillId="0" borderId="0" xfId="6" applyFill="1" applyBorder="1" applyAlignment="1" applyProtection="1">
      <alignment horizontal="left" vertical="center" wrapText="1"/>
    </xf>
    <xf numFmtId="0" fontId="31" fillId="0" borderId="0" xfId="45" applyFont="1" applyAlignment="1">
      <alignment horizontal="center" vertical="top" wrapText="1"/>
    </xf>
    <xf numFmtId="0" fontId="3" fillId="0" borderId="0" xfId="6" applyFill="1" applyBorder="1" applyAlignment="1" applyProtection="1">
      <alignment horizontal="center" vertical="top" wrapText="1"/>
    </xf>
    <xf numFmtId="166" fontId="30" fillId="0" borderId="0" xfId="4" applyFont="1" applyFill="1" applyBorder="1" applyAlignment="1" applyProtection="1">
      <alignment horizontal="right" vertical="top" wrapText="1"/>
    </xf>
    <xf numFmtId="49" fontId="3" fillId="0" borderId="0" xfId="5" applyNumberFormat="1" applyFill="1" applyBorder="1" applyAlignment="1" applyProtection="1">
      <alignment vertical="top"/>
    </xf>
    <xf numFmtId="0" fontId="17" fillId="0" borderId="0" xfId="45" applyFont="1" applyAlignment="1">
      <alignment horizontal="right" vertical="top"/>
    </xf>
    <xf numFmtId="0" fontId="5" fillId="0" borderId="0" xfId="45" applyFont="1"/>
    <xf numFmtId="49" fontId="3" fillId="0" borderId="0" xfId="6" applyNumberFormat="1" applyFill="1" applyBorder="1" applyAlignment="1" applyProtection="1">
      <alignment horizontal="left" vertical="top" wrapText="1"/>
    </xf>
    <xf numFmtId="0" fontId="17" fillId="0" borderId="0" xfId="45" applyFont="1" applyAlignment="1">
      <alignment vertical="top" wrapText="1"/>
    </xf>
    <xf numFmtId="0" fontId="4" fillId="0" borderId="0" xfId="45" applyFont="1" applyAlignment="1">
      <alignment horizontal="right" vertical="top"/>
    </xf>
    <xf numFmtId="0" fontId="4" fillId="0" borderId="0" xfId="45" applyFont="1" applyAlignment="1">
      <alignment vertical="center"/>
    </xf>
    <xf numFmtId="0" fontId="18" fillId="0" borderId="0" xfId="45" applyFont="1" applyAlignment="1">
      <alignment vertical="top"/>
    </xf>
    <xf numFmtId="49" fontId="3" fillId="0" borderId="0" xfId="45" applyNumberFormat="1" applyAlignment="1">
      <alignment vertical="top"/>
    </xf>
    <xf numFmtId="0" fontId="32" fillId="0" borderId="0" xfId="45" applyFont="1" applyAlignment="1">
      <alignment vertical="top"/>
    </xf>
    <xf numFmtId="0" fontId="60" fillId="0" borderId="0" xfId="0" applyFont="1"/>
    <xf numFmtId="0" fontId="61" fillId="42" borderId="2" xfId="0" applyFont="1" applyFill="1" applyBorder="1"/>
    <xf numFmtId="0" fontId="60" fillId="42" borderId="2" xfId="0" applyFont="1" applyFill="1" applyBorder="1"/>
    <xf numFmtId="0" fontId="61" fillId="0" borderId="0" xfId="0" applyFont="1"/>
    <xf numFmtId="0" fontId="61" fillId="0" borderId="2" xfId="0" applyFont="1" applyBorder="1"/>
    <xf numFmtId="0" fontId="60" fillId="0" borderId="2" xfId="0" applyFont="1" applyBorder="1"/>
    <xf numFmtId="0" fontId="60" fillId="0" borderId="0" xfId="0" applyFont="1" applyAlignment="1">
      <alignment horizontal="right"/>
    </xf>
    <xf numFmtId="0" fontId="62" fillId="0" borderId="99" xfId="0" applyFont="1" applyBorder="1"/>
    <xf numFmtId="0" fontId="62" fillId="0" borderId="0" xfId="0" applyFont="1"/>
    <xf numFmtId="0" fontId="63" fillId="0" borderId="99" xfId="49" applyFont="1" applyBorder="1"/>
    <xf numFmtId="0" fontId="61" fillId="0" borderId="100" xfId="0" applyFont="1" applyBorder="1"/>
    <xf numFmtId="0" fontId="62" fillId="0" borderId="101" xfId="0" applyFont="1" applyBorder="1"/>
    <xf numFmtId="0" fontId="63" fillId="0" borderId="101" xfId="49" applyFont="1" applyBorder="1"/>
    <xf numFmtId="0" fontId="3" fillId="0" borderId="4" xfId="2" applyNumberFormat="1" applyFill="1" applyBorder="1" applyAlignment="1" applyProtection="1">
      <alignment horizontal="left" vertical="center" wrapText="1"/>
    </xf>
    <xf numFmtId="171" fontId="3" fillId="8" borderId="21" xfId="6" applyNumberFormat="1" applyFont="1" applyFill="1" applyBorder="1" applyAlignment="1" applyProtection="1">
      <alignment horizontal="center" vertical="top" wrapText="1"/>
      <protection locked="0"/>
    </xf>
    <xf numFmtId="171" fontId="0" fillId="8" borderId="85" xfId="0" applyNumberFormat="1" applyFill="1" applyBorder="1" applyAlignment="1" applyProtection="1">
      <alignment horizontal="center" vertical="top" wrapText="1"/>
      <protection locked="0"/>
    </xf>
    <xf numFmtId="171" fontId="3" fillId="0" borderId="21" xfId="6" applyNumberFormat="1" applyFont="1" applyFill="1" applyBorder="1" applyAlignment="1" applyProtection="1">
      <alignment horizontal="center" vertical="top" wrapText="1"/>
    </xf>
    <xf numFmtId="171" fontId="3" fillId="8" borderId="21" xfId="6" applyNumberFormat="1" applyFont="1" applyFill="1" applyBorder="1" applyAlignment="1" applyProtection="1">
      <alignment horizontal="right" vertical="top" wrapText="1"/>
      <protection locked="0"/>
    </xf>
    <xf numFmtId="171" fontId="3" fillId="0" borderId="21" xfId="6" applyNumberFormat="1" applyFont="1" applyFill="1" applyBorder="1" applyAlignment="1" applyProtection="1">
      <alignment horizontal="right" vertical="top" wrapText="1"/>
    </xf>
    <xf numFmtId="171" fontId="3" fillId="9" borderId="32" xfId="4" applyNumberFormat="1" applyBorder="1" applyAlignment="1">
      <alignment horizontal="center" vertical="center" wrapText="1"/>
    </xf>
    <xf numFmtId="171" fontId="4" fillId="9" borderId="92" xfId="4" applyNumberFormat="1" applyFont="1" applyBorder="1" applyAlignment="1">
      <alignment horizontal="center" vertical="center" wrapText="1"/>
    </xf>
    <xf numFmtId="171" fontId="28" fillId="7" borderId="1" xfId="8" applyNumberFormat="1" applyFont="1" applyFill="1" applyBorder="1" applyAlignment="1" applyProtection="1">
      <alignment horizontal="center" vertical="top"/>
      <protection locked="0"/>
    </xf>
    <xf numFmtId="1" fontId="3" fillId="12" borderId="18" xfId="6" quotePrefix="1" applyNumberFormat="1" applyFont="1" applyFill="1" applyAlignment="1" applyProtection="1">
      <alignment horizontal="center" vertical="top" wrapText="1"/>
      <protection locked="0"/>
    </xf>
    <xf numFmtId="1" fontId="3" fillId="12" borderId="18" xfId="6" applyNumberFormat="1" applyFont="1" applyFill="1" applyAlignment="1" applyProtection="1">
      <alignment horizontal="center" vertical="top" wrapText="1"/>
      <protection locked="0"/>
    </xf>
    <xf numFmtId="16" fontId="3" fillId="0" borderId="0" xfId="0" applyNumberFormat="1" applyFont="1" applyAlignment="1">
      <alignment vertical="top"/>
    </xf>
    <xf numFmtId="0" fontId="0" fillId="0" borderId="0" xfId="0" applyAlignment="1">
      <alignment horizontal="center" vertical="top"/>
    </xf>
    <xf numFmtId="1" fontId="3" fillId="12" borderId="0" xfId="44" applyNumberFormat="1" applyFont="1" applyFill="1" applyBorder="1" applyAlignment="1" applyProtection="1">
      <alignment vertical="top" wrapText="1"/>
      <protection locked="0"/>
    </xf>
    <xf numFmtId="0" fontId="3" fillId="12" borderId="18" xfId="6" applyNumberFormat="1" applyFont="1" applyFill="1" applyAlignment="1" applyProtection="1">
      <alignment horizontal="center" vertical="top"/>
    </xf>
    <xf numFmtId="172" fontId="3" fillId="12" borderId="18" xfId="6" applyNumberFormat="1" applyFont="1" applyFill="1" applyAlignment="1" applyProtection="1">
      <alignment horizontal="center" vertical="top"/>
      <protection locked="0"/>
    </xf>
    <xf numFmtId="0" fontId="4" fillId="15" borderId="0" xfId="0" applyFont="1" applyFill="1" applyAlignment="1" applyProtection="1">
      <alignment horizontal="left" vertical="top" wrapText="1"/>
      <protection locked="0"/>
    </xf>
    <xf numFmtId="171" fontId="0" fillId="8" borderId="21" xfId="0" applyNumberFormat="1" applyFill="1" applyBorder="1" applyAlignment="1" applyProtection="1">
      <alignment horizontal="center" vertical="top" wrapText="1"/>
      <protection locked="0"/>
    </xf>
    <xf numFmtId="0" fontId="7" fillId="0" borderId="0" xfId="0" applyFont="1" applyAlignment="1">
      <alignment horizontal="left"/>
    </xf>
    <xf numFmtId="0" fontId="64" fillId="0" borderId="0" xfId="0" applyFont="1"/>
    <xf numFmtId="0" fontId="65" fillId="0" borderId="0" xfId="0" applyFont="1"/>
    <xf numFmtId="0" fontId="66" fillId="0" borderId="0" xfId="0" applyFont="1" applyAlignment="1">
      <alignment wrapText="1"/>
    </xf>
    <xf numFmtId="0" fontId="65" fillId="0" borderId="0" xfId="0" applyFont="1" applyAlignment="1">
      <alignment wrapText="1"/>
    </xf>
    <xf numFmtId="0" fontId="68" fillId="0" borderId="0" xfId="0" applyFont="1"/>
    <xf numFmtId="0" fontId="0" fillId="7" borderId="2" xfId="0" applyFill="1" applyBorder="1" applyAlignment="1">
      <alignment wrapText="1"/>
    </xf>
    <xf numFmtId="0" fontId="0" fillId="8" borderId="2" xfId="0" applyFill="1" applyBorder="1" applyAlignment="1">
      <alignment wrapText="1"/>
    </xf>
    <xf numFmtId="0" fontId="69" fillId="0" borderId="0" xfId="0" applyFont="1" applyAlignment="1">
      <alignment horizontal="center" vertical="center"/>
    </xf>
    <xf numFmtId="0" fontId="0" fillId="0" borderId="0" xfId="0" applyAlignment="1">
      <alignment horizontal="center"/>
    </xf>
    <xf numFmtId="0" fontId="3" fillId="0" borderId="0" xfId="0" applyFont="1" applyAlignment="1">
      <alignment horizontal="left" indent="1"/>
    </xf>
    <xf numFmtId="0" fontId="12" fillId="0" borderId="0" xfId="0" applyFont="1"/>
    <xf numFmtId="0" fontId="70" fillId="0" borderId="0" xfId="0" applyFont="1" applyAlignment="1">
      <alignment wrapText="1"/>
    </xf>
    <xf numFmtId="0" fontId="22" fillId="0" borderId="0" xfId="0" applyFont="1" applyAlignment="1">
      <alignment vertical="center" wrapText="1"/>
    </xf>
    <xf numFmtId="0" fontId="12" fillId="0" borderId="0" xfId="0" applyFont="1" applyAlignment="1">
      <alignment horizontal="left" vertical="top" wrapText="1"/>
    </xf>
    <xf numFmtId="0" fontId="12" fillId="0" borderId="0" xfId="0" applyFont="1" applyAlignment="1">
      <alignment vertical="top" wrapText="1"/>
    </xf>
    <xf numFmtId="0" fontId="71" fillId="0" borderId="0" xfId="0" applyFont="1" applyAlignment="1">
      <alignment horizontal="left" wrapText="1"/>
    </xf>
    <xf numFmtId="0" fontId="72" fillId="0" borderId="0" xfId="0" applyFont="1"/>
    <xf numFmtId="0" fontId="22" fillId="0" borderId="3" xfId="0" applyFont="1" applyBorder="1" applyAlignment="1">
      <alignment vertical="center" wrapText="1"/>
    </xf>
    <xf numFmtId="0" fontId="3" fillId="7" borderId="17" xfId="0" applyFont="1" applyFill="1" applyBorder="1" applyAlignment="1" applyProtection="1">
      <alignment vertical="top" wrapText="1"/>
      <protection locked="0"/>
    </xf>
    <xf numFmtId="14" fontId="0" fillId="0" borderId="0" xfId="0" applyNumberFormat="1" applyProtection="1">
      <protection locked="0"/>
    </xf>
    <xf numFmtId="0" fontId="3" fillId="0" borderId="0" xfId="6" applyFill="1" applyBorder="1" applyAlignment="1" applyProtection="1">
      <alignment horizontal="left" vertical="top" wrapText="1"/>
    </xf>
    <xf numFmtId="0" fontId="55" fillId="0" borderId="0" xfId="46" applyFont="1" applyAlignment="1">
      <alignment horizontal="left" vertical="top" wrapText="1"/>
    </xf>
    <xf numFmtId="0" fontId="3" fillId="0" borderId="0" xfId="45" applyAlignment="1">
      <alignment horizontal="left" wrapText="1"/>
    </xf>
    <xf numFmtId="167" fontId="3" fillId="0" borderId="0" xfId="6" applyNumberFormat="1" applyFill="1" applyBorder="1" applyAlignment="1" applyProtection="1">
      <alignment horizontal="left" vertical="top" wrapText="1"/>
    </xf>
    <xf numFmtId="0" fontId="3" fillId="0" borderId="0" xfId="45" applyAlignment="1">
      <alignment horizontal="left" vertical="top" wrapText="1"/>
    </xf>
    <xf numFmtId="0" fontId="55" fillId="0" borderId="82" xfId="46" applyFont="1" applyBorder="1" applyAlignment="1">
      <alignment horizontal="left" vertical="center"/>
    </xf>
    <xf numFmtId="0" fontId="3" fillId="0" borderId="82" xfId="45" applyBorder="1" applyAlignment="1">
      <alignment vertical="center"/>
    </xf>
    <xf numFmtId="0" fontId="54" fillId="0" borderId="0" xfId="45" applyFont="1" applyAlignment="1">
      <alignment horizontal="center"/>
    </xf>
    <xf numFmtId="0" fontId="3" fillId="0" borderId="0" xfId="45"/>
    <xf numFmtId="0" fontId="54" fillId="0" borderId="0" xfId="46" applyFont="1" applyAlignment="1">
      <alignment horizontal="center"/>
    </xf>
    <xf numFmtId="0" fontId="54" fillId="0" borderId="0" xfId="45" applyFont="1" applyAlignment="1">
      <alignment horizontal="center" vertical="center" wrapText="1"/>
    </xf>
    <xf numFmtId="0" fontId="55" fillId="0" borderId="0" xfId="46" applyFont="1" applyAlignment="1">
      <alignment horizontal="center"/>
    </xf>
    <xf numFmtId="0" fontId="20" fillId="0" borderId="0" xfId="46" applyFont="1" applyAlignment="1">
      <alignment horizontal="center" vertical="center"/>
    </xf>
    <xf numFmtId="0" fontId="3" fillId="0" borderId="0" xfId="10" applyFont="1" applyFill="1" applyBorder="1" applyAlignment="1" applyProtection="1">
      <alignment horizontal="left" vertical="top" wrapText="1"/>
    </xf>
    <xf numFmtId="14" fontId="3" fillId="0" borderId="0" xfId="6" applyNumberFormat="1" applyFill="1" applyBorder="1" applyAlignment="1" applyProtection="1">
      <alignment horizontal="left" vertical="center" wrapText="1"/>
    </xf>
    <xf numFmtId="0" fontId="3" fillId="0" borderId="0" xfId="45" applyAlignment="1">
      <alignment vertical="top" wrapText="1"/>
    </xf>
    <xf numFmtId="0" fontId="3" fillId="0" borderId="0" xfId="6" applyFill="1" applyBorder="1" applyAlignment="1" applyProtection="1">
      <alignment horizontal="left" vertical="top"/>
    </xf>
    <xf numFmtId="14" fontId="3" fillId="0" borderId="0" xfId="6" applyNumberFormat="1" applyFill="1" applyBorder="1" applyAlignment="1" applyProtection="1">
      <alignment horizontal="left" vertical="top" wrapText="1"/>
    </xf>
    <xf numFmtId="14" fontId="4" fillId="0" borderId="0" xfId="6" applyNumberFormat="1" applyFont="1" applyFill="1" applyBorder="1" applyAlignment="1" applyProtection="1">
      <alignment horizontal="left" vertical="center" wrapText="1"/>
    </xf>
    <xf numFmtId="166" fontId="3" fillId="0" borderId="0" xfId="6" applyNumberFormat="1" applyFill="1" applyBorder="1" applyAlignment="1" applyProtection="1">
      <alignment vertical="top" wrapText="1"/>
    </xf>
    <xf numFmtId="166" fontId="3" fillId="0" borderId="0" xfId="45" applyNumberFormat="1" applyAlignment="1">
      <alignment vertical="top" wrapText="1"/>
    </xf>
    <xf numFmtId="166" fontId="3" fillId="0" borderId="0" xfId="4" applyFill="1" applyBorder="1" applyAlignment="1" applyProtection="1">
      <alignment horizontal="right" vertical="top" wrapText="1"/>
    </xf>
    <xf numFmtId="166" fontId="3" fillId="0" borderId="0" xfId="45" applyNumberFormat="1" applyAlignment="1">
      <alignment horizontal="right" vertical="top" wrapText="1"/>
    </xf>
    <xf numFmtId="0" fontId="56" fillId="0" borderId="0" xfId="45" quotePrefix="1" applyFont="1" applyAlignment="1">
      <alignment horizontal="center" vertical="center" wrapText="1"/>
    </xf>
    <xf numFmtId="0" fontId="5" fillId="0" borderId="0" xfId="45" applyFont="1" applyAlignment="1">
      <alignment horizontal="left" vertical="top" wrapText="1"/>
    </xf>
    <xf numFmtId="0" fontId="3" fillId="0" borderId="0" xfId="45" applyAlignment="1">
      <alignment horizontal="left" vertical="top"/>
    </xf>
    <xf numFmtId="0" fontId="16" fillId="0" borderId="0" xfId="6" applyFont="1" applyFill="1" applyBorder="1" applyAlignment="1" applyProtection="1">
      <alignment horizontal="left" vertical="top" wrapText="1"/>
    </xf>
    <xf numFmtId="0" fontId="12" fillId="0" borderId="0" xfId="6" applyFont="1" applyFill="1" applyBorder="1" applyAlignment="1" applyProtection="1">
      <alignment horizontal="left" vertical="top" wrapText="1"/>
    </xf>
    <xf numFmtId="0" fontId="31" fillId="0" borderId="0" xfId="45" applyFont="1" applyAlignment="1">
      <alignment vertical="top" wrapText="1"/>
    </xf>
    <xf numFmtId="166" fontId="4" fillId="0" borderId="0" xfId="4" applyFont="1" applyFill="1" applyBorder="1" applyAlignment="1" applyProtection="1">
      <alignment horizontal="right" vertical="center" wrapText="1"/>
    </xf>
    <xf numFmtId="166" fontId="4" fillId="0" borderId="0" xfId="45" applyNumberFormat="1" applyFont="1" applyAlignment="1">
      <alignment horizontal="right" vertical="center"/>
    </xf>
    <xf numFmtId="0" fontId="7" fillId="0" borderId="0" xfId="45" applyFont="1" applyAlignment="1">
      <alignment horizontal="left" vertical="center" wrapText="1"/>
    </xf>
    <xf numFmtId="0" fontId="9" fillId="0" borderId="0" xfId="45" applyFont="1" applyAlignment="1">
      <alignment horizontal="center" vertical="top"/>
    </xf>
    <xf numFmtId="0" fontId="3" fillId="0" borderId="0" xfId="45" applyAlignment="1">
      <alignment horizontal="center" vertical="top"/>
    </xf>
    <xf numFmtId="166" fontId="3" fillId="0" borderId="0" xfId="6" applyNumberFormat="1" applyFill="1" applyBorder="1" applyAlignment="1" applyProtection="1">
      <alignment horizontal="right" vertical="center" wrapText="1"/>
    </xf>
    <xf numFmtId="166" fontId="3" fillId="0" borderId="0" xfId="45" applyNumberFormat="1" applyAlignment="1">
      <alignment horizontal="right" vertical="center" wrapText="1"/>
    </xf>
    <xf numFmtId="166" fontId="3" fillId="0" borderId="0" xfId="4" applyFill="1" applyBorder="1" applyAlignment="1" applyProtection="1">
      <alignment horizontal="right" vertical="center" wrapText="1"/>
    </xf>
    <xf numFmtId="0" fontId="9" fillId="0" borderId="0" xfId="45" applyFont="1" applyAlignment="1">
      <alignment horizontal="right" vertical="center"/>
    </xf>
    <xf numFmtId="0" fontId="3" fillId="0" borderId="0" xfId="45" applyAlignment="1">
      <alignment horizontal="right" vertical="center"/>
    </xf>
    <xf numFmtId="166" fontId="4" fillId="0" borderId="0" xfId="4" applyFont="1" applyFill="1" applyBorder="1" applyAlignment="1" applyProtection="1">
      <alignment horizontal="center" vertical="center" wrapText="1"/>
    </xf>
    <xf numFmtId="0" fontId="4" fillId="0" borderId="0" xfId="45" applyFont="1" applyAlignment="1">
      <alignment horizontal="left" vertical="top" wrapText="1"/>
    </xf>
    <xf numFmtId="0" fontId="3" fillId="0" borderId="0" xfId="45" applyAlignment="1">
      <alignment vertical="top"/>
    </xf>
    <xf numFmtId="0" fontId="34" fillId="0" borderId="0" xfId="45" applyFont="1" applyAlignment="1">
      <alignment vertical="top" wrapText="1"/>
    </xf>
    <xf numFmtId="0" fontId="7" fillId="0" borderId="0" xfId="45" applyFont="1" applyAlignment="1">
      <alignment horizontal="left" vertical="top" wrapText="1"/>
    </xf>
    <xf numFmtId="0" fontId="3" fillId="0" borderId="0" xfId="45" applyAlignment="1">
      <alignment horizontal="left" vertical="center" wrapText="1"/>
    </xf>
    <xf numFmtId="0" fontId="31" fillId="0" borderId="0" xfId="45" applyFont="1" applyAlignment="1">
      <alignment horizontal="left" vertical="top" wrapText="1"/>
    </xf>
    <xf numFmtId="0" fontId="5" fillId="0" borderId="0" xfId="45" applyFont="1" applyAlignment="1">
      <alignment horizontal="left" vertical="center" wrapText="1"/>
    </xf>
    <xf numFmtId="0" fontId="22" fillId="0" borderId="0" xfId="45" applyFont="1" applyAlignment="1">
      <alignment horizontal="left" vertical="top" wrapText="1"/>
    </xf>
    <xf numFmtId="0" fontId="22" fillId="0" borderId="0" xfId="45" applyFont="1" applyAlignment="1">
      <alignment vertical="top" wrapText="1"/>
    </xf>
    <xf numFmtId="0" fontId="8" fillId="0" borderId="0" xfId="45" applyFont="1" applyAlignment="1">
      <alignment vertical="top" wrapText="1"/>
    </xf>
    <xf numFmtId="0" fontId="26" fillId="0" borderId="0" xfId="45" applyFont="1" applyAlignment="1">
      <alignment horizontal="left" vertical="top" wrapText="1"/>
    </xf>
    <xf numFmtId="0" fontId="24" fillId="0" borderId="0" xfId="47" applyFont="1" applyAlignment="1">
      <alignment horizontal="left" vertical="top" wrapText="1"/>
    </xf>
    <xf numFmtId="0" fontId="51" fillId="0" borderId="0" xfId="45" applyFont="1" applyAlignment="1">
      <alignment horizontal="left" vertical="top" wrapText="1"/>
    </xf>
    <xf numFmtId="49" fontId="3" fillId="0" borderId="0" xfId="6" applyNumberFormat="1" applyFill="1" applyBorder="1" applyAlignment="1" applyProtection="1">
      <alignment horizontal="left" vertical="top"/>
    </xf>
    <xf numFmtId="166" fontId="30" fillId="0" borderId="0" xfId="4" applyFont="1" applyFill="1" applyBorder="1" applyAlignment="1" applyProtection="1">
      <alignment horizontal="right" vertical="top" wrapText="1"/>
    </xf>
    <xf numFmtId="49" fontId="3" fillId="0" borderId="0" xfId="6" applyNumberFormat="1" applyFill="1" applyBorder="1" applyAlignment="1" applyProtection="1">
      <alignment horizontal="left" vertical="top" wrapText="1"/>
    </xf>
    <xf numFmtId="0" fontId="3" fillId="0" borderId="0" xfId="5" applyFill="1" applyBorder="1" applyAlignment="1" applyProtection="1">
      <alignment horizontal="left" vertical="top" wrapText="1"/>
    </xf>
    <xf numFmtId="0" fontId="3" fillId="0" borderId="0" xfId="45" applyAlignment="1">
      <alignment wrapText="1"/>
    </xf>
    <xf numFmtId="0" fontId="35" fillId="0" borderId="0" xfId="45" applyFont="1" applyAlignment="1">
      <alignment horizontal="right" vertical="top" wrapText="1"/>
    </xf>
    <xf numFmtId="0" fontId="26" fillId="0" borderId="0" xfId="45" applyFont="1" applyAlignment="1">
      <alignment vertical="top" wrapText="1"/>
    </xf>
    <xf numFmtId="0" fontId="3" fillId="0" borderId="0" xfId="0" applyFont="1" applyAlignment="1">
      <alignment horizontal="center" vertical="top" wrapText="1"/>
    </xf>
    <xf numFmtId="0" fontId="53" fillId="0" borderId="0" xfId="0" applyFont="1" applyAlignment="1">
      <alignment horizontal="center" wrapText="1"/>
    </xf>
    <xf numFmtId="0" fontId="55" fillId="0" borderId="0" xfId="0" applyFont="1" applyAlignment="1">
      <alignment horizontal="center" wrapText="1"/>
    </xf>
    <xf numFmtId="0" fontId="5" fillId="0" borderId="0" xfId="0" applyFont="1" applyAlignment="1">
      <alignment horizontal="center"/>
    </xf>
    <xf numFmtId="0" fontId="3" fillId="0" borderId="0" xfId="0" applyFont="1" applyAlignment="1">
      <alignment horizontal="center"/>
    </xf>
    <xf numFmtId="0" fontId="4" fillId="47" borderId="3" xfId="0" applyFont="1" applyFill="1" applyBorder="1" applyAlignment="1">
      <alignment horizontal="left" vertical="top" wrapText="1"/>
    </xf>
    <xf numFmtId="0" fontId="3" fillId="12" borderId="21" xfId="6" applyFont="1" applyFill="1" applyBorder="1" applyAlignment="1" applyProtection="1">
      <alignment horizontal="left" vertical="top" wrapText="1"/>
      <protection locked="0"/>
    </xf>
    <xf numFmtId="0" fontId="3" fillId="12" borderId="30" xfId="6" applyFont="1" applyFill="1" applyBorder="1" applyAlignment="1" applyProtection="1">
      <alignment horizontal="left" vertical="top" wrapText="1"/>
      <protection locked="0"/>
    </xf>
    <xf numFmtId="0" fontId="3" fillId="8" borderId="21" xfId="0" applyFont="1" applyFill="1" applyBorder="1" applyAlignment="1" applyProtection="1">
      <alignment vertical="top" wrapText="1"/>
      <protection locked="0"/>
    </xf>
    <xf numFmtId="0" fontId="3" fillId="8" borderId="30" xfId="0" applyFont="1" applyFill="1" applyBorder="1" applyAlignment="1" applyProtection="1">
      <alignment vertical="top" wrapText="1"/>
      <protection locked="0"/>
    </xf>
    <xf numFmtId="171" fontId="3" fillId="9" borderId="86" xfId="4" applyNumberFormat="1" applyFont="1" applyBorder="1" applyAlignment="1" applyProtection="1">
      <alignment horizontal="center" vertical="top" wrapText="1"/>
    </xf>
    <xf numFmtId="171" fontId="3" fillId="9" borderId="30" xfId="4" applyNumberFormat="1" applyFont="1" applyBorder="1" applyAlignment="1" applyProtection="1">
      <alignment horizontal="center" vertical="top" wrapText="1"/>
    </xf>
    <xf numFmtId="0" fontId="3" fillId="7" borderId="7" xfId="0" applyFont="1" applyFill="1" applyBorder="1" applyAlignment="1" applyProtection="1">
      <alignment vertical="top" wrapText="1"/>
      <protection locked="0"/>
    </xf>
    <xf numFmtId="0" fontId="3" fillId="7" borderId="13" xfId="0" applyFont="1" applyFill="1" applyBorder="1" applyAlignment="1" applyProtection="1">
      <alignment vertical="top" wrapText="1"/>
      <protection locked="0"/>
    </xf>
    <xf numFmtId="0" fontId="3" fillId="7" borderId="14" xfId="0" applyFont="1" applyFill="1" applyBorder="1" applyAlignment="1" applyProtection="1">
      <alignment vertical="top" wrapText="1"/>
      <protection locked="0"/>
    </xf>
    <xf numFmtId="0" fontId="3" fillId="8" borderId="7" xfId="0" applyFont="1" applyFill="1" applyBorder="1" applyAlignment="1" applyProtection="1">
      <alignment vertical="top"/>
      <protection locked="0"/>
    </xf>
    <xf numFmtId="0" fontId="3" fillId="8" borderId="13" xfId="0" applyFont="1" applyFill="1" applyBorder="1" applyAlignment="1" applyProtection="1">
      <alignment vertical="top"/>
      <protection locked="0"/>
    </xf>
    <xf numFmtId="0" fontId="3" fillId="8" borderId="14" xfId="0" applyFont="1" applyFill="1" applyBorder="1" applyAlignment="1" applyProtection="1">
      <alignment vertical="top"/>
      <protection locked="0"/>
    </xf>
    <xf numFmtId="0" fontId="3" fillId="7" borderId="7" xfId="0" applyFont="1" applyFill="1" applyBorder="1" applyAlignment="1" applyProtection="1">
      <alignment horizontal="left" vertical="top" wrapText="1"/>
      <protection locked="0"/>
    </xf>
    <xf numFmtId="0" fontId="3" fillId="7" borderId="13" xfId="0" applyFont="1" applyFill="1" applyBorder="1" applyAlignment="1" applyProtection="1">
      <alignment horizontal="left" vertical="top" wrapText="1"/>
      <protection locked="0"/>
    </xf>
    <xf numFmtId="0" fontId="3" fillId="7" borderId="14" xfId="0" applyFont="1" applyFill="1" applyBorder="1" applyAlignment="1" applyProtection="1">
      <alignment horizontal="left" vertical="top" wrapText="1"/>
      <protection locked="0"/>
    </xf>
    <xf numFmtId="0" fontId="3" fillId="12" borderId="21" xfId="6" applyFont="1" applyFill="1" applyBorder="1" applyAlignment="1" applyProtection="1">
      <alignment vertical="top" wrapText="1"/>
      <protection locked="0"/>
    </xf>
    <xf numFmtId="0" fontId="3" fillId="12" borderId="29" xfId="6" applyFont="1" applyFill="1" applyBorder="1" applyAlignment="1" applyProtection="1">
      <alignment vertical="top" wrapText="1"/>
      <protection locked="0"/>
    </xf>
    <xf numFmtId="0" fontId="3" fillId="12" borderId="30" xfId="6" applyFont="1" applyFill="1" applyBorder="1" applyAlignment="1" applyProtection="1">
      <alignment vertical="top" wrapText="1"/>
      <protection locked="0"/>
    </xf>
    <xf numFmtId="171" fontId="5" fillId="9" borderId="21" xfId="4" applyNumberFormat="1" applyFont="1" applyBorder="1" applyAlignment="1" applyProtection="1">
      <alignment horizontal="center" vertical="center" wrapText="1"/>
    </xf>
    <xf numFmtId="171" fontId="5" fillId="9" borderId="30" xfId="4" applyNumberFormat="1" applyFont="1" applyBorder="1" applyAlignment="1" applyProtection="1">
      <alignment horizontal="center" vertical="center" wrapText="1"/>
    </xf>
    <xf numFmtId="171" fontId="3" fillId="9" borderId="90" xfId="4" applyNumberFormat="1" applyFont="1" applyBorder="1" applyAlignment="1" applyProtection="1">
      <alignment horizontal="center" vertical="top" wrapText="1"/>
    </xf>
    <xf numFmtId="171" fontId="3" fillId="9" borderId="91" xfId="4" applyNumberFormat="1" applyFont="1" applyBorder="1" applyAlignment="1" applyProtection="1">
      <alignment horizontal="center" vertical="top" wrapText="1"/>
    </xf>
    <xf numFmtId="171" fontId="4" fillId="9" borderId="21" xfId="4" applyNumberFormat="1" applyFont="1" applyBorder="1" applyAlignment="1" applyProtection="1">
      <alignment horizontal="center" vertical="center" wrapText="1"/>
    </xf>
    <xf numFmtId="171" fontId="4" fillId="9" borderId="30" xfId="4" applyNumberFormat="1" applyFont="1" applyBorder="1" applyAlignment="1" applyProtection="1">
      <alignment horizontal="center" vertical="center" wrapText="1"/>
    </xf>
    <xf numFmtId="0" fontId="24" fillId="0" borderId="7" xfId="8" applyFont="1" applyBorder="1" applyAlignment="1">
      <alignment vertical="top" wrapText="1"/>
    </xf>
    <xf numFmtId="0" fontId="24" fillId="0" borderId="13" xfId="8" applyFont="1" applyBorder="1" applyAlignment="1">
      <alignment vertical="top" wrapText="1"/>
    </xf>
    <xf numFmtId="0" fontId="24" fillId="0" borderId="38" xfId="8" applyFont="1" applyBorder="1" applyAlignment="1">
      <alignment vertical="top" wrapText="1"/>
    </xf>
    <xf numFmtId="171" fontId="4" fillId="9" borderId="21" xfId="4" applyNumberFormat="1" applyFont="1" applyBorder="1" applyAlignment="1" applyProtection="1">
      <alignment vertical="center" wrapText="1"/>
    </xf>
    <xf numFmtId="171" fontId="4" fillId="9" borderId="30" xfId="4" applyNumberFormat="1" applyFont="1" applyBorder="1" applyAlignment="1" applyProtection="1">
      <alignment vertical="center" wrapText="1"/>
    </xf>
    <xf numFmtId="0" fontId="3" fillId="0" borderId="21" xfId="0" applyFont="1" applyBorder="1" applyAlignment="1">
      <alignment vertical="top" wrapText="1"/>
    </xf>
    <xf numFmtId="0" fontId="3" fillId="0" borderId="30" xfId="0" applyFont="1" applyBorder="1" applyAlignment="1">
      <alignment vertical="top" wrapText="1"/>
    </xf>
    <xf numFmtId="0" fontId="3" fillId="0" borderId="21" xfId="6" applyFont="1" applyBorder="1" applyAlignment="1" applyProtection="1">
      <alignment vertical="top" wrapText="1"/>
    </xf>
    <xf numFmtId="0" fontId="3" fillId="0" borderId="30" xfId="6" applyFont="1" applyBorder="1" applyAlignment="1" applyProtection="1">
      <alignment vertical="top" wrapText="1"/>
    </xf>
    <xf numFmtId="0" fontId="3" fillId="0" borderId="21" xfId="6" applyFont="1" applyBorder="1" applyAlignment="1" applyProtection="1">
      <alignment horizontal="left" vertical="top" wrapText="1"/>
    </xf>
    <xf numFmtId="0" fontId="3" fillId="0" borderId="30" xfId="6" applyFont="1" applyBorder="1" applyAlignment="1" applyProtection="1">
      <alignment horizontal="left" vertical="top" wrapText="1"/>
    </xf>
    <xf numFmtId="0" fontId="3" fillId="7" borderId="21" xfId="6" applyFill="1" applyBorder="1" applyAlignment="1" applyProtection="1">
      <alignment horizontal="center" vertical="top" wrapText="1"/>
      <protection locked="0"/>
    </xf>
    <xf numFmtId="0" fontId="3" fillId="7" borderId="30" xfId="6" applyFill="1" applyBorder="1" applyAlignment="1" applyProtection="1">
      <alignment horizontal="center" vertical="top" wrapText="1"/>
      <protection locked="0"/>
    </xf>
    <xf numFmtId="0" fontId="7" fillId="0" borderId="3" xfId="0" applyFont="1" applyBorder="1" applyAlignment="1">
      <alignment horizontal="left" vertical="top" wrapText="1"/>
    </xf>
    <xf numFmtId="0" fontId="0" fillId="0" borderId="3" xfId="0" applyBorder="1" applyAlignment="1">
      <alignment horizontal="left" vertical="top" wrapText="1"/>
    </xf>
    <xf numFmtId="0" fontId="26" fillId="7" borderId="40" xfId="0" applyFont="1" applyFill="1" applyBorder="1" applyAlignment="1" applyProtection="1">
      <alignment vertical="top" wrapText="1"/>
      <protection locked="0"/>
    </xf>
    <xf numFmtId="0" fontId="26" fillId="7" borderId="41" xfId="0" applyFont="1" applyFill="1" applyBorder="1" applyAlignment="1" applyProtection="1">
      <alignment vertical="top" wrapText="1"/>
      <protection locked="0"/>
    </xf>
    <xf numFmtId="0" fontId="26" fillId="7" borderId="42" xfId="0" applyFont="1" applyFill="1" applyBorder="1" applyAlignment="1" applyProtection="1">
      <alignment vertical="top" wrapText="1"/>
      <protection locked="0"/>
    </xf>
    <xf numFmtId="0" fontId="3" fillId="0" borderId="18" xfId="6" applyAlignment="1">
      <alignment horizontal="left" vertical="top" wrapText="1"/>
    </xf>
    <xf numFmtId="49" fontId="3" fillId="7" borderId="21" xfId="6" applyNumberFormat="1" applyFill="1" applyBorder="1" applyAlignment="1" applyProtection="1">
      <alignment horizontal="left" vertical="top"/>
      <protection locked="0"/>
    </xf>
    <xf numFmtId="49" fontId="3" fillId="7" borderId="29" xfId="6" applyNumberFormat="1" applyFill="1" applyBorder="1" applyAlignment="1" applyProtection="1">
      <alignment horizontal="left" vertical="top"/>
      <protection locked="0"/>
    </xf>
    <xf numFmtId="49" fontId="3" fillId="7" borderId="30" xfId="6" applyNumberFormat="1" applyFill="1" applyBorder="1" applyAlignment="1" applyProtection="1">
      <alignment horizontal="left" vertical="top"/>
      <protection locked="0"/>
    </xf>
    <xf numFmtId="49" fontId="3" fillId="7" borderId="18" xfId="6" applyNumberFormat="1" applyFill="1" applyAlignment="1" applyProtection="1">
      <alignment horizontal="left" vertical="top"/>
      <protection locked="0"/>
    </xf>
    <xf numFmtId="0" fontId="3" fillId="0" borderId="21" xfId="6" applyBorder="1" applyAlignment="1">
      <alignment horizontal="left" vertical="top" wrapText="1"/>
    </xf>
    <xf numFmtId="0" fontId="0" fillId="0" borderId="29" xfId="0" applyBorder="1" applyAlignment="1">
      <alignment horizontal="left" vertical="top" wrapText="1"/>
    </xf>
    <xf numFmtId="49" fontId="3" fillId="7" borderId="43" xfId="6" applyNumberFormat="1" applyFill="1" applyBorder="1" applyAlignment="1" applyProtection="1">
      <alignment horizontal="left" vertical="top" wrapText="1"/>
      <protection locked="0"/>
    </xf>
    <xf numFmtId="0" fontId="0" fillId="7" borderId="25" xfId="0" applyFill="1" applyBorder="1" applyAlignment="1" applyProtection="1">
      <alignment vertical="top" wrapText="1"/>
      <protection locked="0"/>
    </xf>
    <xf numFmtId="0" fontId="0" fillId="7" borderId="31" xfId="0" applyFill="1" applyBorder="1" applyAlignment="1" applyProtection="1">
      <alignment vertical="top" wrapText="1"/>
      <protection locked="0"/>
    </xf>
    <xf numFmtId="0" fontId="0" fillId="7" borderId="0" xfId="0" applyFill="1" applyAlignment="1" applyProtection="1">
      <alignment vertical="top" wrapText="1"/>
      <protection locked="0"/>
    </xf>
    <xf numFmtId="0" fontId="0" fillId="7" borderId="35" xfId="0" applyFill="1" applyBorder="1" applyAlignment="1" applyProtection="1">
      <alignment vertical="top" wrapText="1"/>
      <protection locked="0"/>
    </xf>
    <xf numFmtId="0" fontId="0" fillId="7" borderId="27" xfId="0" applyFill="1" applyBorder="1" applyAlignment="1" applyProtection="1">
      <alignment vertical="top" wrapText="1"/>
      <protection locked="0"/>
    </xf>
    <xf numFmtId="0" fontId="4" fillId="0" borderId="0" xfId="0" applyFont="1" applyAlignment="1" applyProtection="1">
      <alignment horizontal="left" vertical="top" wrapText="1"/>
      <protection locked="0"/>
    </xf>
    <xf numFmtId="0" fontId="3" fillId="0" borderId="0" xfId="0" applyFont="1" applyAlignment="1">
      <alignment vertical="top"/>
    </xf>
    <xf numFmtId="0" fontId="5" fillId="0" borderId="0" xfId="0" applyFont="1" applyAlignment="1">
      <alignment horizontal="left" vertical="top" wrapText="1"/>
    </xf>
    <xf numFmtId="0" fontId="3" fillId="0" borderId="15" xfId="0" applyFont="1" applyBorder="1" applyAlignment="1">
      <alignment horizontal="center" vertical="top" wrapText="1"/>
    </xf>
    <xf numFmtId="0" fontId="3" fillId="0" borderId="3" xfId="0" applyFont="1" applyBorder="1" applyAlignment="1">
      <alignment horizontal="center" vertical="top" wrapText="1"/>
    </xf>
    <xf numFmtId="0" fontId="3" fillId="0" borderId="10" xfId="0" applyFont="1" applyBorder="1" applyAlignment="1">
      <alignment horizontal="left" vertical="top" wrapText="1"/>
    </xf>
    <xf numFmtId="0" fontId="3" fillId="0" borderId="21" xfId="6" applyBorder="1" applyAlignment="1">
      <alignment vertical="top" wrapText="1"/>
    </xf>
    <xf numFmtId="0" fontId="3" fillId="0" borderId="29" xfId="6" applyBorder="1" applyAlignment="1">
      <alignment vertical="top" wrapText="1"/>
    </xf>
    <xf numFmtId="0" fontId="3" fillId="0" borderId="30" xfId="6" applyBorder="1" applyAlignment="1">
      <alignment vertical="top" wrapText="1"/>
    </xf>
    <xf numFmtId="170" fontId="3" fillId="12" borderId="4" xfId="5" applyNumberFormat="1" applyBorder="1" applyAlignment="1" applyProtection="1">
      <alignment horizontal="left" vertical="top" wrapText="1"/>
      <protection locked="0"/>
    </xf>
    <xf numFmtId="0" fontId="3" fillId="12" borderId="4" xfId="5" applyBorder="1" applyAlignment="1" applyProtection="1">
      <alignment horizontal="left" vertical="top" wrapText="1"/>
      <protection locked="0"/>
    </xf>
    <xf numFmtId="0" fontId="3" fillId="0" borderId="6" xfId="0" applyFont="1" applyBorder="1" applyAlignment="1">
      <alignment horizontal="left" vertical="top" wrapText="1"/>
    </xf>
    <xf numFmtId="0" fontId="3" fillId="12" borderId="15" xfId="5" applyBorder="1" applyAlignment="1" applyProtection="1">
      <alignment horizontal="left" vertical="top" wrapText="1"/>
      <protection locked="0"/>
    </xf>
    <xf numFmtId="0" fontId="3" fillId="12" borderId="3" xfId="5" applyBorder="1" applyAlignment="1" applyProtection="1">
      <alignment horizontal="left" vertical="top" wrapText="1"/>
      <protection locked="0"/>
    </xf>
    <xf numFmtId="0" fontId="3" fillId="12" borderId="12" xfId="5" applyBorder="1" applyAlignment="1" applyProtection="1">
      <alignment horizontal="left" vertical="top" wrapText="1"/>
      <protection locked="0"/>
    </xf>
    <xf numFmtId="0" fontId="0" fillId="7" borderId="21" xfId="0" applyFill="1" applyBorder="1" applyAlignment="1" applyProtection="1">
      <alignment horizontal="left" vertical="top" wrapText="1"/>
      <protection locked="0"/>
    </xf>
    <xf numFmtId="0" fontId="0" fillId="7" borderId="30" xfId="0" applyFill="1" applyBorder="1" applyAlignment="1" applyProtection="1">
      <alignment horizontal="left" vertical="top" wrapText="1"/>
      <protection locked="0"/>
    </xf>
    <xf numFmtId="0" fontId="3" fillId="15" borderId="7" xfId="0" applyFont="1" applyFill="1" applyBorder="1" applyAlignment="1">
      <alignment vertical="top" wrapText="1"/>
    </xf>
    <xf numFmtId="0" fontId="3" fillId="15" borderId="14" xfId="0" applyFont="1" applyFill="1" applyBorder="1" applyAlignment="1">
      <alignment vertical="top" wrapText="1"/>
    </xf>
    <xf numFmtId="0" fontId="3" fillId="0" borderId="29" xfId="6" applyBorder="1" applyAlignment="1">
      <alignment horizontal="left" vertical="top" wrapText="1"/>
    </xf>
    <xf numFmtId="0" fontId="3" fillId="0" borderId="43" xfId="6" applyBorder="1" applyAlignment="1">
      <alignment vertical="top" wrapText="1"/>
    </xf>
    <xf numFmtId="0" fontId="3" fillId="0" borderId="25" xfId="6" applyBorder="1" applyAlignment="1">
      <alignment vertical="top" wrapText="1"/>
    </xf>
    <xf numFmtId="0" fontId="3" fillId="0" borderId="44" xfId="6" applyBorder="1" applyAlignment="1">
      <alignment vertical="top" wrapText="1"/>
    </xf>
    <xf numFmtId="0" fontId="3" fillId="8" borderId="21" xfId="2" applyBorder="1" applyAlignment="1" applyProtection="1">
      <alignment vertical="top" wrapText="1"/>
      <protection locked="0"/>
    </xf>
    <xf numFmtId="0" fontId="3" fillId="8" borderId="29" xfId="2" applyBorder="1" applyAlignment="1" applyProtection="1">
      <alignment vertical="top" wrapText="1"/>
      <protection locked="0"/>
    </xf>
    <xf numFmtId="0" fontId="3" fillId="8" borderId="30" xfId="2" applyBorder="1" applyAlignment="1" applyProtection="1">
      <alignment vertical="top" wrapText="1"/>
      <protection locked="0"/>
    </xf>
    <xf numFmtId="167" fontId="3" fillId="8" borderId="21" xfId="6" applyNumberFormat="1" applyFill="1" applyBorder="1" applyAlignment="1" applyProtection="1">
      <alignment vertical="top" wrapText="1"/>
      <protection locked="0"/>
    </xf>
    <xf numFmtId="167" fontId="3" fillId="8" borderId="29" xfId="6" applyNumberFormat="1" applyFill="1" applyBorder="1" applyAlignment="1" applyProtection="1">
      <alignment vertical="top" wrapText="1"/>
      <protection locked="0"/>
    </xf>
    <xf numFmtId="167" fontId="3" fillId="8" borderId="30" xfId="6" applyNumberFormat="1" applyFill="1" applyBorder="1" applyAlignment="1" applyProtection="1">
      <alignment vertical="top" wrapText="1"/>
      <protection locked="0"/>
    </xf>
    <xf numFmtId="0" fontId="3" fillId="0" borderId="29" xfId="0" applyFont="1" applyBorder="1" applyAlignment="1">
      <alignment vertical="top" wrapText="1"/>
    </xf>
    <xf numFmtId="0" fontId="4" fillId="0" borderId="0" xfId="0" applyFont="1" applyAlignment="1">
      <alignment horizontal="left" vertical="top" wrapText="1"/>
    </xf>
    <xf numFmtId="0" fontId="3" fillId="15" borderId="21" xfId="6" applyFont="1" applyFill="1" applyBorder="1" applyAlignment="1" applyProtection="1">
      <alignment horizontal="left" vertical="top" wrapText="1"/>
    </xf>
    <xf numFmtId="0" fontId="3" fillId="15" borderId="30" xfId="6" applyFont="1" applyFill="1" applyBorder="1" applyAlignment="1" applyProtection="1">
      <alignment horizontal="left" vertical="top" wrapText="1"/>
    </xf>
    <xf numFmtId="0" fontId="3" fillId="12" borderId="21" xfId="6" applyNumberFormat="1" applyFont="1" applyFill="1" applyBorder="1" applyAlignment="1" applyProtection="1">
      <alignment horizontal="left" vertical="top" wrapText="1"/>
      <protection locked="0"/>
    </xf>
    <xf numFmtId="0" fontId="3" fillId="12" borderId="30" xfId="6" applyNumberFormat="1" applyFont="1" applyFill="1" applyBorder="1" applyAlignment="1" applyProtection="1">
      <alignment horizontal="left" vertical="top" wrapText="1"/>
      <protection locked="0"/>
    </xf>
    <xf numFmtId="0" fontId="3" fillId="15" borderId="21" xfId="6" applyFont="1" applyFill="1" applyBorder="1" applyAlignment="1" applyProtection="1">
      <alignment vertical="top" wrapText="1"/>
    </xf>
    <xf numFmtId="0" fontId="3" fillId="15" borderId="30" xfId="6" applyFont="1" applyFill="1" applyBorder="1" applyAlignment="1" applyProtection="1">
      <alignment vertical="top" wrapText="1"/>
    </xf>
    <xf numFmtId="14" fontId="4" fillId="7" borderId="21" xfId="6" applyNumberFormat="1" applyFont="1" applyFill="1" applyBorder="1" applyAlignment="1" applyProtection="1">
      <alignment horizontal="left" vertical="center" wrapText="1"/>
      <protection locked="0"/>
    </xf>
    <xf numFmtId="14" fontId="4" fillId="7" borderId="29" xfId="6" applyNumberFormat="1" applyFont="1" applyFill="1" applyBorder="1" applyAlignment="1" applyProtection="1">
      <alignment horizontal="left" vertical="center" wrapText="1"/>
      <protection locked="0"/>
    </xf>
    <xf numFmtId="0" fontId="3" fillId="0" borderId="21" xfId="6" applyFill="1" applyBorder="1" applyAlignment="1">
      <alignment horizontal="left" vertical="top" wrapText="1"/>
    </xf>
    <xf numFmtId="0" fontId="3" fillId="0" borderId="29" xfId="6" applyFill="1" applyBorder="1" applyAlignment="1">
      <alignment horizontal="left" vertical="top" wrapText="1"/>
    </xf>
    <xf numFmtId="0" fontId="31" fillId="0" borderId="0" xfId="0" applyFont="1" applyAlignment="1">
      <alignment horizontal="left" vertical="top" wrapText="1"/>
    </xf>
    <xf numFmtId="0" fontId="3" fillId="7" borderId="23" xfId="0" applyFont="1" applyFill="1" applyBorder="1" applyAlignment="1">
      <alignment horizontal="left" vertical="center" wrapText="1"/>
    </xf>
    <xf numFmtId="0" fontId="3" fillId="7" borderId="37" xfId="0" applyFont="1" applyFill="1" applyBorder="1" applyAlignment="1">
      <alignment horizontal="left" vertical="center" wrapText="1"/>
    </xf>
    <xf numFmtId="0" fontId="3" fillId="7" borderId="24" xfId="0" applyFont="1" applyFill="1" applyBorder="1" applyAlignment="1">
      <alignment horizontal="left" vertical="center" wrapText="1"/>
    </xf>
    <xf numFmtId="0" fontId="4" fillId="7" borderId="33" xfId="0" applyFont="1" applyFill="1" applyBorder="1" applyAlignment="1" applyProtection="1">
      <alignment horizontal="left" vertical="top" wrapText="1"/>
      <protection locked="0"/>
    </xf>
    <xf numFmtId="0" fontId="3" fillId="7" borderId="26" xfId="0" applyFont="1" applyFill="1" applyBorder="1" applyAlignment="1" applyProtection="1">
      <alignment vertical="top" wrapText="1"/>
      <protection locked="0"/>
    </xf>
    <xf numFmtId="0" fontId="3" fillId="7" borderId="20" xfId="0" applyFont="1" applyFill="1" applyBorder="1" applyAlignment="1" applyProtection="1">
      <alignment vertical="top" wrapText="1"/>
      <protection locked="0"/>
    </xf>
    <xf numFmtId="0" fontId="3" fillId="7" borderId="23" xfId="0" applyFont="1" applyFill="1" applyBorder="1" applyAlignment="1" applyProtection="1">
      <alignment vertical="top" wrapText="1"/>
      <protection locked="0"/>
    </xf>
    <xf numFmtId="0" fontId="3" fillId="7" borderId="37" xfId="0" applyFont="1" applyFill="1" applyBorder="1" applyAlignment="1" applyProtection="1">
      <alignment vertical="top" wrapText="1"/>
      <protection locked="0"/>
    </xf>
    <xf numFmtId="0" fontId="3" fillId="7" borderId="24" xfId="0" applyFont="1" applyFill="1" applyBorder="1" applyAlignment="1" applyProtection="1">
      <alignment vertical="top" wrapText="1"/>
      <protection locked="0"/>
    </xf>
    <xf numFmtId="0" fontId="16" fillId="0" borderId="21" xfId="6" applyFont="1" applyFill="1" applyBorder="1" applyAlignment="1" applyProtection="1">
      <alignment horizontal="left" vertical="top" wrapText="1"/>
      <protection locked="0"/>
    </xf>
    <xf numFmtId="0" fontId="16" fillId="0" borderId="30" xfId="6" applyFont="1" applyFill="1" applyBorder="1" applyAlignment="1" applyProtection="1">
      <alignment horizontal="left" vertical="top" wrapText="1"/>
      <protection locked="0"/>
    </xf>
    <xf numFmtId="0" fontId="16" fillId="15" borderId="21" xfId="0" applyFont="1" applyFill="1" applyBorder="1" applyAlignment="1" applyProtection="1">
      <alignment horizontal="left" vertical="top" wrapText="1"/>
      <protection locked="0"/>
    </xf>
    <xf numFmtId="0" fontId="16" fillId="15" borderId="30" xfId="0" applyFont="1" applyFill="1" applyBorder="1" applyAlignment="1" applyProtection="1">
      <alignment horizontal="left" vertical="top" wrapText="1"/>
      <protection locked="0"/>
    </xf>
    <xf numFmtId="1" fontId="3" fillId="7" borderId="21" xfId="6" applyNumberFormat="1" applyFill="1" applyBorder="1" applyAlignment="1" applyProtection="1">
      <alignment horizontal="center" vertical="center" wrapText="1"/>
      <protection locked="0"/>
    </xf>
    <xf numFmtId="1" fontId="3" fillId="7" borderId="30" xfId="6" applyNumberFormat="1" applyFill="1" applyBorder="1" applyAlignment="1" applyProtection="1">
      <alignment horizontal="center" vertical="center" wrapText="1"/>
      <protection locked="0"/>
    </xf>
    <xf numFmtId="0" fontId="3" fillId="0" borderId="33" xfId="0" applyFont="1" applyBorder="1" applyAlignment="1">
      <alignment vertical="top" wrapText="1"/>
    </xf>
    <xf numFmtId="0" fontId="3" fillId="0" borderId="26" xfId="0" applyFont="1" applyBorder="1" applyAlignment="1">
      <alignment vertical="top" wrapText="1"/>
    </xf>
    <xf numFmtId="0" fontId="3" fillId="0" borderId="20" xfId="0" applyFont="1" applyBorder="1" applyAlignment="1">
      <alignment vertical="top" wrapText="1"/>
    </xf>
    <xf numFmtId="0" fontId="3" fillId="0" borderId="22" xfId="0" applyFont="1" applyBorder="1" applyAlignment="1">
      <alignment vertical="top" wrapText="1"/>
    </xf>
    <xf numFmtId="0" fontId="3" fillId="0" borderId="0" xfId="0" applyFont="1" applyAlignment="1">
      <alignment vertical="top" wrapText="1"/>
    </xf>
    <xf numFmtId="0" fontId="3" fillId="0" borderId="19" xfId="0" applyFont="1" applyBorder="1" applyAlignment="1">
      <alignment vertical="top" wrapText="1"/>
    </xf>
    <xf numFmtId="0" fontId="3" fillId="0" borderId="23" xfId="0" applyFont="1" applyBorder="1" applyAlignment="1">
      <alignment vertical="top" wrapText="1"/>
    </xf>
    <xf numFmtId="0" fontId="3" fillId="0" borderId="37" xfId="0" applyFont="1" applyBorder="1" applyAlignment="1">
      <alignment vertical="top" wrapText="1"/>
    </xf>
    <xf numFmtId="0" fontId="3" fillId="0" borderId="24" xfId="0" applyFont="1" applyBorder="1" applyAlignment="1">
      <alignment vertical="top" wrapText="1"/>
    </xf>
    <xf numFmtId="0" fontId="3" fillId="0" borderId="18" xfId="10" applyFont="1" applyAlignment="1">
      <alignment horizontal="left" vertical="top" wrapText="1"/>
    </xf>
    <xf numFmtId="14" fontId="3" fillId="0" borderId="0" xfId="6" applyNumberFormat="1" applyBorder="1" applyAlignment="1" applyProtection="1">
      <alignment horizontal="left" vertical="top" wrapText="1"/>
    </xf>
    <xf numFmtId="14" fontId="3" fillId="7" borderId="21" xfId="6" applyNumberFormat="1" applyFill="1" applyBorder="1" applyAlignment="1" applyProtection="1">
      <alignment horizontal="left" vertical="center" wrapText="1"/>
      <protection locked="0"/>
    </xf>
    <xf numFmtId="14" fontId="3" fillId="7" borderId="30" xfId="6" applyNumberFormat="1" applyFill="1" applyBorder="1" applyAlignment="1" applyProtection="1">
      <alignment horizontal="left" vertical="center" wrapText="1"/>
      <protection locked="0"/>
    </xf>
    <xf numFmtId="0" fontId="3" fillId="0" borderId="0" xfId="6" applyBorder="1" applyAlignment="1">
      <alignment horizontal="left" vertical="top" wrapText="1"/>
    </xf>
    <xf numFmtId="0" fontId="3" fillId="12" borderId="18" xfId="6" applyFill="1" applyAlignment="1" applyProtection="1">
      <alignment horizontal="left" vertical="top" wrapText="1"/>
      <protection locked="0"/>
    </xf>
    <xf numFmtId="0" fontId="3" fillId="12" borderId="18" xfId="6" applyFill="1" applyAlignment="1" applyProtection="1">
      <alignment horizontal="left" vertical="top"/>
      <protection locked="0"/>
    </xf>
    <xf numFmtId="0" fontId="22" fillId="43" borderId="33" xfId="0" applyFont="1" applyFill="1" applyBorder="1" applyAlignment="1">
      <alignment horizontal="left" vertical="top" wrapText="1"/>
    </xf>
    <xf numFmtId="0" fontId="22" fillId="43" borderId="26" xfId="0" applyFont="1" applyFill="1" applyBorder="1" applyAlignment="1">
      <alignment horizontal="left" vertical="top" wrapText="1"/>
    </xf>
    <xf numFmtId="0" fontId="22" fillId="43" borderId="20" xfId="0" applyFont="1" applyFill="1" applyBorder="1" applyAlignment="1">
      <alignment horizontal="left" vertical="top" wrapText="1"/>
    </xf>
    <xf numFmtId="0" fontId="22" fillId="43" borderId="22" xfId="0" applyFont="1" applyFill="1" applyBorder="1" applyAlignment="1">
      <alignment horizontal="left" vertical="top" wrapText="1"/>
    </xf>
    <xf numFmtId="0" fontId="22" fillId="43" borderId="0" xfId="0" applyFont="1" applyFill="1" applyAlignment="1">
      <alignment horizontal="left" vertical="top" wrapText="1"/>
    </xf>
    <xf numFmtId="0" fontId="22" fillId="43" borderId="19" xfId="0" applyFont="1" applyFill="1" applyBorder="1" applyAlignment="1">
      <alignment horizontal="left" vertical="top" wrapText="1"/>
    </xf>
    <xf numFmtId="0" fontId="22" fillId="43" borderId="23" xfId="0" applyFont="1" applyFill="1" applyBorder="1" applyAlignment="1">
      <alignment horizontal="left" vertical="top" wrapText="1"/>
    </xf>
    <xf numFmtId="0" fontId="22" fillId="43" borderId="37" xfId="0" applyFont="1" applyFill="1" applyBorder="1" applyAlignment="1">
      <alignment horizontal="left" vertical="top" wrapText="1"/>
    </xf>
    <xf numFmtId="0" fontId="22" fillId="43" borderId="24" xfId="0" applyFont="1" applyFill="1" applyBorder="1" applyAlignment="1">
      <alignment horizontal="left" vertical="top" wrapText="1"/>
    </xf>
    <xf numFmtId="0" fontId="3" fillId="0" borderId="33" xfId="0" applyFont="1" applyBorder="1" applyAlignment="1">
      <alignment horizontal="left" vertical="top" wrapText="1"/>
    </xf>
    <xf numFmtId="0" fontId="3" fillId="0" borderId="26" xfId="0" applyFont="1" applyBorder="1" applyAlignment="1">
      <alignment horizontal="left" vertical="top" wrapText="1"/>
    </xf>
    <xf numFmtId="0" fontId="3" fillId="0" borderId="20" xfId="0" applyFont="1" applyBorder="1" applyAlignment="1">
      <alignment horizontal="left" vertical="top" wrapText="1"/>
    </xf>
    <xf numFmtId="0" fontId="3" fillId="0" borderId="22" xfId="0" applyFont="1" applyBorder="1" applyAlignment="1">
      <alignment horizontal="left" vertical="top" wrapText="1"/>
    </xf>
    <xf numFmtId="0" fontId="3" fillId="0" borderId="0" xfId="0" applyFont="1" applyAlignment="1">
      <alignment horizontal="left" vertical="top" wrapText="1"/>
    </xf>
    <xf numFmtId="0" fontId="3" fillId="0" borderId="19" xfId="0" applyFont="1" applyBorder="1" applyAlignment="1">
      <alignment horizontal="left" vertical="top" wrapText="1"/>
    </xf>
    <xf numFmtId="0" fontId="3" fillId="0" borderId="23" xfId="0" applyFont="1" applyBorder="1" applyAlignment="1">
      <alignment horizontal="left" vertical="top" wrapText="1"/>
    </xf>
    <xf numFmtId="0" fontId="3" fillId="0" borderId="37" xfId="0" applyFont="1" applyBorder="1" applyAlignment="1">
      <alignment horizontal="left" vertical="top" wrapText="1"/>
    </xf>
    <xf numFmtId="0" fontId="3" fillId="0" borderId="24" xfId="0" applyFont="1" applyBorder="1" applyAlignment="1">
      <alignment horizontal="left" vertical="top" wrapText="1"/>
    </xf>
    <xf numFmtId="0" fontId="3" fillId="13" borderId="43" xfId="6" applyFill="1" applyBorder="1" applyAlignment="1">
      <alignment horizontal="left" vertical="top" wrapText="1"/>
    </xf>
    <xf numFmtId="0" fontId="3" fillId="13" borderId="44" xfId="6" applyFill="1" applyBorder="1" applyAlignment="1">
      <alignment horizontal="left" vertical="top" wrapText="1"/>
    </xf>
    <xf numFmtId="0" fontId="3" fillId="13" borderId="35" xfId="6" applyFill="1" applyBorder="1" applyAlignment="1">
      <alignment horizontal="left" vertical="top" wrapText="1"/>
    </xf>
    <xf numFmtId="0" fontId="3" fillId="13" borderId="28" xfId="6" applyFill="1" applyBorder="1" applyAlignment="1">
      <alignment horizontal="left" vertical="top" wrapText="1"/>
    </xf>
    <xf numFmtId="0" fontId="3" fillId="12" borderId="46" xfId="6" applyFill="1" applyBorder="1" applyAlignment="1" applyProtection="1">
      <alignment horizontal="left" vertical="top" wrapText="1"/>
      <protection locked="0"/>
    </xf>
    <xf numFmtId="0" fontId="3" fillId="12" borderId="45" xfId="6" applyFill="1" applyBorder="1" applyAlignment="1" applyProtection="1">
      <alignment horizontal="left" vertical="top" wrapText="1"/>
      <protection locked="0"/>
    </xf>
    <xf numFmtId="14" fontId="3" fillId="7" borderId="18" xfId="6" applyNumberFormat="1" applyFill="1" applyAlignment="1" applyProtection="1">
      <alignment horizontal="left" vertical="center" wrapText="1"/>
      <protection locked="0"/>
    </xf>
    <xf numFmtId="14" fontId="3" fillId="7" borderId="18" xfId="6" applyNumberFormat="1" applyFill="1" applyAlignment="1" applyProtection="1">
      <alignment horizontal="left" vertical="top" wrapText="1"/>
      <protection locked="0"/>
    </xf>
    <xf numFmtId="167" fontId="3" fillId="46" borderId="21" xfId="6" applyNumberFormat="1" applyFill="1" applyBorder="1" applyAlignment="1" applyProtection="1">
      <alignment vertical="top" wrapText="1"/>
      <protection locked="0"/>
    </xf>
    <xf numFmtId="167" fontId="3" fillId="46" borderId="29" xfId="6" applyNumberFormat="1" applyFill="1" applyBorder="1" applyAlignment="1" applyProtection="1">
      <alignment vertical="top" wrapText="1"/>
      <protection locked="0"/>
    </xf>
    <xf numFmtId="167" fontId="3" fillId="46" borderId="30" xfId="6" applyNumberFormat="1" applyFill="1" applyBorder="1" applyAlignment="1" applyProtection="1">
      <alignment vertical="top" wrapText="1"/>
      <protection locked="0"/>
    </xf>
    <xf numFmtId="0" fontId="3" fillId="8" borderId="21" xfId="6" applyNumberFormat="1" applyFill="1" applyBorder="1" applyAlignment="1" applyProtection="1">
      <alignment horizontal="left" vertical="top" wrapText="1"/>
      <protection locked="0"/>
    </xf>
    <xf numFmtId="0" fontId="3" fillId="8" borderId="30" xfId="6" applyNumberFormat="1" applyFill="1" applyBorder="1" applyAlignment="1" applyProtection="1">
      <alignment horizontal="left" vertical="top" wrapText="1"/>
      <protection locked="0"/>
    </xf>
    <xf numFmtId="0" fontId="3" fillId="15" borderId="21" xfId="6" applyFill="1" applyBorder="1" applyAlignment="1" applyProtection="1">
      <alignment vertical="top" wrapText="1"/>
      <protection locked="0"/>
    </xf>
    <xf numFmtId="0" fontId="3" fillId="15" borderId="29" xfId="6" applyFill="1" applyBorder="1" applyAlignment="1" applyProtection="1">
      <alignment vertical="top" wrapText="1"/>
      <protection locked="0"/>
    </xf>
    <xf numFmtId="0" fontId="3" fillId="15" borderId="30" xfId="6" applyFill="1" applyBorder="1" applyAlignment="1" applyProtection="1">
      <alignment vertical="top" wrapText="1"/>
      <protection locked="0"/>
    </xf>
    <xf numFmtId="167" fontId="3" fillId="8" borderId="35" xfId="6" applyNumberFormat="1" applyFill="1" applyBorder="1" applyAlignment="1" applyProtection="1">
      <alignment vertical="top" wrapText="1"/>
      <protection locked="0"/>
    </xf>
    <xf numFmtId="167" fontId="3" fillId="8" borderId="27" xfId="6" applyNumberFormat="1" applyFill="1" applyBorder="1" applyAlignment="1" applyProtection="1">
      <alignment vertical="top" wrapText="1"/>
      <protection locked="0"/>
    </xf>
    <xf numFmtId="167" fontId="3" fillId="8" borderId="28" xfId="6" applyNumberFormat="1" applyFill="1" applyBorder="1" applyAlignment="1" applyProtection="1">
      <alignment vertical="top" wrapText="1"/>
      <protection locked="0"/>
    </xf>
    <xf numFmtId="170" fontId="3" fillId="8" borderId="21" xfId="6" applyNumberFormat="1" applyFill="1" applyBorder="1" applyAlignment="1" applyProtection="1">
      <alignment horizontal="left" vertical="top" wrapText="1"/>
      <protection locked="0"/>
    </xf>
    <xf numFmtId="170" fontId="3" fillId="8" borderId="30" xfId="6" applyNumberFormat="1" applyFill="1" applyBorder="1" applyAlignment="1" applyProtection="1">
      <alignment horizontal="left" vertical="top" wrapText="1"/>
      <protection locked="0"/>
    </xf>
    <xf numFmtId="0" fontId="3" fillId="0" borderId="16" xfId="0" applyFont="1" applyBorder="1" applyAlignment="1">
      <alignment horizontal="left" vertical="top" wrapText="1"/>
    </xf>
    <xf numFmtId="0" fontId="3" fillId="0" borderId="11" xfId="0" applyFont="1" applyBorder="1" applyAlignment="1">
      <alignment horizontal="left" vertical="top" wrapText="1"/>
    </xf>
    <xf numFmtId="0" fontId="20" fillId="0" borderId="0" xfId="0" applyFont="1" applyAlignment="1">
      <alignment horizontal="left" vertical="center"/>
    </xf>
    <xf numFmtId="0" fontId="3" fillId="0" borderId="0" xfId="0" applyFont="1"/>
    <xf numFmtId="0" fontId="4" fillId="47" borderId="3" xfId="0" applyFont="1" applyFill="1" applyBorder="1" applyAlignment="1">
      <alignment vertical="top" wrapText="1"/>
    </xf>
    <xf numFmtId="0" fontId="16" fillId="44" borderId="16" xfId="5" applyFont="1" applyFill="1" applyBorder="1" applyAlignment="1">
      <alignment horizontal="left" vertical="top" wrapText="1"/>
    </xf>
    <xf numFmtId="0" fontId="16" fillId="44" borderId="10" xfId="5" applyFont="1" applyFill="1" applyBorder="1" applyAlignment="1">
      <alignment horizontal="left" vertical="top" wrapText="1"/>
    </xf>
    <xf numFmtId="0" fontId="16" fillId="44" borderId="15" xfId="5" applyFont="1" applyFill="1" applyBorder="1" applyAlignment="1">
      <alignment horizontal="left" vertical="top" wrapText="1"/>
    </xf>
    <xf numFmtId="0" fontId="16" fillId="44" borderId="3" xfId="5" applyFont="1" applyFill="1" applyBorder="1" applyAlignment="1">
      <alignment horizontal="left" vertical="top" wrapText="1"/>
    </xf>
    <xf numFmtId="0" fontId="16" fillId="8" borderId="93" xfId="2" applyFont="1" applyBorder="1" applyAlignment="1">
      <alignment horizontal="left" vertical="top" wrapText="1"/>
    </xf>
    <xf numFmtId="0" fontId="16" fillId="8" borderId="10" xfId="2" applyFont="1" applyBorder="1" applyAlignment="1">
      <alignment horizontal="left" vertical="top" wrapText="1"/>
    </xf>
    <xf numFmtId="0" fontId="16" fillId="8" borderId="11" xfId="2" applyFont="1" applyBorder="1" applyAlignment="1">
      <alignment horizontal="left" vertical="top" wrapText="1"/>
    </xf>
    <xf numFmtId="0" fontId="16" fillId="8" borderId="94" xfId="2" applyFont="1" applyBorder="1" applyAlignment="1">
      <alignment horizontal="left" vertical="top" wrapText="1"/>
    </xf>
    <xf numFmtId="0" fontId="16" fillId="8" borderId="3" xfId="2" applyFont="1" applyBorder="1" applyAlignment="1">
      <alignment horizontal="left" vertical="top" wrapText="1"/>
    </xf>
    <xf numFmtId="0" fontId="16" fillId="8" borderId="12" xfId="2" applyFont="1" applyBorder="1" applyAlignment="1">
      <alignment horizontal="left" vertical="top" wrapText="1"/>
    </xf>
    <xf numFmtId="0" fontId="5" fillId="0" borderId="10" xfId="5" applyFont="1" applyFill="1" applyBorder="1" applyAlignment="1">
      <alignment horizontal="left" vertical="center"/>
    </xf>
    <xf numFmtId="0" fontId="4" fillId="0" borderId="3" xfId="5" applyFont="1" applyFill="1" applyBorder="1" applyAlignment="1">
      <alignment horizontal="left" vertical="top"/>
    </xf>
    <xf numFmtId="0" fontId="53" fillId="0" borderId="22" xfId="0" applyFont="1" applyBorder="1" applyAlignment="1">
      <alignment horizontal="center" vertical="top" wrapText="1"/>
    </xf>
    <xf numFmtId="0" fontId="53" fillId="0" borderId="0" xfId="0" applyFont="1" applyAlignment="1">
      <alignment horizontal="center" vertical="top" wrapText="1"/>
    </xf>
    <xf numFmtId="0" fontId="52" fillId="0" borderId="33" xfId="0" applyFont="1" applyBorder="1" applyAlignment="1">
      <alignment horizontal="center" wrapText="1"/>
    </xf>
    <xf numFmtId="0" fontId="52" fillId="0" borderId="26" xfId="0" applyFont="1" applyBorder="1" applyAlignment="1">
      <alignment horizontal="center" wrapText="1"/>
    </xf>
    <xf numFmtId="0" fontId="54" fillId="0" borderId="22" xfId="0" applyFont="1" applyBorder="1" applyAlignment="1">
      <alignment horizontal="center" vertical="center" wrapText="1"/>
    </xf>
    <xf numFmtId="0" fontId="54" fillId="0" borderId="0" xfId="0" applyFont="1" applyAlignment="1">
      <alignment horizontal="center" vertical="center" wrapText="1"/>
    </xf>
    <xf numFmtId="0" fontId="54" fillId="0" borderId="19" xfId="0" applyFont="1" applyBorder="1" applyAlignment="1">
      <alignment horizontal="center" vertical="center" wrapText="1"/>
    </xf>
    <xf numFmtId="0" fontId="10" fillId="0" borderId="81" xfId="0" applyFont="1" applyBorder="1" applyAlignment="1">
      <alignment horizontal="center" vertical="top"/>
    </xf>
    <xf numFmtId="0" fontId="10" fillId="0" borderId="0" xfId="0" applyFont="1" applyAlignment="1">
      <alignment horizontal="center" vertical="top"/>
    </xf>
    <xf numFmtId="0" fontId="3" fillId="0" borderId="81" xfId="0" applyFont="1" applyBorder="1" applyAlignment="1">
      <alignment horizontal="center"/>
    </xf>
    <xf numFmtId="49" fontId="3" fillId="8" borderId="43" xfId="6" applyNumberFormat="1" applyFill="1" applyBorder="1" applyAlignment="1" applyProtection="1">
      <alignment horizontal="left" vertical="top"/>
      <protection locked="0"/>
    </xf>
    <xf numFmtId="49" fontId="3" fillId="8" borderId="25" xfId="6" applyNumberFormat="1" applyFill="1" applyBorder="1" applyAlignment="1" applyProtection="1">
      <alignment horizontal="left" vertical="top"/>
      <protection locked="0"/>
    </xf>
    <xf numFmtId="49" fontId="3" fillId="8" borderId="44" xfId="6" applyNumberFormat="1" applyFill="1" applyBorder="1" applyAlignment="1" applyProtection="1">
      <alignment horizontal="left" vertical="top"/>
      <protection locked="0"/>
    </xf>
    <xf numFmtId="49" fontId="3" fillId="8" borderId="35" xfId="6" applyNumberFormat="1" applyFill="1" applyBorder="1" applyAlignment="1" applyProtection="1">
      <alignment horizontal="left" vertical="top"/>
      <protection locked="0"/>
    </xf>
    <xf numFmtId="49" fontId="3" fillId="8" borderId="27" xfId="6" applyNumberFormat="1" applyFill="1" applyBorder="1" applyAlignment="1" applyProtection="1">
      <alignment horizontal="left" vertical="top"/>
      <protection locked="0"/>
    </xf>
    <xf numFmtId="49" fontId="3" fillId="8" borderId="28" xfId="6" applyNumberFormat="1" applyFill="1" applyBorder="1" applyAlignment="1" applyProtection="1">
      <alignment horizontal="left" vertical="top"/>
      <protection locked="0"/>
    </xf>
    <xf numFmtId="49" fontId="3" fillId="8" borderId="21" xfId="6" applyNumberFormat="1" applyFill="1" applyBorder="1" applyAlignment="1" applyProtection="1">
      <alignment vertical="top" wrapText="1"/>
      <protection locked="0"/>
    </xf>
    <xf numFmtId="49" fontId="3" fillId="8" borderId="29" xfId="6" applyNumberFormat="1" applyFill="1" applyBorder="1" applyAlignment="1" applyProtection="1">
      <alignment vertical="top" wrapText="1"/>
      <protection locked="0"/>
    </xf>
    <xf numFmtId="49" fontId="3" fillId="8" borderId="30" xfId="6" applyNumberFormat="1" applyFill="1" applyBorder="1" applyAlignment="1" applyProtection="1">
      <alignment vertical="top" wrapText="1"/>
      <protection locked="0"/>
    </xf>
    <xf numFmtId="0" fontId="3" fillId="0" borderId="21" xfId="6" applyBorder="1" applyAlignment="1">
      <alignment vertical="top"/>
    </xf>
    <xf numFmtId="0" fontId="3" fillId="0" borderId="29" xfId="6" applyBorder="1" applyAlignment="1">
      <alignment vertical="top"/>
    </xf>
    <xf numFmtId="0" fontId="3" fillId="0" borderId="30" xfId="6" applyBorder="1" applyAlignment="1">
      <alignment vertical="top"/>
    </xf>
    <xf numFmtId="0" fontId="3" fillId="0" borderId="29" xfId="0" applyFont="1" applyBorder="1" applyAlignment="1">
      <alignment horizontal="left" wrapText="1"/>
    </xf>
    <xf numFmtId="0" fontId="3" fillId="0" borderId="43" xfId="6" applyBorder="1" applyAlignment="1">
      <alignment horizontal="left" vertical="top" wrapText="1"/>
    </xf>
    <xf numFmtId="0" fontId="3" fillId="0" borderId="25" xfId="6" applyBorder="1" applyAlignment="1">
      <alignment horizontal="left" vertical="top" wrapText="1"/>
    </xf>
    <xf numFmtId="0" fontId="3" fillId="0" borderId="44" xfId="6" applyBorder="1" applyAlignment="1">
      <alignment horizontal="left" vertical="top" wrapText="1"/>
    </xf>
    <xf numFmtId="0" fontId="3" fillId="0" borderId="35" xfId="6" applyBorder="1" applyAlignment="1">
      <alignment horizontal="left" vertical="top" wrapText="1"/>
    </xf>
    <xf numFmtId="0" fontId="3" fillId="0" borderId="27" xfId="6" applyBorder="1" applyAlignment="1">
      <alignment horizontal="left" vertical="top" wrapText="1"/>
    </xf>
    <xf numFmtId="0" fontId="3" fillId="0" borderId="28" xfId="6" applyBorder="1" applyAlignment="1">
      <alignment horizontal="left" vertical="top" wrapText="1"/>
    </xf>
    <xf numFmtId="0" fontId="51" fillId="0" borderId="0" xfId="0" applyFont="1" applyAlignment="1">
      <alignment horizontal="left" vertical="top" wrapText="1"/>
    </xf>
    <xf numFmtId="0" fontId="0" fillId="0" borderId="0" xfId="0" applyAlignment="1">
      <alignment vertical="top"/>
    </xf>
    <xf numFmtId="0" fontId="3" fillId="0" borderId="30" xfId="6" applyBorder="1" applyAlignment="1">
      <alignment horizontal="left" vertical="top" wrapText="1"/>
    </xf>
    <xf numFmtId="0" fontId="3" fillId="12" borderId="43" xfId="5" applyBorder="1" applyAlignment="1" applyProtection="1">
      <alignment horizontal="left" vertical="top" wrapText="1"/>
      <protection locked="0"/>
    </xf>
    <xf numFmtId="0" fontId="3" fillId="12" borderId="25" xfId="5" applyBorder="1" applyAlignment="1" applyProtection="1">
      <alignment horizontal="left" vertical="top" wrapText="1"/>
      <protection locked="0"/>
    </xf>
    <xf numFmtId="0" fontId="0" fillId="0" borderId="25" xfId="0" applyBorder="1" applyAlignment="1" applyProtection="1">
      <alignment wrapText="1"/>
      <protection locked="0"/>
    </xf>
    <xf numFmtId="0" fontId="0" fillId="0" borderId="44" xfId="0" applyBorder="1" applyAlignment="1" applyProtection="1">
      <alignment wrapText="1"/>
      <protection locked="0"/>
    </xf>
    <xf numFmtId="0" fontId="3" fillId="12" borderId="31" xfId="5" applyBorder="1" applyAlignment="1" applyProtection="1">
      <alignment horizontal="left" vertical="top" wrapText="1"/>
      <protection locked="0"/>
    </xf>
    <xf numFmtId="0" fontId="3" fillId="12" borderId="0" xfId="5" applyAlignment="1" applyProtection="1">
      <alignment horizontal="left" vertical="top" wrapText="1"/>
      <protection locked="0"/>
    </xf>
    <xf numFmtId="0" fontId="0" fillId="0" borderId="0" xfId="0" applyAlignment="1" applyProtection="1">
      <alignment wrapText="1"/>
      <protection locked="0"/>
    </xf>
    <xf numFmtId="0" fontId="0" fillId="0" borderId="80" xfId="0" applyBorder="1" applyAlignment="1" applyProtection="1">
      <alignment wrapText="1"/>
      <protection locked="0"/>
    </xf>
    <xf numFmtId="0" fontId="0" fillId="0" borderId="35" xfId="0" applyBorder="1" applyAlignment="1" applyProtection="1">
      <alignment wrapText="1"/>
      <protection locked="0"/>
    </xf>
    <xf numFmtId="0" fontId="0" fillId="0" borderId="27" xfId="0" applyBorder="1" applyAlignment="1" applyProtection="1">
      <alignment wrapText="1"/>
      <protection locked="0"/>
    </xf>
    <xf numFmtId="0" fontId="0" fillId="0" borderId="28" xfId="0" applyBorder="1" applyAlignment="1" applyProtection="1">
      <alignment wrapText="1"/>
      <protection locked="0"/>
    </xf>
    <xf numFmtId="0" fontId="3" fillId="15" borderId="13" xfId="0" applyFont="1" applyFill="1" applyBorder="1" applyAlignment="1">
      <alignment vertical="top" wrapText="1"/>
    </xf>
    <xf numFmtId="0" fontId="3" fillId="0" borderId="36" xfId="6" applyBorder="1" applyAlignment="1">
      <alignment vertical="top" wrapText="1"/>
    </xf>
    <xf numFmtId="0" fontId="3" fillId="15" borderId="29" xfId="6" applyFont="1" applyFill="1" applyBorder="1" applyAlignment="1" applyProtection="1">
      <alignment vertical="top" wrapText="1"/>
    </xf>
    <xf numFmtId="0" fontId="0" fillId="0" borderId="0" xfId="0" applyAlignment="1">
      <alignment horizontal="left" vertical="top" wrapText="1"/>
    </xf>
    <xf numFmtId="0" fontId="3" fillId="8" borderId="29" xfId="0" applyFont="1" applyFill="1" applyBorder="1" applyAlignment="1" applyProtection="1">
      <alignment vertical="top" wrapText="1"/>
      <protection locked="0"/>
    </xf>
    <xf numFmtId="171" fontId="3" fillId="9" borderId="86" xfId="4" applyNumberFormat="1" applyFont="1" applyBorder="1" applyAlignment="1" applyProtection="1">
      <alignment horizontal="right" vertical="top" wrapText="1"/>
    </xf>
    <xf numFmtId="171" fontId="3" fillId="9" borderId="30" xfId="4" applyNumberFormat="1" applyFont="1" applyBorder="1" applyAlignment="1" applyProtection="1">
      <alignment horizontal="right" vertical="top" wrapText="1"/>
    </xf>
    <xf numFmtId="0" fontId="3" fillId="8" borderId="7" xfId="0" applyFont="1" applyFill="1" applyBorder="1" applyAlignment="1" applyProtection="1">
      <alignment horizontal="left" vertical="top" wrapText="1"/>
      <protection locked="0"/>
    </xf>
    <xf numFmtId="0" fontId="3" fillId="8" borderId="13" xfId="0" applyFont="1" applyFill="1" applyBorder="1" applyAlignment="1" applyProtection="1">
      <alignment horizontal="left" vertical="top" wrapText="1"/>
      <protection locked="0"/>
    </xf>
    <xf numFmtId="0" fontId="3" fillId="8" borderId="14" xfId="0" applyFont="1" applyFill="1" applyBorder="1" applyAlignment="1" applyProtection="1">
      <alignment horizontal="left" vertical="top" wrapText="1"/>
      <protection locked="0"/>
    </xf>
    <xf numFmtId="0" fontId="3" fillId="8" borderId="13" xfId="0" applyFont="1" applyFill="1" applyBorder="1" applyAlignment="1" applyProtection="1">
      <alignment horizontal="left" vertical="top"/>
      <protection locked="0"/>
    </xf>
    <xf numFmtId="0" fontId="3" fillId="8" borderId="14" xfId="0" applyFont="1" applyFill="1" applyBorder="1" applyAlignment="1" applyProtection="1">
      <alignment horizontal="left" vertical="top"/>
      <protection locked="0"/>
    </xf>
    <xf numFmtId="0" fontId="3" fillId="8" borderId="13" xfId="0" applyFont="1" applyFill="1" applyBorder="1" applyAlignment="1" applyProtection="1">
      <alignment horizontal="left" wrapText="1"/>
      <protection locked="0"/>
    </xf>
    <xf numFmtId="0" fontId="3" fillId="8" borderId="14" xfId="0" applyFont="1" applyFill="1" applyBorder="1" applyAlignment="1" applyProtection="1">
      <alignment horizontal="left" wrapText="1"/>
      <protection locked="0"/>
    </xf>
    <xf numFmtId="0" fontId="0" fillId="0" borderId="0" xfId="0" applyAlignment="1">
      <alignment vertical="top" wrapText="1"/>
    </xf>
    <xf numFmtId="0" fontId="7" fillId="0" borderId="0" xfId="0" applyFont="1" applyAlignment="1">
      <alignment horizontal="left" vertical="top" wrapText="1"/>
    </xf>
    <xf numFmtId="0" fontId="8" fillId="0" borderId="0" xfId="0" applyFont="1" applyAlignment="1">
      <alignment horizontal="left" vertical="top" wrapText="1"/>
    </xf>
    <xf numFmtId="0" fontId="24" fillId="0" borderId="7" xfId="8" applyFont="1" applyBorder="1" applyAlignment="1">
      <alignment horizontal="left" vertical="top" wrapText="1"/>
    </xf>
    <xf numFmtId="0" fontId="3" fillId="0" borderId="13" xfId="0" applyFont="1" applyBorder="1" applyAlignment="1">
      <alignment horizontal="left" vertical="top" wrapText="1"/>
    </xf>
    <xf numFmtId="0" fontId="3" fillId="0" borderId="38" xfId="0" applyFont="1" applyBorder="1" applyAlignment="1">
      <alignment horizontal="left" vertical="top" wrapText="1"/>
    </xf>
    <xf numFmtId="0" fontId="24" fillId="0" borderId="13" xfId="8" applyFont="1" applyBorder="1" applyAlignment="1">
      <alignment horizontal="left" vertical="top" wrapText="1"/>
    </xf>
    <xf numFmtId="0" fontId="24" fillId="0" borderId="38" xfId="8" applyFont="1" applyBorder="1" applyAlignment="1">
      <alignment horizontal="left" vertical="top" wrapText="1"/>
    </xf>
    <xf numFmtId="0" fontId="3" fillId="15" borderId="7" xfId="0" applyFont="1" applyFill="1" applyBorder="1" applyAlignment="1" applyProtection="1">
      <alignment vertical="top" wrapText="1"/>
      <protection locked="0"/>
    </xf>
    <xf numFmtId="0" fontId="3" fillId="15" borderId="13" xfId="0" applyFont="1" applyFill="1" applyBorder="1" applyAlignment="1" applyProtection="1">
      <alignment vertical="top" wrapText="1"/>
      <protection locked="0"/>
    </xf>
    <xf numFmtId="0" fontId="3" fillId="15" borderId="14" xfId="0" applyFont="1" applyFill="1" applyBorder="1" applyAlignment="1" applyProtection="1">
      <alignment vertical="top" wrapText="1"/>
      <protection locked="0"/>
    </xf>
    <xf numFmtId="0" fontId="4" fillId="0" borderId="33" xfId="0" applyFont="1" applyBorder="1" applyAlignment="1">
      <alignment vertical="top" wrapText="1"/>
    </xf>
    <xf numFmtId="0" fontId="4" fillId="0" borderId="20" xfId="0" applyFont="1" applyBorder="1" applyAlignment="1">
      <alignment vertical="top" wrapText="1"/>
    </xf>
    <xf numFmtId="0" fontId="3" fillId="0" borderId="39" xfId="0" applyFont="1" applyBorder="1" applyAlignment="1">
      <alignment vertical="top" wrapText="1"/>
    </xf>
    <xf numFmtId="0" fontId="3" fillId="0" borderId="62" xfId="0" applyFont="1" applyBorder="1" applyAlignment="1">
      <alignment vertical="top" wrapText="1"/>
    </xf>
    <xf numFmtId="0" fontId="3" fillId="0" borderId="65" xfId="0" applyFont="1" applyBorder="1" applyAlignment="1">
      <alignment vertical="top" wrapText="1"/>
    </xf>
    <xf numFmtId="0" fontId="3" fillId="0" borderId="66" xfId="0" applyFont="1" applyBorder="1" applyAlignment="1">
      <alignment vertical="top" wrapText="1"/>
    </xf>
    <xf numFmtId="0" fontId="3" fillId="0" borderId="67" xfId="0" applyFont="1" applyBorder="1" applyAlignment="1">
      <alignment vertical="top" wrapText="1"/>
    </xf>
    <xf numFmtId="0" fontId="9" fillId="0" borderId="0" xfId="0" applyFont="1" applyAlignment="1">
      <alignment horizontal="center" vertical="top" wrapText="1"/>
    </xf>
    <xf numFmtId="0" fontId="4" fillId="0" borderId="26" xfId="0" applyFont="1" applyBorder="1" applyAlignment="1">
      <alignment vertical="top" wrapText="1"/>
    </xf>
    <xf numFmtId="0" fontId="48" fillId="0" borderId="22" xfId="0" applyFont="1" applyBorder="1" applyAlignment="1">
      <alignment vertical="top" wrapText="1"/>
    </xf>
    <xf numFmtId="0" fontId="48" fillId="0" borderId="0" xfId="0" applyFont="1" applyAlignment="1">
      <alignment vertical="top" wrapText="1"/>
    </xf>
    <xf numFmtId="0" fontId="48" fillId="0" borderId="19" xfId="0" applyFont="1" applyBorder="1" applyAlignment="1">
      <alignment vertical="top" wrapText="1"/>
    </xf>
    <xf numFmtId="0" fontId="0" fillId="0" borderId="23" xfId="0" applyBorder="1" applyAlignment="1">
      <alignment vertical="top" wrapText="1"/>
    </xf>
    <xf numFmtId="0" fontId="0" fillId="0" borderId="37" xfId="0" applyBorder="1" applyAlignment="1">
      <alignment vertical="top" wrapText="1"/>
    </xf>
    <xf numFmtId="0" fontId="0" fillId="0" borderId="24" xfId="0" applyBorder="1" applyAlignment="1">
      <alignment vertical="top" wrapText="1"/>
    </xf>
    <xf numFmtId="49" fontId="3" fillId="8" borderId="21" xfId="6" applyNumberFormat="1" applyFill="1" applyBorder="1" applyAlignment="1" applyProtection="1">
      <alignment horizontal="left" vertical="top" wrapText="1"/>
      <protection locked="0"/>
    </xf>
    <xf numFmtId="49" fontId="3" fillId="8" borderId="29" xfId="6" applyNumberFormat="1" applyFill="1" applyBorder="1" applyAlignment="1" applyProtection="1">
      <alignment horizontal="left" vertical="top" wrapText="1"/>
      <protection locked="0"/>
    </xf>
    <xf numFmtId="49" fontId="3" fillId="8" borderId="30" xfId="6" applyNumberFormat="1" applyFill="1" applyBorder="1" applyAlignment="1" applyProtection="1">
      <alignment horizontal="left" vertical="top" wrapText="1"/>
      <protection locked="0"/>
    </xf>
    <xf numFmtId="0" fontId="3" fillId="0" borderId="21" xfId="6" applyBorder="1" applyAlignment="1">
      <alignment horizontal="left" vertical="top"/>
    </xf>
    <xf numFmtId="0" fontId="3" fillId="0" borderId="29" xfId="6" applyBorder="1" applyAlignment="1">
      <alignment horizontal="left" vertical="top"/>
    </xf>
    <xf numFmtId="0" fontId="3" fillId="0" borderId="30" xfId="6" applyBorder="1" applyAlignment="1">
      <alignment horizontal="left" vertical="top"/>
    </xf>
    <xf numFmtId="0" fontId="3" fillId="0" borderId="0" xfId="0" applyFont="1" applyAlignment="1">
      <alignment horizontal="center" wrapText="1"/>
    </xf>
    <xf numFmtId="0" fontId="0" fillId="0" borderId="44" xfId="0" applyBorder="1" applyAlignment="1">
      <alignment vertical="top" wrapText="1"/>
    </xf>
    <xf numFmtId="0" fontId="0" fillId="0" borderId="28" xfId="0" applyBorder="1" applyAlignment="1">
      <alignment vertical="top" wrapText="1"/>
    </xf>
    <xf numFmtId="0" fontId="0" fillId="0" borderId="36" xfId="0" applyBorder="1" applyAlignment="1">
      <alignment vertical="top"/>
    </xf>
    <xf numFmtId="0" fontId="3" fillId="6" borderId="0" xfId="6" applyFill="1" applyBorder="1" applyAlignment="1" applyProtection="1">
      <alignment horizontal="left" vertical="top" wrapText="1"/>
    </xf>
    <xf numFmtId="0" fontId="0" fillId="0" borderId="0" xfId="0" applyAlignment="1">
      <alignment horizontal="center" vertical="top" wrapText="1"/>
    </xf>
    <xf numFmtId="171" fontId="15" fillId="9" borderId="47" xfId="8" applyNumberFormat="1" applyFont="1" applyFill="1" applyBorder="1" applyAlignment="1">
      <alignment horizontal="right" vertical="center"/>
    </xf>
    <xf numFmtId="171" fontId="15" fillId="9" borderId="95" xfId="8" applyNumberFormat="1" applyFont="1" applyFill="1" applyBorder="1" applyAlignment="1">
      <alignment horizontal="right" vertical="center"/>
    </xf>
    <xf numFmtId="171" fontId="15" fillId="9" borderId="48" xfId="8" applyNumberFormat="1" applyFont="1" applyFill="1" applyBorder="1" applyAlignment="1">
      <alignment horizontal="right" vertical="center"/>
    </xf>
    <xf numFmtId="0" fontId="4" fillId="0" borderId="0" xfId="0" applyFont="1" applyAlignment="1">
      <alignment horizontal="right" vertical="center" wrapText="1"/>
    </xf>
    <xf numFmtId="0" fontId="4" fillId="0" borderId="62" xfId="0" applyFont="1" applyBorder="1" applyAlignment="1">
      <alignment horizontal="right" vertical="center" wrapText="1"/>
    </xf>
    <xf numFmtId="0" fontId="16" fillId="0" borderId="0" xfId="0" applyFont="1" applyAlignment="1">
      <alignment horizontal="left" vertical="top" wrapText="1"/>
    </xf>
    <xf numFmtId="0" fontId="9" fillId="0" borderId="0" xfId="0" applyFont="1" applyAlignment="1">
      <alignment horizontal="center" vertical="top"/>
    </xf>
    <xf numFmtId="0" fontId="0" fillId="0" borderId="0" xfId="0" applyAlignment="1">
      <alignment horizontal="center" vertical="top"/>
    </xf>
    <xf numFmtId="0" fontId="3" fillId="12" borderId="96" xfId="5" applyBorder="1" applyAlignment="1" applyProtection="1">
      <alignment horizontal="left" vertical="top" wrapText="1"/>
      <protection locked="0"/>
    </xf>
    <xf numFmtId="0" fontId="3" fillId="12" borderId="97" xfId="5" applyBorder="1" applyAlignment="1" applyProtection="1">
      <alignment horizontal="left" vertical="top" wrapText="1"/>
      <protection locked="0"/>
    </xf>
    <xf numFmtId="0" fontId="3" fillId="12" borderId="98" xfId="5" applyBorder="1" applyAlignment="1" applyProtection="1">
      <alignment horizontal="left" vertical="top" wrapText="1"/>
      <protection locked="0"/>
    </xf>
    <xf numFmtId="0" fontId="3" fillId="0" borderId="5" xfId="0" applyFont="1" applyBorder="1" applyAlignment="1">
      <alignment horizontal="left" vertical="top" wrapText="1"/>
    </xf>
    <xf numFmtId="0" fontId="3" fillId="0" borderId="81" xfId="0" applyFont="1" applyBorder="1" applyAlignment="1">
      <alignment horizontal="left" vertical="top" wrapText="1"/>
    </xf>
    <xf numFmtId="0" fontId="3" fillId="0" borderId="84" xfId="0" applyFont="1" applyBorder="1" applyAlignment="1">
      <alignment horizontal="left" vertical="top" wrapText="1"/>
    </xf>
    <xf numFmtId="0" fontId="4" fillId="0" borderId="21" xfId="0" applyFont="1" applyBorder="1" applyAlignment="1">
      <alignment horizontal="left" vertical="top" wrapText="1"/>
    </xf>
    <xf numFmtId="0" fontId="4" fillId="0" borderId="29" xfId="0" applyFont="1" applyBorder="1" applyAlignment="1">
      <alignment horizontal="left" vertical="top" wrapText="1"/>
    </xf>
    <xf numFmtId="0" fontId="4" fillId="0" borderId="30" xfId="0" applyFont="1" applyBorder="1" applyAlignment="1">
      <alignment horizontal="left" vertical="top" wrapText="1"/>
    </xf>
    <xf numFmtId="0" fontId="3" fillId="8" borderId="21" xfId="2" applyBorder="1" applyAlignment="1" applyProtection="1">
      <alignment horizontal="left" vertical="top" wrapText="1"/>
      <protection locked="0"/>
    </xf>
    <xf numFmtId="0" fontId="3" fillId="8" borderId="29" xfId="2" applyBorder="1" applyAlignment="1" applyProtection="1">
      <alignment horizontal="left" vertical="top" wrapText="1"/>
      <protection locked="0"/>
    </xf>
    <xf numFmtId="0" fontId="3" fillId="8" borderId="30" xfId="2" applyBorder="1" applyAlignment="1" applyProtection="1">
      <alignment horizontal="left" vertical="top" wrapText="1"/>
      <protection locked="0"/>
    </xf>
    <xf numFmtId="0" fontId="3" fillId="0" borderId="0" xfId="0" applyFont="1" applyAlignment="1">
      <alignment horizontal="left" vertical="center"/>
    </xf>
    <xf numFmtId="0" fontId="52" fillId="0" borderId="20" xfId="0" applyFont="1" applyBorder="1" applyAlignment="1">
      <alignment horizontal="center" wrapText="1"/>
    </xf>
    <xf numFmtId="0" fontId="3" fillId="12" borderId="47" xfId="5" applyBorder="1" applyAlignment="1" applyProtection="1">
      <alignment horizontal="left" vertical="top" wrapText="1"/>
      <protection locked="0"/>
    </xf>
    <xf numFmtId="0" fontId="3" fillId="12" borderId="95" xfId="5" applyBorder="1" applyAlignment="1" applyProtection="1">
      <alignment horizontal="left" vertical="top" wrapText="1"/>
      <protection locked="0"/>
    </xf>
    <xf numFmtId="0" fontId="3" fillId="12" borderId="48" xfId="5" applyBorder="1" applyAlignment="1" applyProtection="1">
      <alignment horizontal="left" vertical="top" wrapText="1"/>
      <protection locked="0"/>
    </xf>
    <xf numFmtId="0" fontId="53" fillId="0" borderId="19" xfId="0" applyFont="1" applyBorder="1" applyAlignment="1">
      <alignment horizontal="center" vertical="top" wrapText="1"/>
    </xf>
    <xf numFmtId="0" fontId="10" fillId="0" borderId="80" xfId="0" applyFont="1" applyBorder="1" applyAlignment="1">
      <alignment horizontal="center" vertical="top"/>
    </xf>
    <xf numFmtId="170" fontId="3" fillId="12" borderId="96" xfId="5" applyNumberFormat="1" applyBorder="1" applyAlignment="1" applyProtection="1">
      <alignment horizontal="left" vertical="top" wrapText="1"/>
      <protection locked="0"/>
    </xf>
    <xf numFmtId="170" fontId="3" fillId="12" borderId="97" xfId="5" applyNumberFormat="1" applyBorder="1" applyAlignment="1" applyProtection="1">
      <alignment horizontal="left" vertical="top" wrapText="1"/>
      <protection locked="0"/>
    </xf>
    <xf numFmtId="170" fontId="3" fillId="12" borderId="98" xfId="5" applyNumberFormat="1" applyBorder="1" applyAlignment="1" applyProtection="1">
      <alignment horizontal="left" vertical="top" wrapText="1"/>
      <protection locked="0"/>
    </xf>
    <xf numFmtId="0" fontId="0" fillId="0" borderId="21" xfId="0" applyBorder="1" applyAlignment="1">
      <alignment vertical="top" wrapText="1"/>
    </xf>
    <xf numFmtId="0" fontId="0" fillId="0" borderId="29" xfId="0" applyBorder="1" applyAlignment="1">
      <alignment vertical="top" wrapText="1"/>
    </xf>
    <xf numFmtId="0" fontId="0" fillId="0" borderId="30" xfId="0" applyBorder="1" applyAlignment="1">
      <alignment vertical="top" wrapText="1"/>
    </xf>
    <xf numFmtId="49" fontId="3" fillId="12" borderId="16" xfId="5" applyNumberFormat="1" applyBorder="1" applyAlignment="1" applyProtection="1">
      <alignment horizontal="left"/>
      <protection locked="0"/>
    </xf>
    <xf numFmtId="49" fontId="3" fillId="12" borderId="11" xfId="5" applyNumberFormat="1" applyBorder="1" applyAlignment="1" applyProtection="1">
      <alignment horizontal="left"/>
      <protection locked="0"/>
    </xf>
    <xf numFmtId="49" fontId="3" fillId="12" borderId="15" xfId="5" applyNumberFormat="1" applyBorder="1" applyAlignment="1" applyProtection="1">
      <alignment horizontal="left"/>
      <protection locked="0"/>
    </xf>
    <xf numFmtId="49" fontId="3" fillId="12" borderId="12" xfId="5" applyNumberFormat="1" applyBorder="1" applyAlignment="1" applyProtection="1">
      <alignment horizontal="left"/>
      <protection locked="0"/>
    </xf>
    <xf numFmtId="166" fontId="3" fillId="0" borderId="15" xfId="5" applyNumberFormat="1" applyFill="1" applyBorder="1" applyAlignment="1" applyProtection="1">
      <alignment horizontal="left" vertical="center" wrapText="1"/>
    </xf>
    <xf numFmtId="166" fontId="3" fillId="0" borderId="12" xfId="5" applyNumberFormat="1" applyFill="1" applyBorder="1" applyAlignment="1" applyProtection="1">
      <alignment horizontal="left" vertical="center" wrapText="1"/>
    </xf>
    <xf numFmtId="0" fontId="2" fillId="0" borderId="0" xfId="0" applyFont="1"/>
    <xf numFmtId="0" fontId="0" fillId="0" borderId="7" xfId="0" applyBorder="1" applyAlignment="1">
      <alignment wrapText="1"/>
    </xf>
    <xf numFmtId="0" fontId="0" fillId="0" borderId="14" xfId="0" applyBorder="1" applyAlignment="1">
      <alignment wrapText="1"/>
    </xf>
    <xf numFmtId="49" fontId="3" fillId="12" borderId="7" xfId="5" applyNumberFormat="1" applyBorder="1" applyAlignment="1" applyProtection="1">
      <alignment vertical="center" wrapText="1"/>
      <protection locked="0"/>
    </xf>
    <xf numFmtId="49" fontId="3" fillId="12" borderId="14" xfId="5" applyNumberFormat="1" applyBorder="1" applyAlignment="1" applyProtection="1">
      <alignment vertical="center" wrapText="1"/>
      <protection locked="0"/>
    </xf>
    <xf numFmtId="0" fontId="18" fillId="0" borderId="0" xfId="0" applyFont="1"/>
    <xf numFmtId="0" fontId="7" fillId="0" borderId="0" xfId="0" applyFont="1" applyAlignment="1">
      <alignment vertical="center" wrapText="1"/>
    </xf>
    <xf numFmtId="0" fontId="3" fillId="12" borderId="7" xfId="5" applyBorder="1" applyAlignment="1" applyProtection="1">
      <alignment horizontal="center" vertical="center" wrapText="1"/>
      <protection locked="0"/>
    </xf>
    <xf numFmtId="0" fontId="3" fillId="12" borderId="13" xfId="5" applyBorder="1" applyAlignment="1" applyProtection="1">
      <alignment horizontal="center" vertical="center" wrapText="1"/>
      <protection locked="0"/>
    </xf>
    <xf numFmtId="0" fontId="3" fillId="12" borderId="14" xfId="5" applyBorder="1" applyAlignment="1" applyProtection="1">
      <alignment horizontal="center" vertical="center" wrapText="1"/>
      <protection locked="0"/>
    </xf>
    <xf numFmtId="49" fontId="3" fillId="8" borderId="6" xfId="2" applyNumberFormat="1" applyBorder="1" applyAlignment="1" applyProtection="1">
      <alignment horizontal="left"/>
      <protection locked="0"/>
    </xf>
    <xf numFmtId="49" fontId="3" fillId="8" borderId="4" xfId="2" applyNumberFormat="1" applyBorder="1" applyAlignment="1" applyProtection="1">
      <alignment horizontal="left"/>
      <protection locked="0"/>
    </xf>
    <xf numFmtId="167" fontId="3" fillId="0" borderId="16" xfId="5" applyNumberFormat="1" applyFill="1" applyBorder="1" applyAlignment="1" applyProtection="1">
      <alignment wrapText="1"/>
    </xf>
    <xf numFmtId="167" fontId="3" fillId="0" borderId="11" xfId="5" applyNumberFormat="1" applyFill="1" applyBorder="1" applyAlignment="1" applyProtection="1">
      <alignment wrapText="1"/>
    </xf>
    <xf numFmtId="0" fontId="2" fillId="0" borderId="81" xfId="0" applyFont="1" applyBorder="1" applyAlignment="1">
      <alignment wrapText="1"/>
    </xf>
    <xf numFmtId="0" fontId="2" fillId="0" borderId="84" xfId="0" applyFont="1" applyBorder="1" applyAlignment="1">
      <alignment wrapText="1"/>
    </xf>
  </cellXfs>
  <cellStyles count="50">
    <cellStyle name="20 % - Dekorfärg1" xfId="25" builtinId="30" hidden="1"/>
    <cellStyle name="20 % - Dekorfärg2" xfId="28" builtinId="34" hidden="1"/>
    <cellStyle name="20 % - Dekorfärg3" xfId="31" builtinId="38" hidden="1"/>
    <cellStyle name="20 % - Dekorfärg4" xfId="34" builtinId="42" hidden="1"/>
    <cellStyle name="20 % - Dekorfärg5" xfId="37" builtinId="46" hidden="1"/>
    <cellStyle name="20 % - Dekorfärg6" xfId="41" builtinId="50" hidden="1"/>
    <cellStyle name="40 % - Dekorfärg1" xfId="26" builtinId="31" hidden="1"/>
    <cellStyle name="40 % - Dekorfärg2" xfId="29" builtinId="35" hidden="1"/>
    <cellStyle name="40 % - Dekorfärg3" xfId="32" builtinId="39" hidden="1"/>
    <cellStyle name="40 % - Dekorfärg4" xfId="35" builtinId="43" hidden="1"/>
    <cellStyle name="40 % - Dekorfärg5" xfId="38" builtinId="47" hidden="1"/>
    <cellStyle name="40 % - Dekorfärg6" xfId="42" builtinId="51" hidden="1"/>
    <cellStyle name="60 % - Dekorfärg1" xfId="27" builtinId="32" hidden="1"/>
    <cellStyle name="60 % - Dekorfärg2" xfId="30" builtinId="36" hidden="1"/>
    <cellStyle name="60 % - Dekorfärg3" xfId="33" builtinId="40" hidden="1"/>
    <cellStyle name="60 % - Dekorfärg4" xfId="36" builtinId="44" hidden="1"/>
    <cellStyle name="60 % - Dekorfärg5" xfId="39" builtinId="48" hidden="1"/>
    <cellStyle name="60 % - Dekorfärg6" xfId="43" builtinId="52" hidden="1"/>
    <cellStyle name="Anteckning" xfId="24" builtinId="10" hidden="1"/>
    <cellStyle name="Beräkning" xfId="20" builtinId="22" hidden="1"/>
    <cellStyle name="Bra" xfId="15" builtinId="26" hidden="1"/>
    <cellStyle name="Dekorfärg6" xfId="40" builtinId="49" hidden="1"/>
    <cellStyle name="Dålig" xfId="16" builtinId="27" hidden="1"/>
    <cellStyle name="FylliText_Tal" xfId="1" xr:uid="{00000000-0005-0000-0000-000016000000}"/>
    <cellStyle name="Hyperlänk" xfId="49" builtinId="8"/>
    <cellStyle name="Indata" xfId="18" builtinId="20" hidden="1"/>
    <cellStyle name="K Blå" xfId="2" xr:uid="{00000000-0005-0000-0000-00001A000000}"/>
    <cellStyle name="K Grå" xfId="3" xr:uid="{00000000-0005-0000-0000-00001B000000}"/>
    <cellStyle name="K Grön" xfId="4" xr:uid="{00000000-0005-0000-0000-00001C000000}"/>
    <cellStyle name="K Gul" xfId="5" xr:uid="{00000000-0005-0000-0000-00001D000000}"/>
    <cellStyle name="K Kantlinje" xfId="6" xr:uid="{00000000-0005-0000-0000-00001E000000}"/>
    <cellStyle name="K Orange" xfId="7" xr:uid="{00000000-0005-0000-0000-00001F000000}"/>
    <cellStyle name="Kontrollcell" xfId="22" builtinId="23" hidden="1"/>
    <cellStyle name="Länkad cell" xfId="21" builtinId="24" hidden="1"/>
    <cellStyle name="Neutral" xfId="17" builtinId="28" hidden="1"/>
    <cellStyle name="Normal" xfId="0" builtinId="0"/>
    <cellStyle name="Normal 2" xfId="45" xr:uid="{1B7ECF8F-B7B2-4E25-A0D0-BA4E5425597A}"/>
    <cellStyle name="Normal 3" xfId="46" xr:uid="{5493DC2C-5FBF-4706-9724-2F2CB6623AEA}"/>
    <cellStyle name="Normal 4" xfId="8" xr:uid="{00000000-0005-0000-0000-000024000000}"/>
    <cellStyle name="Normal 4 2" xfId="47" xr:uid="{5EDD0EAD-1C0D-4B8F-B6F5-2B9C51D81321}"/>
    <cellStyle name="Percent 2" xfId="48" xr:uid="{40146165-2F45-409D-8C6B-0AD2A794B591}"/>
    <cellStyle name="Rubrik" xfId="13" builtinId="15" hidden="1"/>
    <cellStyle name="Rubrik 2" xfId="9" builtinId="17"/>
    <cellStyle name="Rubrik 3" xfId="10" builtinId="18"/>
    <cellStyle name="Rubrik 4" xfId="14" builtinId="19" hidden="1"/>
    <cellStyle name="Summa" xfId="11" xr:uid="{00000000-0005-0000-0000-000029000000}"/>
    <cellStyle name="Tusental" xfId="44" builtinId="3"/>
    <cellStyle name="Utdata" xfId="19" builtinId="21" hidden="1"/>
    <cellStyle name="Valuta" xfId="12" builtinId="4"/>
    <cellStyle name="Varningstext" xfId="23" builtinId="11" hidden="1"/>
  </cellStyles>
  <dxfs count="91">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ill>
        <patternFill>
          <bgColor theme="0"/>
        </patternFill>
      </fill>
    </dxf>
    <dxf>
      <fill>
        <patternFill>
          <bgColor theme="0"/>
        </patternFill>
      </fill>
      <border>
        <left/>
        <right/>
        <top/>
        <bottom/>
        <vertical/>
        <horizontal/>
      </border>
    </dxf>
    <dxf>
      <fill>
        <patternFill patternType="none">
          <bgColor auto="1"/>
        </patternFill>
      </fill>
    </dxf>
    <dxf>
      <font>
        <strike val="0"/>
        <color theme="0"/>
      </font>
      <fill>
        <patternFill>
          <bgColor theme="0"/>
        </patternFill>
      </fill>
      <border>
        <left/>
        <right/>
        <top/>
        <bottom/>
      </border>
    </dxf>
    <dxf>
      <fill>
        <patternFill patternType="none">
          <bgColor auto="1"/>
        </patternFill>
      </fill>
    </dxf>
    <dxf>
      <fill>
        <patternFill>
          <bgColor theme="0"/>
        </patternFill>
      </fill>
    </dxf>
    <dxf>
      <fill>
        <patternFill>
          <bgColor rgb="FFCCFFFF"/>
        </patternFill>
      </fill>
    </dxf>
    <dxf>
      <fill>
        <patternFill>
          <bgColor rgb="FFFF0000"/>
        </patternFill>
      </fill>
    </dxf>
    <dxf>
      <fill>
        <patternFill>
          <bgColor rgb="FFFF0000"/>
        </patternFill>
      </fill>
    </dxf>
    <dxf>
      <fill>
        <patternFill>
          <bgColor theme="0"/>
        </patternFill>
      </fill>
    </dxf>
    <dxf>
      <fill>
        <patternFill>
          <bgColor theme="0"/>
        </patternFill>
      </fill>
    </dxf>
    <dxf>
      <fill>
        <patternFill>
          <bgColor rgb="FFCCFFFF"/>
        </patternFill>
      </fill>
    </dxf>
    <dxf>
      <font>
        <color theme="0"/>
      </font>
      <fill>
        <patternFill>
          <bgColor theme="0"/>
        </patternFill>
      </fill>
    </dxf>
    <dxf>
      <font>
        <color theme="0"/>
      </font>
      <fill>
        <patternFill>
          <bgColor theme="0"/>
        </patternFill>
      </fill>
    </dxf>
    <dxf>
      <fill>
        <patternFill>
          <bgColor theme="0"/>
        </patternFill>
      </fill>
    </dxf>
    <dxf>
      <font>
        <color theme="0"/>
      </font>
      <fill>
        <patternFill>
          <bgColor theme="0"/>
        </patternFill>
      </fill>
    </dxf>
    <dxf>
      <font>
        <color theme="0"/>
      </font>
      <fill>
        <patternFill>
          <bgColor theme="0"/>
        </patternFill>
      </fill>
    </dxf>
    <dxf>
      <numFmt numFmtId="169" formatCode=";;;"/>
    </dxf>
    <dxf>
      <numFmt numFmtId="172" formatCode="@&quot; ggr/år&quot;"/>
    </dxf>
    <dxf>
      <numFmt numFmtId="173" formatCode="@&quot; ggr/vecka&quot;"/>
    </dxf>
    <dxf>
      <font>
        <color theme="0"/>
      </font>
      <fill>
        <patternFill>
          <bgColor theme="0"/>
        </patternFill>
      </fill>
    </dxf>
    <dxf>
      <fill>
        <patternFill>
          <bgColor theme="0"/>
        </patternFill>
      </fill>
    </dxf>
    <dxf>
      <fill>
        <patternFill>
          <bgColor theme="0" tint="-0.24994659260841701"/>
        </patternFill>
      </fill>
    </dxf>
    <dxf>
      <fill>
        <patternFill>
          <bgColor theme="0" tint="-0.24994659260841701"/>
        </patternFill>
      </fill>
    </dxf>
    <dxf>
      <fill>
        <patternFill>
          <bgColor theme="0"/>
        </patternFill>
      </fill>
    </dxf>
    <dxf>
      <fill>
        <patternFill>
          <bgColor theme="0" tint="-0.24994659260841701"/>
        </patternFill>
      </fill>
    </dxf>
    <dxf>
      <fill>
        <patternFill>
          <bgColor theme="0"/>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border>
        <right/>
        <top/>
        <bottom/>
        <vertical/>
        <horizontal/>
      </border>
    </dxf>
    <dxf>
      <font>
        <color theme="0"/>
      </font>
      <fill>
        <patternFill>
          <bgColor theme="0"/>
        </patternFill>
      </fill>
      <border>
        <right/>
        <top/>
        <bottom/>
      </border>
    </dxf>
    <dxf>
      <font>
        <color theme="0"/>
      </font>
    </dxf>
    <dxf>
      <font>
        <color theme="0"/>
      </font>
      <fill>
        <patternFill patternType="none">
          <bgColor auto="1"/>
        </patternFill>
      </fill>
    </dxf>
    <dxf>
      <font>
        <color theme="0"/>
      </font>
      <fill>
        <patternFill patternType="none">
          <bgColor auto="1"/>
        </patternFill>
      </fill>
    </dxf>
    <dxf>
      <font>
        <color auto="1"/>
      </font>
      <numFmt numFmtId="169" formatCode=";;;"/>
      <fill>
        <patternFill>
          <bgColor theme="1"/>
        </patternFill>
      </fill>
      <border>
        <left/>
        <right/>
        <top/>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ill>
        <patternFill>
          <bgColor theme="0"/>
        </patternFill>
      </fill>
    </dxf>
    <dxf>
      <fill>
        <patternFill>
          <bgColor theme="0"/>
        </patternFill>
      </fill>
    </dxf>
    <dxf>
      <fill>
        <patternFill patternType="none">
          <bgColor auto="1"/>
        </patternFill>
      </fill>
    </dxf>
    <dxf>
      <fill>
        <patternFill>
          <bgColor theme="0"/>
        </patternFill>
      </fill>
    </dxf>
    <dxf>
      <fill>
        <patternFill patternType="none">
          <bgColor auto="1"/>
        </patternFill>
      </fill>
    </dxf>
    <dxf>
      <fill>
        <patternFill>
          <bgColor theme="0"/>
        </patternFill>
      </fill>
    </dxf>
    <dxf>
      <fill>
        <patternFill>
          <bgColor rgb="FFFF0000"/>
        </patternFill>
      </fill>
    </dxf>
    <dxf>
      <fill>
        <patternFill>
          <bgColor theme="0"/>
        </patternFill>
      </fill>
    </dxf>
    <dxf>
      <fill>
        <patternFill>
          <bgColor rgb="FFCCFFFF"/>
        </patternFill>
      </fill>
    </dxf>
    <dxf>
      <font>
        <color theme="0"/>
      </font>
      <fill>
        <patternFill>
          <bgColor theme="0"/>
        </patternFill>
      </fill>
    </dxf>
    <dxf>
      <font>
        <color theme="0"/>
      </font>
      <fill>
        <patternFill>
          <bgColor theme="0"/>
        </patternFill>
      </fill>
    </dxf>
    <dxf>
      <fill>
        <patternFill>
          <bgColor theme="0"/>
        </patternFill>
      </fill>
    </dxf>
    <dxf>
      <font>
        <color theme="0"/>
      </font>
      <fill>
        <patternFill>
          <bgColor theme="0"/>
        </patternFill>
      </fill>
    </dxf>
    <dxf>
      <font>
        <color theme="0"/>
      </font>
      <fill>
        <patternFill>
          <bgColor theme="0"/>
        </patternFill>
      </fill>
    </dxf>
    <dxf>
      <numFmt numFmtId="173" formatCode="@&quot; ggr/vecka&quot;"/>
    </dxf>
    <dxf>
      <numFmt numFmtId="172" formatCode="@&quot; ggr/år&quot;"/>
    </dxf>
    <dxf>
      <numFmt numFmtId="169" formatCode=";;;"/>
    </dxf>
    <dxf>
      <font>
        <color theme="0"/>
      </font>
      <fill>
        <patternFill>
          <bgColor theme="0"/>
        </patternFill>
      </fill>
    </dxf>
    <dxf>
      <fill>
        <patternFill>
          <bgColor theme="0" tint="-0.34998626667073579"/>
        </patternFill>
      </fill>
    </dxf>
    <dxf>
      <font>
        <color theme="0"/>
      </font>
      <fill>
        <patternFill patternType="none">
          <bgColor auto="1"/>
        </patternFill>
      </fill>
    </dxf>
    <dxf>
      <font>
        <color theme="0"/>
      </font>
      <fill>
        <patternFill patternType="none">
          <bgColor auto="1"/>
        </patternFill>
      </fill>
    </dxf>
    <dxf>
      <fill>
        <patternFill>
          <bgColor theme="0" tint="-0.34998626667073579"/>
        </patternFill>
      </fill>
    </dxf>
    <dxf>
      <fill>
        <patternFill>
          <bgColor theme="0" tint="-0.34998626667073579"/>
        </patternFill>
      </fill>
    </dxf>
    <dxf>
      <font>
        <color auto="1"/>
      </font>
      <numFmt numFmtId="169" formatCode=";;;"/>
      <fill>
        <patternFill>
          <bgColor theme="1"/>
        </patternFill>
      </fill>
      <border>
        <left/>
        <right/>
        <top/>
        <bottom/>
        <vertical/>
        <horizontal/>
      </border>
    </dxf>
    <dxf>
      <fill>
        <patternFill>
          <bgColor rgb="FFCCFFFF"/>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CCFFFF"/>
        </patternFill>
      </fill>
    </dxf>
    <dxf>
      <fill>
        <patternFill patternType="none">
          <bgColor auto="1"/>
        </patternFill>
      </fill>
    </dxf>
    <dxf>
      <fill>
        <patternFill patternType="none">
          <bgColor auto="1"/>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color theme="0"/>
      </font>
      <fill>
        <patternFill patternType="none">
          <bgColor auto="1"/>
        </patternFill>
      </fill>
    </dxf>
    <dxf>
      <fill>
        <patternFill>
          <bgColor rgb="FFFFFF99"/>
        </patternFill>
      </fill>
    </dxf>
    <dxf>
      <fill>
        <patternFill>
          <bgColor rgb="FFFFFF99"/>
        </patternFill>
      </fill>
    </dxf>
    <dxf>
      <font>
        <color theme="0"/>
      </font>
      <fill>
        <patternFill patternType="none">
          <bgColor auto="1"/>
        </patternFill>
      </fill>
    </dxf>
    <dxf>
      <fill>
        <patternFill patternType="none">
          <bgColor auto="1"/>
        </patternFill>
      </fill>
    </dxf>
    <dxf>
      <fill>
        <patternFill patternType="none">
          <bgColor auto="1"/>
        </patternFill>
      </fill>
    </dxf>
    <dxf>
      <fill>
        <patternFill>
          <bgColor theme="0"/>
        </patternFill>
      </fill>
    </dxf>
  </dxfs>
  <tableStyles count="0" defaultTableStyle="TableStyleMedium9" defaultPivotStyle="PivotStyleLight16"/>
  <colors>
    <mruColors>
      <color rgb="FFCCFFFF"/>
      <color rgb="FFFFFF99"/>
      <color rgb="FFCCFFCC"/>
      <color rgb="FF0066FF"/>
      <color rgb="FFFFFF67"/>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heme/theme1.xml><?xml version="1.0" encoding="utf-8"?>
<a:theme xmlns:a="http://schemas.openxmlformats.org/drawingml/2006/main" name="Kammarkollegiet">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Custom Color 1">
      <a:srgbClr val="FFFF99"/>
    </a:custClr>
    <a:custClr name="Custom Color 2">
      <a:srgbClr val="CCFFFF"/>
    </a:custClr>
    <a:custClr name="Custom Color 3">
      <a:srgbClr val="969696"/>
    </a:custClr>
    <a:custClr name="Custom Color 4">
      <a:srgbClr val="CCFFCC"/>
    </a:custClr>
    <a:custClr name="Custom Color 5">
      <a:srgbClr val="FABF8F"/>
    </a:custClr>
  </a:custClr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76D757D1-8100-4DE8-B7DA-8DC81EDEECBF}">
  <we:reference id="wa104380862" version="1.5.0.0" store="sv-SE" storeType="OMEX"/>
  <we:alternateReferences>
    <we:reference id="wa104380862" version="1.5.0.0" store=""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2E13B587-51BF-4DE4-A7FC-FC0EEB8CE681}">
  <we:reference id="wa200003696" version="1.3.0.0" store="en-US"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hyperlink" Target="http://www.jobmeal.se/" TargetMode="External"/><Relationship Id="rId2" Type="http://schemas.openxmlformats.org/officeDocument/2006/relationships/hyperlink" Target="http://www.cafebar.se/" TargetMode="External"/><Relationship Id="rId1" Type="http://schemas.openxmlformats.org/officeDocument/2006/relationships/hyperlink" Target="http://www.compass-group.se/" TargetMode="External"/><Relationship Id="rId6" Type="http://schemas.openxmlformats.org/officeDocument/2006/relationships/hyperlink" Target="http://www.selecta.com/" TargetMode="External"/><Relationship Id="rId5" Type="http://schemas.openxmlformats.org/officeDocument/2006/relationships/hyperlink" Target="mailto:nicholas.de.susini@cafebar.se" TargetMode="External"/><Relationship Id="rId4" Type="http://schemas.openxmlformats.org/officeDocument/2006/relationships/hyperlink" Target="mailto:kundservice@cafebar.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A0760-746C-43E7-A994-036CA570D93B}">
  <sheetPr codeName="Sheet3"/>
  <dimension ref="B2:H189"/>
  <sheetViews>
    <sheetView showGridLines="0" zoomScaleNormal="100" workbookViewId="0"/>
  </sheetViews>
  <sheetFormatPr defaultRowHeight="12.75" x14ac:dyDescent="0.2"/>
  <cols>
    <col min="2" max="2" width="135.5703125" customWidth="1"/>
  </cols>
  <sheetData>
    <row r="2" spans="2:6" ht="20.25" x14ac:dyDescent="0.3">
      <c r="B2" s="462" t="s">
        <v>920</v>
      </c>
      <c r="C2" s="462"/>
      <c r="D2" s="462"/>
      <c r="E2" s="462"/>
      <c r="F2" s="462"/>
    </row>
    <row r="3" spans="2:6" ht="20.25" x14ac:dyDescent="0.3">
      <c r="B3" s="462" t="s">
        <v>921</v>
      </c>
      <c r="C3" s="462"/>
      <c r="D3" s="462"/>
      <c r="E3" s="462"/>
      <c r="F3" s="462"/>
    </row>
    <row r="4" spans="2:6" ht="18" x14ac:dyDescent="0.25">
      <c r="B4" s="463" t="s">
        <v>594</v>
      </c>
      <c r="C4" s="463"/>
      <c r="D4" s="463"/>
      <c r="E4" s="463"/>
      <c r="F4" s="463"/>
    </row>
    <row r="5" spans="2:6" ht="18" x14ac:dyDescent="0.25">
      <c r="B5" s="464" t="s">
        <v>732</v>
      </c>
      <c r="C5" s="464"/>
      <c r="D5" s="464"/>
      <c r="E5" s="464"/>
      <c r="F5" s="464"/>
    </row>
    <row r="6" spans="2:6" x14ac:dyDescent="0.2">
      <c r="B6" s="465" t="s">
        <v>922</v>
      </c>
      <c r="C6" s="465"/>
      <c r="D6" s="465"/>
      <c r="E6" s="465"/>
      <c r="F6" s="465"/>
    </row>
    <row r="7" spans="2:6" x14ac:dyDescent="0.2">
      <c r="B7" s="150"/>
      <c r="C7" s="150"/>
      <c r="D7" s="150"/>
      <c r="E7" s="150"/>
      <c r="F7" s="150"/>
    </row>
    <row r="8" spans="2:6" ht="15.75" x14ac:dyDescent="0.25">
      <c r="B8" s="380" t="s">
        <v>923</v>
      </c>
      <c r="C8" s="150"/>
      <c r="D8" s="150"/>
      <c r="E8" s="150"/>
      <c r="F8" s="150"/>
    </row>
    <row r="9" spans="2:6" x14ac:dyDescent="0.2">
      <c r="B9" s="461"/>
      <c r="C9" s="461"/>
      <c r="D9" s="461"/>
      <c r="E9" s="461"/>
      <c r="F9" s="461"/>
    </row>
    <row r="10" spans="2:6" x14ac:dyDescent="0.2">
      <c r="B10" t="s">
        <v>924</v>
      </c>
    </row>
    <row r="11" spans="2:6" x14ac:dyDescent="0.2">
      <c r="B11" t="s">
        <v>925</v>
      </c>
    </row>
    <row r="12" spans="2:6" x14ac:dyDescent="0.2">
      <c r="B12" t="s">
        <v>926</v>
      </c>
    </row>
    <row r="13" spans="2:6" x14ac:dyDescent="0.2">
      <c r="B13" t="s">
        <v>927</v>
      </c>
    </row>
    <row r="14" spans="2:6" x14ac:dyDescent="0.2">
      <c r="B14" t="s">
        <v>928</v>
      </c>
    </row>
    <row r="15" spans="2:6" x14ac:dyDescent="0.2">
      <c r="B15" t="s">
        <v>929</v>
      </c>
    </row>
    <row r="17" spans="2:2" ht="23.25" x14ac:dyDescent="0.35">
      <c r="B17" s="381" t="s">
        <v>930</v>
      </c>
    </row>
    <row r="18" spans="2:2" ht="25.5" x14ac:dyDescent="0.2">
      <c r="B18" s="386" t="s">
        <v>931</v>
      </c>
    </row>
    <row r="20" spans="2:2" ht="15" x14ac:dyDescent="0.25">
      <c r="B20" s="382" t="s">
        <v>743</v>
      </c>
    </row>
    <row r="21" spans="2:2" ht="15" x14ac:dyDescent="0.25">
      <c r="B21" s="86" t="s">
        <v>932</v>
      </c>
    </row>
    <row r="22" spans="2:2" ht="15" x14ac:dyDescent="0.25">
      <c r="B22" t="s">
        <v>933</v>
      </c>
    </row>
    <row r="23" spans="2:2" ht="27.75" x14ac:dyDescent="0.2">
      <c r="B23" s="86" t="s">
        <v>934</v>
      </c>
    </row>
    <row r="24" spans="2:2" ht="27.75" x14ac:dyDescent="0.2">
      <c r="B24" s="86" t="s">
        <v>935</v>
      </c>
    </row>
    <row r="25" spans="2:2" ht="15" x14ac:dyDescent="0.25">
      <c r="B25" s="383" t="s">
        <v>936</v>
      </c>
    </row>
    <row r="26" spans="2:2" ht="15" x14ac:dyDescent="0.25">
      <c r="B26" s="86" t="s">
        <v>937</v>
      </c>
    </row>
    <row r="27" spans="2:2" ht="15" x14ac:dyDescent="0.25">
      <c r="B27" s="86" t="s">
        <v>938</v>
      </c>
    </row>
    <row r="28" spans="2:2" ht="27.75" x14ac:dyDescent="0.2">
      <c r="B28" s="86" t="s">
        <v>939</v>
      </c>
    </row>
    <row r="29" spans="2:2" ht="27.75" x14ac:dyDescent="0.2">
      <c r="B29" s="86" t="s">
        <v>940</v>
      </c>
    </row>
    <row r="30" spans="2:2" ht="27.75" x14ac:dyDescent="0.2">
      <c r="B30" s="86" t="s">
        <v>941</v>
      </c>
    </row>
    <row r="31" spans="2:2" ht="27.75" x14ac:dyDescent="0.2">
      <c r="B31" s="86" t="s">
        <v>942</v>
      </c>
    </row>
    <row r="32" spans="2:2" x14ac:dyDescent="0.2">
      <c r="B32" s="86"/>
    </row>
    <row r="33" spans="2:8" ht="15" x14ac:dyDescent="0.25">
      <c r="B33" s="384" t="s">
        <v>943</v>
      </c>
    </row>
    <row r="34" spans="2:8" ht="78.75" x14ac:dyDescent="0.2">
      <c r="B34" s="162" t="s">
        <v>983</v>
      </c>
      <c r="C34" s="388"/>
      <c r="D34" s="389"/>
      <c r="E34" s="389"/>
      <c r="F34" s="389"/>
      <c r="G34" s="389"/>
      <c r="H34" s="389"/>
    </row>
    <row r="35" spans="2:8" ht="27.75" x14ac:dyDescent="0.2">
      <c r="B35" s="86" t="s">
        <v>944</v>
      </c>
      <c r="C35" s="389"/>
      <c r="D35" s="389"/>
      <c r="E35" s="389"/>
      <c r="F35" s="389"/>
      <c r="G35" s="389"/>
      <c r="H35" s="389"/>
    </row>
    <row r="36" spans="2:8" ht="27.75" x14ac:dyDescent="0.2">
      <c r="B36" s="86" t="s">
        <v>945</v>
      </c>
      <c r="C36" s="389"/>
      <c r="D36" s="389"/>
      <c r="E36" s="389"/>
      <c r="F36" s="389"/>
      <c r="G36" s="389"/>
      <c r="H36" s="389"/>
    </row>
    <row r="37" spans="2:8" ht="15" x14ac:dyDescent="0.25">
      <c r="B37" s="86" t="s">
        <v>946</v>
      </c>
    </row>
    <row r="38" spans="2:8" ht="27.75" x14ac:dyDescent="0.2">
      <c r="B38" s="86" t="s">
        <v>947</v>
      </c>
    </row>
    <row r="39" spans="2:8" ht="15" x14ac:dyDescent="0.25">
      <c r="B39" s="86" t="s">
        <v>948</v>
      </c>
    </row>
    <row r="40" spans="2:8" x14ac:dyDescent="0.2">
      <c r="B40" s="86"/>
    </row>
    <row r="41" spans="2:8" ht="15" x14ac:dyDescent="0.25">
      <c r="B41" s="384" t="s">
        <v>949</v>
      </c>
    </row>
    <row r="42" spans="2:8" x14ac:dyDescent="0.2">
      <c r="B42" s="86"/>
    </row>
    <row r="43" spans="2:8" ht="15" x14ac:dyDescent="0.25">
      <c r="B43" s="86" t="s">
        <v>950</v>
      </c>
    </row>
    <row r="44" spans="2:8" x14ac:dyDescent="0.2">
      <c r="B44" s="86"/>
    </row>
    <row r="45" spans="2:8" ht="15" x14ac:dyDescent="0.25">
      <c r="B45" s="384" t="s">
        <v>951</v>
      </c>
    </row>
    <row r="46" spans="2:8" ht="25.5" x14ac:dyDescent="0.2">
      <c r="B46" s="86" t="s">
        <v>952</v>
      </c>
    </row>
    <row r="47" spans="2:8" x14ac:dyDescent="0.2">
      <c r="B47" s="86" t="s">
        <v>953</v>
      </c>
    </row>
    <row r="48" spans="2:8" x14ac:dyDescent="0.2">
      <c r="B48" s="86"/>
    </row>
    <row r="49" spans="2:2" ht="15" x14ac:dyDescent="0.25">
      <c r="B49" s="384" t="s">
        <v>954</v>
      </c>
    </row>
    <row r="50" spans="2:2" ht="25.5" x14ac:dyDescent="0.2">
      <c r="B50" s="86" t="s">
        <v>955</v>
      </c>
    </row>
    <row r="51" spans="2:2" x14ac:dyDescent="0.2">
      <c r="B51" s="86" t="s">
        <v>956</v>
      </c>
    </row>
    <row r="52" spans="2:2" x14ac:dyDescent="0.2">
      <c r="B52" s="86"/>
    </row>
    <row r="53" spans="2:2" ht="18.75" x14ac:dyDescent="0.3">
      <c r="B53" s="385" t="s">
        <v>957</v>
      </c>
    </row>
    <row r="54" spans="2:2" ht="15" x14ac:dyDescent="0.25">
      <c r="B54" s="382"/>
    </row>
    <row r="55" spans="2:2" ht="15" x14ac:dyDescent="0.25">
      <c r="B55" s="382" t="s">
        <v>958</v>
      </c>
    </row>
    <row r="56" spans="2:2" ht="25.5" x14ac:dyDescent="0.2">
      <c r="B56" s="86" t="s">
        <v>959</v>
      </c>
    </row>
    <row r="57" spans="2:2" x14ac:dyDescent="0.2">
      <c r="B57" s="86" t="s">
        <v>960</v>
      </c>
    </row>
    <row r="58" spans="2:2" x14ac:dyDescent="0.2">
      <c r="B58" s="86"/>
    </row>
    <row r="59" spans="2:2" ht="25.5" x14ac:dyDescent="0.2">
      <c r="B59" s="86" t="s">
        <v>987</v>
      </c>
    </row>
    <row r="60" spans="2:2" x14ac:dyDescent="0.2">
      <c r="B60" s="86"/>
    </row>
    <row r="61" spans="2:2" ht="15" x14ac:dyDescent="0.25">
      <c r="B61" s="384" t="s">
        <v>961</v>
      </c>
    </row>
    <row r="62" spans="2:2" x14ac:dyDescent="0.2">
      <c r="B62" t="s">
        <v>962</v>
      </c>
    </row>
    <row r="65" spans="2:2" ht="23.25" x14ac:dyDescent="0.35">
      <c r="B65" s="381" t="s">
        <v>963</v>
      </c>
    </row>
    <row r="66" spans="2:2" x14ac:dyDescent="0.2">
      <c r="B66" s="387" t="s">
        <v>964</v>
      </c>
    </row>
    <row r="67" spans="2:2" x14ac:dyDescent="0.2">
      <c r="B67" s="86"/>
    </row>
    <row r="68" spans="2:2" ht="15" x14ac:dyDescent="0.25">
      <c r="B68" s="382" t="s">
        <v>965</v>
      </c>
    </row>
    <row r="70" spans="2:2" ht="15" x14ac:dyDescent="0.25">
      <c r="B70" s="86" t="s">
        <v>966</v>
      </c>
    </row>
    <row r="71" spans="2:2" ht="40.5" x14ac:dyDescent="0.2">
      <c r="B71" s="86" t="s">
        <v>967</v>
      </c>
    </row>
    <row r="72" spans="2:2" ht="27.75" x14ac:dyDescent="0.2">
      <c r="B72" s="86" t="s">
        <v>968</v>
      </c>
    </row>
    <row r="73" spans="2:2" ht="27.75" x14ac:dyDescent="0.2">
      <c r="B73" s="86" t="s">
        <v>969</v>
      </c>
    </row>
    <row r="74" spans="2:2" ht="27.75" x14ac:dyDescent="0.2">
      <c r="B74" s="86" t="s">
        <v>970</v>
      </c>
    </row>
    <row r="75" spans="2:2" ht="15" x14ac:dyDescent="0.25">
      <c r="B75" s="86" t="s">
        <v>971</v>
      </c>
    </row>
    <row r="76" spans="2:2" ht="27.75" x14ac:dyDescent="0.2">
      <c r="B76" s="86" t="s">
        <v>972</v>
      </c>
    </row>
    <row r="77" spans="2:2" x14ac:dyDescent="0.2">
      <c r="B77" s="86"/>
    </row>
    <row r="78" spans="2:2" ht="15" x14ac:dyDescent="0.25">
      <c r="B78" s="384" t="s">
        <v>943</v>
      </c>
    </row>
    <row r="79" spans="2:2" x14ac:dyDescent="0.2">
      <c r="B79" s="86"/>
    </row>
    <row r="80" spans="2:2" ht="26.25" customHeight="1" x14ac:dyDescent="0.2">
      <c r="B80" s="162" t="s">
        <v>1017</v>
      </c>
    </row>
    <row r="81" spans="2:2" ht="27.75" x14ac:dyDescent="0.2">
      <c r="B81" s="86" t="s">
        <v>973</v>
      </c>
    </row>
    <row r="82" spans="2:2" ht="15" x14ac:dyDescent="0.25">
      <c r="B82" s="86" t="s">
        <v>974</v>
      </c>
    </row>
    <row r="83" spans="2:2" x14ac:dyDescent="0.2">
      <c r="B83" s="86"/>
    </row>
    <row r="84" spans="2:2" ht="15" x14ac:dyDescent="0.25">
      <c r="B84" s="384" t="s">
        <v>975</v>
      </c>
    </row>
    <row r="85" spans="2:2" ht="25.5" x14ac:dyDescent="0.2">
      <c r="B85" s="86" t="s">
        <v>976</v>
      </c>
    </row>
    <row r="86" spans="2:2" x14ac:dyDescent="0.2">
      <c r="B86" s="86"/>
    </row>
    <row r="87" spans="2:2" ht="18.75" x14ac:dyDescent="0.3">
      <c r="B87" s="385" t="s">
        <v>957</v>
      </c>
    </row>
    <row r="88" spans="2:2" ht="15" x14ac:dyDescent="0.25">
      <c r="B88" s="382"/>
    </row>
    <row r="89" spans="2:2" ht="15" x14ac:dyDescent="0.25">
      <c r="B89" s="382" t="s">
        <v>958</v>
      </c>
    </row>
    <row r="90" spans="2:2" ht="25.5" x14ac:dyDescent="0.2">
      <c r="B90" s="86" t="s">
        <v>977</v>
      </c>
    </row>
    <row r="91" spans="2:2" x14ac:dyDescent="0.2">
      <c r="B91" s="86"/>
    </row>
    <row r="92" spans="2:2" x14ac:dyDescent="0.2">
      <c r="B92" s="86" t="s">
        <v>988</v>
      </c>
    </row>
    <row r="93" spans="2:2" x14ac:dyDescent="0.2">
      <c r="B93" s="86"/>
    </row>
    <row r="94" spans="2:2" x14ac:dyDescent="0.2">
      <c r="B94" s="86"/>
    </row>
    <row r="95" spans="2:2" x14ac:dyDescent="0.2">
      <c r="B95" s="86"/>
    </row>
    <row r="96" spans="2:2" x14ac:dyDescent="0.2">
      <c r="B96" s="86"/>
    </row>
    <row r="97" spans="2:2" x14ac:dyDescent="0.2">
      <c r="B97" s="86"/>
    </row>
    <row r="98" spans="2:2" x14ac:dyDescent="0.2">
      <c r="B98" s="86"/>
    </row>
    <row r="99" spans="2:2" x14ac:dyDescent="0.2">
      <c r="B99" s="86"/>
    </row>
    <row r="100" spans="2:2" x14ac:dyDescent="0.2">
      <c r="B100" s="86"/>
    </row>
    <row r="101" spans="2:2" x14ac:dyDescent="0.2">
      <c r="B101" s="86"/>
    </row>
    <row r="102" spans="2:2" x14ac:dyDescent="0.2">
      <c r="B102" s="86"/>
    </row>
    <row r="103" spans="2:2" x14ac:dyDescent="0.2">
      <c r="B103" s="86"/>
    </row>
    <row r="104" spans="2:2" x14ac:dyDescent="0.2">
      <c r="B104" s="86"/>
    </row>
    <row r="105" spans="2:2" x14ac:dyDescent="0.2">
      <c r="B105" s="86"/>
    </row>
    <row r="106" spans="2:2" x14ac:dyDescent="0.2">
      <c r="B106" s="86"/>
    </row>
    <row r="107" spans="2:2" x14ac:dyDescent="0.2">
      <c r="B107" s="86"/>
    </row>
    <row r="108" spans="2:2" x14ac:dyDescent="0.2">
      <c r="B108" s="86"/>
    </row>
    <row r="109" spans="2:2" x14ac:dyDescent="0.2">
      <c r="B109" s="86"/>
    </row>
    <row r="110" spans="2:2" x14ac:dyDescent="0.2">
      <c r="B110" s="86"/>
    </row>
    <row r="111" spans="2:2" x14ac:dyDescent="0.2">
      <c r="B111" s="86"/>
    </row>
    <row r="112" spans="2:2" x14ac:dyDescent="0.2">
      <c r="B112" s="86"/>
    </row>
    <row r="113" spans="2:2" x14ac:dyDescent="0.2">
      <c r="B113" s="86"/>
    </row>
    <row r="114" spans="2:2" x14ac:dyDescent="0.2">
      <c r="B114" s="86"/>
    </row>
    <row r="115" spans="2:2" x14ac:dyDescent="0.2">
      <c r="B115" s="86"/>
    </row>
    <row r="116" spans="2:2" x14ac:dyDescent="0.2">
      <c r="B116" s="86"/>
    </row>
    <row r="117" spans="2:2" x14ac:dyDescent="0.2">
      <c r="B117" s="86"/>
    </row>
    <row r="118" spans="2:2" x14ac:dyDescent="0.2">
      <c r="B118" s="86"/>
    </row>
    <row r="119" spans="2:2" x14ac:dyDescent="0.2">
      <c r="B119" s="86"/>
    </row>
    <row r="120" spans="2:2" x14ac:dyDescent="0.2">
      <c r="B120" s="86"/>
    </row>
    <row r="121" spans="2:2" x14ac:dyDescent="0.2">
      <c r="B121" s="86"/>
    </row>
    <row r="122" spans="2:2" x14ac:dyDescent="0.2">
      <c r="B122" s="86"/>
    </row>
    <row r="123" spans="2:2" x14ac:dyDescent="0.2">
      <c r="B123" s="86"/>
    </row>
    <row r="124" spans="2:2" x14ac:dyDescent="0.2">
      <c r="B124" s="86"/>
    </row>
    <row r="125" spans="2:2" x14ac:dyDescent="0.2">
      <c r="B125" s="86"/>
    </row>
    <row r="126" spans="2:2" x14ac:dyDescent="0.2">
      <c r="B126" s="86"/>
    </row>
    <row r="127" spans="2:2" x14ac:dyDescent="0.2">
      <c r="B127" s="86"/>
    </row>
    <row r="128" spans="2:2" x14ac:dyDescent="0.2">
      <c r="B128" s="86"/>
    </row>
    <row r="129" spans="2:2" x14ac:dyDescent="0.2">
      <c r="B129" s="86"/>
    </row>
    <row r="130" spans="2:2" x14ac:dyDescent="0.2">
      <c r="B130" s="86"/>
    </row>
    <row r="131" spans="2:2" x14ac:dyDescent="0.2">
      <c r="B131" s="86"/>
    </row>
    <row r="132" spans="2:2" x14ac:dyDescent="0.2">
      <c r="B132" s="86"/>
    </row>
    <row r="133" spans="2:2" x14ac:dyDescent="0.2">
      <c r="B133" s="86"/>
    </row>
    <row r="134" spans="2:2" x14ac:dyDescent="0.2">
      <c r="B134" s="86"/>
    </row>
    <row r="135" spans="2:2" x14ac:dyDescent="0.2">
      <c r="B135" s="86"/>
    </row>
    <row r="136" spans="2:2" x14ac:dyDescent="0.2">
      <c r="B136" s="86"/>
    </row>
    <row r="137" spans="2:2" x14ac:dyDescent="0.2">
      <c r="B137" s="86"/>
    </row>
    <row r="138" spans="2:2" x14ac:dyDescent="0.2">
      <c r="B138" s="86"/>
    </row>
    <row r="139" spans="2:2" x14ac:dyDescent="0.2">
      <c r="B139" s="86"/>
    </row>
    <row r="140" spans="2:2" x14ac:dyDescent="0.2">
      <c r="B140" s="86"/>
    </row>
    <row r="141" spans="2:2" x14ac:dyDescent="0.2">
      <c r="B141" s="86"/>
    </row>
    <row r="142" spans="2:2" x14ac:dyDescent="0.2">
      <c r="B142" s="86"/>
    </row>
    <row r="143" spans="2:2" x14ac:dyDescent="0.2">
      <c r="B143" s="86"/>
    </row>
    <row r="144" spans="2:2" x14ac:dyDescent="0.2">
      <c r="B144" s="86"/>
    </row>
    <row r="145" spans="2:2" x14ac:dyDescent="0.2">
      <c r="B145" s="86"/>
    </row>
    <row r="146" spans="2:2" x14ac:dyDescent="0.2">
      <c r="B146" s="86"/>
    </row>
    <row r="147" spans="2:2" x14ac:dyDescent="0.2">
      <c r="B147" s="86"/>
    </row>
    <row r="148" spans="2:2" x14ac:dyDescent="0.2">
      <c r="B148" s="86"/>
    </row>
    <row r="149" spans="2:2" x14ac:dyDescent="0.2">
      <c r="B149" s="86"/>
    </row>
    <row r="150" spans="2:2" x14ac:dyDescent="0.2">
      <c r="B150" s="86"/>
    </row>
    <row r="151" spans="2:2" x14ac:dyDescent="0.2">
      <c r="B151" s="86"/>
    </row>
    <row r="152" spans="2:2" x14ac:dyDescent="0.2">
      <c r="B152" s="86"/>
    </row>
    <row r="153" spans="2:2" x14ac:dyDescent="0.2">
      <c r="B153" s="86"/>
    </row>
    <row r="154" spans="2:2" x14ac:dyDescent="0.2">
      <c r="B154" s="86"/>
    </row>
    <row r="155" spans="2:2" x14ac:dyDescent="0.2">
      <c r="B155" s="86"/>
    </row>
    <row r="156" spans="2:2" x14ac:dyDescent="0.2">
      <c r="B156" s="86"/>
    </row>
    <row r="157" spans="2:2" x14ac:dyDescent="0.2">
      <c r="B157" s="86"/>
    </row>
    <row r="158" spans="2:2" x14ac:dyDescent="0.2">
      <c r="B158" s="86"/>
    </row>
    <row r="159" spans="2:2" x14ac:dyDescent="0.2">
      <c r="B159" s="86"/>
    </row>
    <row r="160" spans="2:2" x14ac:dyDescent="0.2">
      <c r="B160" s="86"/>
    </row>
    <row r="161" spans="2:2" x14ac:dyDescent="0.2">
      <c r="B161" s="86"/>
    </row>
    <row r="162" spans="2:2" x14ac:dyDescent="0.2">
      <c r="B162" s="86"/>
    </row>
    <row r="163" spans="2:2" x14ac:dyDescent="0.2">
      <c r="B163" s="86"/>
    </row>
    <row r="164" spans="2:2" x14ac:dyDescent="0.2">
      <c r="B164" s="86"/>
    </row>
    <row r="165" spans="2:2" x14ac:dyDescent="0.2">
      <c r="B165" s="86"/>
    </row>
    <row r="166" spans="2:2" x14ac:dyDescent="0.2">
      <c r="B166" s="86"/>
    </row>
    <row r="167" spans="2:2" x14ac:dyDescent="0.2">
      <c r="B167" s="86"/>
    </row>
    <row r="168" spans="2:2" x14ac:dyDescent="0.2">
      <c r="B168" s="86"/>
    </row>
    <row r="169" spans="2:2" x14ac:dyDescent="0.2">
      <c r="B169" s="86"/>
    </row>
    <row r="170" spans="2:2" x14ac:dyDescent="0.2">
      <c r="B170" s="86"/>
    </row>
    <row r="171" spans="2:2" x14ac:dyDescent="0.2">
      <c r="B171" s="86"/>
    </row>
    <row r="172" spans="2:2" x14ac:dyDescent="0.2">
      <c r="B172" s="86"/>
    </row>
    <row r="173" spans="2:2" x14ac:dyDescent="0.2">
      <c r="B173" s="86"/>
    </row>
    <row r="174" spans="2:2" x14ac:dyDescent="0.2">
      <c r="B174" s="86"/>
    </row>
    <row r="175" spans="2:2" x14ac:dyDescent="0.2">
      <c r="B175" s="86"/>
    </row>
    <row r="176" spans="2:2" x14ac:dyDescent="0.2">
      <c r="B176" s="86"/>
    </row>
    <row r="177" spans="2:2" x14ac:dyDescent="0.2">
      <c r="B177" s="86"/>
    </row>
    <row r="178" spans="2:2" x14ac:dyDescent="0.2">
      <c r="B178" s="86"/>
    </row>
    <row r="179" spans="2:2" x14ac:dyDescent="0.2">
      <c r="B179" s="86"/>
    </row>
    <row r="180" spans="2:2" x14ac:dyDescent="0.2">
      <c r="B180" s="86"/>
    </row>
    <row r="181" spans="2:2" x14ac:dyDescent="0.2">
      <c r="B181" s="86"/>
    </row>
    <row r="182" spans="2:2" x14ac:dyDescent="0.2">
      <c r="B182" s="86"/>
    </row>
    <row r="183" spans="2:2" x14ac:dyDescent="0.2">
      <c r="B183" s="86"/>
    </row>
    <row r="184" spans="2:2" x14ac:dyDescent="0.2">
      <c r="B184" s="86"/>
    </row>
    <row r="185" spans="2:2" x14ac:dyDescent="0.2">
      <c r="B185" s="86"/>
    </row>
    <row r="186" spans="2:2" x14ac:dyDescent="0.2">
      <c r="B186" s="86"/>
    </row>
    <row r="187" spans="2:2" x14ac:dyDescent="0.2">
      <c r="B187" s="86"/>
    </row>
    <row r="188" spans="2:2" x14ac:dyDescent="0.2">
      <c r="B188" s="86"/>
    </row>
    <row r="189" spans="2:2" x14ac:dyDescent="0.2">
      <c r="B189" s="86"/>
    </row>
  </sheetData>
  <sheetProtection algorithmName="SHA-512" hashValue="CrdDRdn24rb1Ch100vXfawqQCEb8Xk08rAOJh9Atnek3Xuw3N3lvH+h8g38h4G+YI/HKGOI9DBwUDr70jEgmRQ==" saltValue="VPrA5tBwQmk3AB8u/wM71w==" spinCount="100000" sheet="1" objects="1" scenarios="1" selectLockedCells="1"/>
  <mergeCells count="6">
    <mergeCell ref="B9:F9"/>
    <mergeCell ref="B2:F2"/>
    <mergeCell ref="B3:F3"/>
    <mergeCell ref="B4:F4"/>
    <mergeCell ref="B5:F5"/>
    <mergeCell ref="B6:F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18273-376A-483F-A9E4-56E9CACB9C10}">
  <sheetPr codeName="Sheet1">
    <pageSetUpPr fitToPage="1"/>
  </sheetPr>
  <dimension ref="B1:AT183"/>
  <sheetViews>
    <sheetView showGridLines="0" zoomScaleNormal="100" workbookViewId="0">
      <selection activeCell="D13" sqref="D13"/>
    </sheetView>
  </sheetViews>
  <sheetFormatPr defaultColWidth="9.140625" defaultRowHeight="12.75" x14ac:dyDescent="0.2"/>
  <cols>
    <col min="1" max="1" width="2.85546875" style="272" customWidth="1"/>
    <col min="2" max="2" width="135.7109375" style="271" customWidth="1"/>
    <col min="3" max="3" width="29.42578125" style="272" customWidth="1"/>
    <col min="4" max="4" width="13.28515625" style="272" customWidth="1"/>
    <col min="5" max="5" width="12.7109375" style="272" customWidth="1"/>
    <col min="6" max="9" width="11.7109375" style="272" customWidth="1"/>
    <col min="10" max="10" width="10.28515625" style="272" customWidth="1"/>
    <col min="11" max="11" width="11.140625" style="272" customWidth="1"/>
    <col min="12" max="12" width="12.28515625" style="272" customWidth="1"/>
    <col min="13" max="13" width="12.85546875" style="272" customWidth="1"/>
    <col min="14" max="15" width="12.7109375" style="272" customWidth="1"/>
    <col min="16" max="16" width="11.42578125" style="272" customWidth="1"/>
    <col min="17" max="19" width="19.140625" style="272" customWidth="1"/>
    <col min="20" max="20" width="10.28515625" style="272" customWidth="1"/>
    <col min="21" max="23" width="9.5703125" style="272" customWidth="1"/>
    <col min="24" max="24" width="10.5703125" style="272" customWidth="1"/>
    <col min="25" max="26" width="8.7109375" style="272" customWidth="1"/>
    <col min="27" max="27" width="9.5703125" style="272" hidden="1" customWidth="1"/>
    <col min="28" max="29" width="9.140625" style="272" hidden="1" customWidth="1"/>
    <col min="30" max="30" width="12.5703125" style="272" hidden="1" customWidth="1"/>
    <col min="31" max="33" width="8.42578125" style="272" hidden="1" customWidth="1"/>
    <col min="34" max="35" width="9.7109375" style="272" hidden="1" customWidth="1"/>
    <col min="36" max="36" width="8.42578125" style="272" hidden="1" customWidth="1"/>
    <col min="37" max="37" width="7.7109375" style="272" hidden="1" customWidth="1"/>
    <col min="38" max="38" width="7.7109375" style="272" customWidth="1"/>
    <col min="39" max="40" width="8.7109375" style="272" customWidth="1"/>
    <col min="41" max="41" width="7.7109375" style="272" customWidth="1"/>
    <col min="42" max="44" width="9.140625" style="272" customWidth="1"/>
    <col min="45" max="45" width="10.42578125" style="272" customWidth="1"/>
    <col min="46" max="51" width="9.140625" style="272" customWidth="1"/>
    <col min="52" max="16384" width="9.140625" style="272"/>
  </cols>
  <sheetData>
    <row r="1" spans="2:35" x14ac:dyDescent="0.2">
      <c r="X1" s="271" t="s">
        <v>161</v>
      </c>
    </row>
    <row r="2" spans="2:35" x14ac:dyDescent="0.2">
      <c r="H2" s="273"/>
      <c r="K2" s="274"/>
      <c r="N2" s="275"/>
      <c r="P2" s="276"/>
      <c r="X2" s="276"/>
      <c r="AD2" s="276"/>
    </row>
    <row r="3" spans="2:35" ht="26.25" x14ac:dyDescent="0.35">
      <c r="B3" s="408" t="s">
        <v>605</v>
      </c>
      <c r="C3" s="409"/>
      <c r="D3" s="409"/>
      <c r="E3" s="277"/>
      <c r="F3" s="277"/>
      <c r="G3" s="277"/>
      <c r="H3" s="277"/>
      <c r="I3" s="277"/>
      <c r="J3" s="277"/>
      <c r="Q3" s="278"/>
      <c r="R3" s="279"/>
      <c r="S3" s="280"/>
      <c r="T3" s="280"/>
      <c r="U3" s="280"/>
      <c r="V3" s="280"/>
      <c r="W3" s="280"/>
      <c r="X3" s="280"/>
      <c r="Y3" s="273"/>
      <c r="Z3" s="273"/>
      <c r="AA3" s="273"/>
      <c r="AC3" s="273"/>
      <c r="AE3" s="281"/>
      <c r="AI3" s="273"/>
    </row>
    <row r="4" spans="2:35" ht="27.95" customHeight="1" x14ac:dyDescent="0.35">
      <c r="B4" s="408" t="s">
        <v>606</v>
      </c>
      <c r="C4" s="409"/>
      <c r="D4" s="409"/>
      <c r="E4" s="277"/>
      <c r="F4" s="277"/>
      <c r="G4" s="277"/>
      <c r="H4" s="277"/>
      <c r="I4" s="277"/>
      <c r="J4" s="277"/>
      <c r="K4" s="282"/>
      <c r="L4" s="282"/>
      <c r="M4" s="282"/>
      <c r="N4" s="282"/>
      <c r="O4" s="282"/>
      <c r="P4" s="282"/>
      <c r="Q4" s="280"/>
      <c r="R4" s="280"/>
      <c r="S4" s="280"/>
      <c r="T4" s="280"/>
      <c r="U4" s="280"/>
      <c r="V4" s="280"/>
      <c r="W4" s="280"/>
      <c r="X4" s="280"/>
      <c r="AA4" s="283"/>
    </row>
    <row r="5" spans="2:35" ht="30" customHeight="1" x14ac:dyDescent="0.35">
      <c r="B5" s="410" t="s">
        <v>779</v>
      </c>
      <c r="C5" s="409"/>
      <c r="D5" s="409"/>
      <c r="E5" s="277"/>
      <c r="F5" s="277"/>
      <c r="G5" s="277"/>
      <c r="H5" s="277"/>
      <c r="I5" s="277"/>
      <c r="J5" s="277"/>
      <c r="K5" s="411"/>
      <c r="L5" s="411"/>
      <c r="M5" s="411"/>
      <c r="N5" s="411"/>
      <c r="O5" s="411"/>
      <c r="P5" s="411"/>
      <c r="Q5" s="280"/>
      <c r="R5" s="280"/>
      <c r="S5" s="280"/>
      <c r="T5" s="280"/>
      <c r="U5" s="280"/>
      <c r="V5" s="280"/>
      <c r="W5" s="280"/>
      <c r="X5" s="280"/>
      <c r="AC5" s="277"/>
      <c r="AD5" s="285"/>
      <c r="AE5" s="285"/>
      <c r="AF5" s="285"/>
      <c r="AG5" s="285"/>
    </row>
    <row r="6" spans="2:35" ht="26.25" customHeight="1" x14ac:dyDescent="0.3">
      <c r="B6" s="412" t="s">
        <v>797</v>
      </c>
      <c r="C6" s="409"/>
      <c r="D6" s="409"/>
      <c r="E6" s="277"/>
      <c r="F6" s="277"/>
      <c r="G6" s="277"/>
      <c r="H6" s="277"/>
      <c r="I6" s="277"/>
      <c r="J6" s="277"/>
      <c r="K6" s="286"/>
      <c r="L6" s="286"/>
      <c r="M6" s="286"/>
      <c r="N6" s="286"/>
      <c r="O6" s="286"/>
      <c r="P6" s="286"/>
      <c r="Q6" s="273"/>
      <c r="R6" s="287"/>
      <c r="S6" s="287"/>
      <c r="T6" s="287"/>
      <c r="U6" s="287"/>
      <c r="V6" s="287"/>
      <c r="W6" s="287"/>
      <c r="X6" s="287"/>
      <c r="AC6" s="277"/>
      <c r="AD6" s="285"/>
      <c r="AE6" s="285"/>
      <c r="AF6" s="285"/>
      <c r="AG6" s="285"/>
    </row>
    <row r="7" spans="2:35" ht="9" customHeight="1" x14ac:dyDescent="0.35">
      <c r="B7" s="284"/>
      <c r="C7" s="277"/>
      <c r="D7" s="277"/>
      <c r="E7" s="277"/>
      <c r="F7" s="277"/>
      <c r="G7" s="277"/>
      <c r="H7" s="277"/>
      <c r="I7" s="277"/>
      <c r="J7" s="277"/>
      <c r="K7" s="286"/>
      <c r="L7" s="286"/>
      <c r="M7" s="286"/>
      <c r="N7" s="286"/>
      <c r="O7" s="286"/>
      <c r="P7" s="286"/>
      <c r="Q7" s="273"/>
      <c r="R7" s="287"/>
      <c r="S7" s="287"/>
      <c r="T7" s="287"/>
      <c r="U7" s="287"/>
      <c r="V7" s="287"/>
      <c r="W7" s="287"/>
      <c r="X7" s="287"/>
      <c r="AC7" s="277"/>
      <c r="AD7" s="285"/>
      <c r="AE7" s="285"/>
      <c r="AF7" s="285"/>
      <c r="AG7" s="285"/>
    </row>
    <row r="8" spans="2:35" ht="29.1" customHeight="1" x14ac:dyDescent="0.3">
      <c r="B8" s="413" t="s">
        <v>607</v>
      </c>
      <c r="C8" s="409"/>
      <c r="D8" s="409"/>
      <c r="E8" s="277"/>
      <c r="F8" s="277"/>
      <c r="G8" s="277"/>
      <c r="H8" s="277"/>
      <c r="I8" s="277"/>
      <c r="J8" s="277"/>
      <c r="K8" s="288"/>
      <c r="L8" s="288"/>
      <c r="M8" s="288"/>
      <c r="N8" s="288"/>
      <c r="O8" s="288"/>
      <c r="P8" s="288"/>
      <c r="Q8" s="289"/>
      <c r="R8" s="289"/>
      <c r="S8" s="289"/>
      <c r="T8" s="289"/>
      <c r="U8" s="289"/>
      <c r="V8" s="289"/>
      <c r="W8" s="401"/>
      <c r="X8" s="401"/>
      <c r="AC8" s="277"/>
      <c r="AD8" s="285"/>
      <c r="AE8" s="285"/>
      <c r="AF8" s="285"/>
      <c r="AG8" s="285"/>
    </row>
    <row r="9" spans="2:35" ht="40.5" hidden="1" customHeight="1" x14ac:dyDescent="0.2">
      <c r="B9" s="402"/>
      <c r="C9" s="403"/>
      <c r="D9" s="403"/>
      <c r="E9" s="277"/>
      <c r="F9" s="277"/>
      <c r="G9" s="277"/>
      <c r="H9" s="277"/>
      <c r="I9" s="277"/>
      <c r="J9" s="277"/>
      <c r="K9" s="290"/>
      <c r="L9" s="290"/>
      <c r="M9" s="290"/>
      <c r="N9" s="290"/>
      <c r="O9" s="290"/>
      <c r="P9" s="290"/>
      <c r="Q9" s="291"/>
      <c r="R9" s="291"/>
      <c r="S9" s="291"/>
      <c r="T9" s="291"/>
      <c r="U9" s="291"/>
      <c r="V9" s="291"/>
      <c r="W9" s="404"/>
      <c r="X9" s="404"/>
      <c r="AC9" s="277"/>
      <c r="AD9" s="285"/>
      <c r="AE9" s="285"/>
      <c r="AF9" s="285"/>
      <c r="AG9" s="285"/>
    </row>
    <row r="10" spans="2:35" s="285" customFormat="1" ht="60.6" hidden="1" customHeight="1" x14ac:dyDescent="0.2">
      <c r="B10" s="402"/>
      <c r="C10" s="405"/>
      <c r="D10" s="405"/>
      <c r="E10" s="277"/>
      <c r="F10" s="277"/>
      <c r="G10" s="277"/>
      <c r="H10" s="277"/>
      <c r="I10" s="277"/>
      <c r="J10" s="277"/>
      <c r="K10" s="290"/>
      <c r="L10" s="290"/>
      <c r="M10" s="290"/>
      <c r="N10" s="290"/>
      <c r="O10" s="290"/>
      <c r="P10" s="290"/>
      <c r="Q10" s="289"/>
      <c r="R10" s="289"/>
      <c r="S10" s="289"/>
      <c r="T10" s="289"/>
      <c r="U10" s="401"/>
      <c r="V10" s="401"/>
      <c r="W10" s="401"/>
      <c r="X10" s="401"/>
      <c r="AC10" s="277"/>
    </row>
    <row r="11" spans="2:35" ht="27.95" customHeight="1" x14ac:dyDescent="0.2">
      <c r="B11" s="406" t="s">
        <v>780</v>
      </c>
      <c r="C11" s="407"/>
      <c r="D11" s="407"/>
      <c r="E11" s="277"/>
      <c r="F11" s="277"/>
      <c r="G11" s="277"/>
      <c r="H11" s="277"/>
      <c r="I11" s="277"/>
      <c r="J11" s="277"/>
      <c r="Q11" s="291"/>
      <c r="R11" s="291"/>
      <c r="S11" s="291"/>
      <c r="T11" s="291"/>
      <c r="U11" s="404"/>
      <c r="V11" s="404"/>
      <c r="W11" s="404"/>
      <c r="X11" s="404"/>
      <c r="AC11" s="277"/>
      <c r="AD11" s="285"/>
      <c r="AE11" s="285"/>
      <c r="AF11" s="285"/>
      <c r="AG11" s="285"/>
    </row>
    <row r="12" spans="2:35" ht="44.25" customHeight="1" x14ac:dyDescent="0.2">
      <c r="B12" s="294" t="s">
        <v>781</v>
      </c>
      <c r="C12" s="295" t="s">
        <v>608</v>
      </c>
      <c r="D12" s="149" t="s">
        <v>591</v>
      </c>
      <c r="E12" s="293"/>
      <c r="F12" s="405"/>
      <c r="G12" s="405"/>
      <c r="H12" s="405"/>
      <c r="I12" s="405"/>
      <c r="J12" s="405"/>
      <c r="K12" s="274"/>
      <c r="Q12" s="289"/>
      <c r="R12" s="289"/>
      <c r="S12" s="289"/>
      <c r="T12" s="401"/>
      <c r="U12" s="401"/>
      <c r="V12" s="401"/>
      <c r="W12" s="401"/>
      <c r="X12" s="401"/>
      <c r="AC12" s="277"/>
      <c r="AD12" s="285"/>
      <c r="AE12" s="285"/>
      <c r="AF12" s="285"/>
      <c r="AG12" s="285"/>
    </row>
    <row r="13" spans="2:35" ht="44.25" customHeight="1" x14ac:dyDescent="0.2">
      <c r="B13" s="294" t="s">
        <v>782</v>
      </c>
      <c r="C13" s="295" t="s">
        <v>608</v>
      </c>
      <c r="D13" s="149" t="s">
        <v>591</v>
      </c>
      <c r="E13" s="296"/>
      <c r="F13" s="296"/>
      <c r="G13" s="296"/>
      <c r="H13" s="296"/>
      <c r="I13" s="296"/>
      <c r="J13" s="296"/>
      <c r="Q13" s="291"/>
      <c r="R13" s="292"/>
      <c r="S13" s="292"/>
      <c r="T13" s="270"/>
      <c r="U13" s="270"/>
      <c r="V13" s="270"/>
      <c r="W13" s="270"/>
      <c r="X13" s="270"/>
      <c r="AC13" s="277"/>
      <c r="AD13" s="285"/>
      <c r="AE13" s="285"/>
      <c r="AF13" s="285"/>
      <c r="AG13" s="285"/>
      <c r="AI13" s="297"/>
    </row>
    <row r="14" spans="2:35" ht="12.75" customHeight="1" x14ac:dyDescent="0.35">
      <c r="B14" s="298"/>
      <c r="C14" s="416"/>
      <c r="D14" s="416"/>
      <c r="E14" s="416"/>
      <c r="F14" s="416"/>
      <c r="G14" s="416"/>
      <c r="H14" s="416"/>
      <c r="I14" s="416"/>
      <c r="J14" s="416"/>
      <c r="Q14" s="290"/>
      <c r="R14" s="290"/>
      <c r="S14" s="290"/>
      <c r="T14" s="290"/>
      <c r="U14" s="290"/>
      <c r="V14" s="290"/>
      <c r="W14" s="290"/>
      <c r="X14" s="290"/>
      <c r="AC14" s="277"/>
      <c r="AD14" s="285"/>
      <c r="AE14" s="285"/>
      <c r="AF14" s="285"/>
      <c r="AG14" s="285"/>
    </row>
    <row r="15" spans="2:35" ht="12.75" customHeight="1" x14ac:dyDescent="0.2">
      <c r="C15" s="416"/>
      <c r="D15" s="416"/>
      <c r="E15" s="416"/>
      <c r="F15" s="416"/>
      <c r="G15" s="416"/>
      <c r="H15" s="416"/>
      <c r="I15" s="416"/>
      <c r="J15" s="416"/>
      <c r="Q15" s="290"/>
      <c r="R15" s="290"/>
      <c r="S15" s="290"/>
      <c r="T15" s="290"/>
      <c r="U15" s="290"/>
      <c r="V15" s="290"/>
      <c r="W15" s="290"/>
      <c r="X15" s="290"/>
      <c r="AC15" s="277"/>
      <c r="AD15" s="285"/>
      <c r="AE15" s="285"/>
      <c r="AF15" s="285"/>
      <c r="AG15" s="285"/>
    </row>
    <row r="16" spans="2:35" ht="12.75" customHeight="1" x14ac:dyDescent="0.2">
      <c r="C16" s="416"/>
      <c r="D16" s="416"/>
      <c r="E16" s="416"/>
      <c r="F16" s="416"/>
      <c r="G16" s="416"/>
      <c r="H16" s="416"/>
      <c r="I16" s="416"/>
      <c r="J16" s="416"/>
      <c r="Q16" s="290"/>
      <c r="R16" s="290"/>
      <c r="S16" s="290"/>
      <c r="T16" s="290"/>
      <c r="U16" s="290"/>
      <c r="V16" s="290"/>
      <c r="W16" s="290"/>
      <c r="X16" s="290"/>
      <c r="AC16" s="277"/>
      <c r="AD16" s="285"/>
      <c r="AE16" s="285"/>
      <c r="AF16" s="285"/>
      <c r="AG16" s="285"/>
    </row>
    <row r="17" spans="3:33" ht="12.75" customHeight="1" x14ac:dyDescent="0.2">
      <c r="C17" s="416"/>
      <c r="D17" s="416"/>
      <c r="E17" s="416"/>
      <c r="F17" s="416"/>
      <c r="G17" s="416"/>
      <c r="H17" s="416"/>
      <c r="I17" s="416"/>
      <c r="J17" s="416"/>
      <c r="Q17" s="290"/>
      <c r="R17" s="290"/>
      <c r="S17" s="290"/>
      <c r="T17" s="290"/>
      <c r="U17" s="290"/>
      <c r="V17" s="290"/>
      <c r="W17" s="290"/>
      <c r="X17" s="290"/>
      <c r="AC17" s="277"/>
      <c r="AD17" s="285"/>
      <c r="AE17" s="285"/>
      <c r="AF17" s="285"/>
      <c r="AG17" s="285"/>
    </row>
    <row r="18" spans="3:33" ht="14.1" customHeight="1" x14ac:dyDescent="0.2">
      <c r="C18" s="416"/>
      <c r="D18" s="416"/>
      <c r="E18" s="416"/>
      <c r="F18" s="416"/>
      <c r="G18" s="416"/>
      <c r="H18" s="416"/>
      <c r="I18" s="416"/>
      <c r="J18" s="416"/>
      <c r="Q18" s="290"/>
      <c r="R18" s="290"/>
      <c r="S18" s="290"/>
      <c r="T18" s="290"/>
      <c r="U18" s="290"/>
      <c r="V18" s="290"/>
      <c r="W18" s="290"/>
      <c r="X18" s="290"/>
      <c r="AC18" s="277"/>
      <c r="AD18" s="285"/>
      <c r="AE18" s="285"/>
      <c r="AF18" s="285"/>
      <c r="AG18" s="285"/>
    </row>
    <row r="19" spans="3:33" ht="18" customHeight="1" x14ac:dyDescent="0.2">
      <c r="C19" s="416"/>
      <c r="D19" s="416"/>
      <c r="E19" s="416"/>
      <c r="F19" s="416"/>
      <c r="G19" s="416"/>
      <c r="H19" s="416"/>
      <c r="I19" s="416"/>
      <c r="J19" s="416"/>
      <c r="AC19" s="277"/>
      <c r="AD19" s="285"/>
      <c r="AE19" s="285"/>
      <c r="AF19" s="285"/>
      <c r="AG19" s="285"/>
    </row>
    <row r="20" spans="3:33" ht="17.25" customHeight="1" x14ac:dyDescent="0.2">
      <c r="C20" s="285"/>
      <c r="D20" s="297"/>
      <c r="E20" s="297"/>
      <c r="F20" s="297"/>
      <c r="G20" s="297"/>
      <c r="H20" s="297"/>
      <c r="I20" s="297"/>
      <c r="Q20" s="273"/>
    </row>
    <row r="21" spans="3:33" ht="20.45" customHeight="1" x14ac:dyDescent="0.2">
      <c r="C21" s="299"/>
      <c r="Q21" s="300"/>
      <c r="R21" s="300"/>
      <c r="S21" s="300"/>
      <c r="T21" s="300"/>
      <c r="U21" s="300"/>
      <c r="V21" s="300"/>
      <c r="W21" s="300"/>
      <c r="X21" s="300"/>
      <c r="AC21" s="277"/>
      <c r="AD21" s="285"/>
      <c r="AE21" s="285"/>
      <c r="AF21" s="285"/>
      <c r="AG21" s="285"/>
    </row>
    <row r="22" spans="3:33" ht="33.6" customHeight="1" x14ac:dyDescent="0.2">
      <c r="C22" s="401"/>
      <c r="D22" s="417"/>
      <c r="E22" s="417"/>
      <c r="F22" s="417"/>
      <c r="G22" s="417"/>
      <c r="H22" s="417"/>
      <c r="I22" s="417"/>
      <c r="J22" s="417"/>
      <c r="Q22" s="301"/>
      <c r="R22" s="301"/>
      <c r="S22" s="301"/>
      <c r="T22" s="301"/>
      <c r="U22" s="301"/>
      <c r="V22" s="301"/>
      <c r="W22" s="301"/>
      <c r="X22" s="301"/>
      <c r="AC22" s="277"/>
      <c r="AD22" s="285"/>
      <c r="AE22" s="285"/>
      <c r="AF22" s="285"/>
      <c r="AG22" s="285"/>
    </row>
    <row r="23" spans="3:33" ht="17.25" customHeight="1" x14ac:dyDescent="0.2">
      <c r="C23" s="285"/>
      <c r="D23" s="297"/>
      <c r="E23" s="297"/>
      <c r="F23" s="297"/>
      <c r="G23" s="297"/>
      <c r="H23" s="297"/>
      <c r="I23" s="297"/>
    </row>
    <row r="24" spans="3:33" ht="27.75" customHeight="1" x14ac:dyDescent="0.2">
      <c r="C24" s="414"/>
      <c r="D24" s="414"/>
      <c r="E24" s="414"/>
      <c r="F24" s="414"/>
      <c r="H24" s="401"/>
      <c r="I24" s="401"/>
      <c r="J24" s="401"/>
    </row>
    <row r="25" spans="3:33" ht="19.5" customHeight="1" x14ac:dyDescent="0.2">
      <c r="C25" s="415"/>
      <c r="D25" s="415"/>
      <c r="E25" s="415"/>
      <c r="F25" s="415"/>
      <c r="H25" s="401"/>
      <c r="I25" s="401"/>
      <c r="J25" s="401"/>
    </row>
    <row r="26" spans="3:33" ht="12.75" customHeight="1" x14ac:dyDescent="0.2"/>
    <row r="27" spans="3:33" ht="27.75" customHeight="1" x14ac:dyDescent="0.2">
      <c r="C27" s="414"/>
      <c r="D27" s="414"/>
      <c r="E27" s="414"/>
      <c r="F27" s="414"/>
    </row>
    <row r="28" spans="3:33" ht="19.5" customHeight="1" x14ac:dyDescent="0.2">
      <c r="C28" s="415"/>
      <c r="D28" s="415"/>
      <c r="E28" s="415"/>
      <c r="F28" s="415"/>
      <c r="Q28" s="302"/>
      <c r="R28" s="302"/>
      <c r="S28" s="302"/>
    </row>
    <row r="29" spans="3:33" ht="12.75" customHeight="1" x14ac:dyDescent="0.2">
      <c r="G29" s="274"/>
    </row>
    <row r="30" spans="3:33" ht="27.75" customHeight="1" x14ac:dyDescent="0.2">
      <c r="C30" s="414"/>
      <c r="D30" s="414"/>
      <c r="E30" s="414"/>
      <c r="F30" s="414"/>
      <c r="H30" s="401"/>
      <c r="I30" s="401"/>
    </row>
    <row r="31" spans="3:33" ht="19.5" customHeight="1" x14ac:dyDescent="0.2">
      <c r="C31" s="415"/>
      <c r="D31" s="415"/>
      <c r="E31" s="415"/>
      <c r="F31" s="415"/>
      <c r="H31" s="418"/>
      <c r="I31" s="418"/>
      <c r="Q31" s="302"/>
      <c r="R31" s="302"/>
      <c r="S31" s="302"/>
    </row>
    <row r="33" spans="3:44" x14ac:dyDescent="0.2">
      <c r="C33" s="401"/>
      <c r="D33" s="401"/>
      <c r="E33" s="401"/>
      <c r="F33" s="401"/>
      <c r="G33" s="401"/>
      <c r="H33" s="401"/>
      <c r="I33" s="401"/>
      <c r="J33" s="401"/>
      <c r="K33" s="401"/>
      <c r="L33" s="401"/>
      <c r="M33" s="211"/>
      <c r="N33" s="211"/>
      <c r="O33" s="211"/>
    </row>
    <row r="34" spans="3:44" x14ac:dyDescent="0.2">
      <c r="C34" s="419"/>
      <c r="D34" s="419"/>
      <c r="E34" s="419"/>
      <c r="F34" s="419"/>
      <c r="G34" s="419"/>
      <c r="H34" s="419"/>
      <c r="I34" s="419"/>
      <c r="J34" s="419"/>
      <c r="K34" s="419"/>
      <c r="L34" s="419"/>
      <c r="M34" s="212"/>
      <c r="N34" s="212"/>
      <c r="O34" s="212"/>
    </row>
    <row r="35" spans="3:44" ht="12.75" customHeight="1" x14ac:dyDescent="0.2">
      <c r="C35" s="303"/>
      <c r="D35" s="303"/>
      <c r="E35" s="303"/>
      <c r="F35" s="303"/>
      <c r="G35" s="303"/>
      <c r="H35" s="303"/>
      <c r="I35" s="303"/>
      <c r="J35" s="303"/>
      <c r="K35" s="303"/>
      <c r="L35" s="304"/>
    </row>
    <row r="36" spans="3:44" ht="27.75" customHeight="1" x14ac:dyDescent="0.2">
      <c r="C36" s="401"/>
      <c r="D36" s="401"/>
      <c r="E36" s="401"/>
      <c r="F36" s="401"/>
      <c r="G36" s="401"/>
      <c r="H36" s="401"/>
      <c r="I36" s="401"/>
      <c r="J36" s="401"/>
      <c r="K36" s="401"/>
      <c r="L36" s="401"/>
      <c r="M36" s="211"/>
      <c r="N36" s="211"/>
      <c r="O36" s="211"/>
    </row>
    <row r="37" spans="3:44" ht="25.5" customHeight="1" x14ac:dyDescent="0.2">
      <c r="C37" s="419"/>
      <c r="D37" s="419"/>
      <c r="E37" s="419"/>
      <c r="F37" s="419"/>
      <c r="G37" s="419"/>
      <c r="H37" s="419"/>
      <c r="I37" s="419"/>
      <c r="J37" s="419"/>
      <c r="K37" s="419"/>
      <c r="L37" s="419"/>
      <c r="M37" s="212"/>
      <c r="N37" s="212"/>
      <c r="O37" s="212"/>
      <c r="Q37" s="302"/>
      <c r="R37" s="302"/>
      <c r="S37" s="302"/>
      <c r="W37" s="274"/>
    </row>
    <row r="38" spans="3:44" ht="18.75" customHeight="1" x14ac:dyDescent="0.2">
      <c r="C38" s="285"/>
      <c r="D38" s="285"/>
      <c r="E38" s="285"/>
      <c r="F38" s="285"/>
      <c r="G38" s="285"/>
      <c r="H38" s="285"/>
      <c r="I38" s="285"/>
      <c r="J38" s="285"/>
      <c r="K38" s="285"/>
      <c r="L38" s="285"/>
      <c r="M38" s="285"/>
      <c r="N38" s="285"/>
      <c r="O38" s="285"/>
    </row>
    <row r="39" spans="3:44" ht="37.5" customHeight="1" x14ac:dyDescent="0.2">
      <c r="G39" s="424"/>
      <c r="H39" s="424"/>
      <c r="I39" s="424"/>
      <c r="J39" s="424"/>
      <c r="K39" s="424"/>
      <c r="L39" s="424"/>
      <c r="M39" s="285"/>
      <c r="N39" s="285"/>
      <c r="O39" s="285"/>
      <c r="Y39" s="305"/>
      <c r="Z39" s="306"/>
      <c r="AA39" s="306"/>
      <c r="AB39" s="306"/>
    </row>
    <row r="40" spans="3:44" ht="40.5" customHeight="1" x14ac:dyDescent="0.25">
      <c r="C40" s="425"/>
      <c r="D40" s="425"/>
      <c r="E40" s="425"/>
      <c r="F40" s="425"/>
      <c r="G40" s="424"/>
      <c r="H40" s="424"/>
      <c r="I40" s="424"/>
      <c r="J40" s="424"/>
      <c r="K40" s="424"/>
      <c r="L40" s="424"/>
      <c r="Q40" s="307"/>
      <c r="R40" s="307"/>
      <c r="S40" s="281"/>
      <c r="T40" s="281"/>
      <c r="U40" s="281"/>
    </row>
    <row r="41" spans="3:44" ht="96.75" customHeight="1" x14ac:dyDescent="0.2">
      <c r="C41" s="270"/>
      <c r="D41" s="426"/>
      <c r="E41" s="426"/>
      <c r="F41" s="427"/>
      <c r="G41" s="427"/>
      <c r="H41" s="427"/>
      <c r="I41" s="427"/>
      <c r="J41" s="428"/>
      <c r="K41" s="428"/>
      <c r="L41" s="428"/>
      <c r="M41" s="428"/>
      <c r="N41" s="285"/>
      <c r="O41" s="293"/>
      <c r="Q41" s="289"/>
      <c r="R41" s="290"/>
      <c r="S41" s="290"/>
      <c r="T41" s="290"/>
      <c r="U41" s="290"/>
      <c r="V41" s="290"/>
      <c r="W41" s="405"/>
      <c r="X41" s="405"/>
      <c r="Y41" s="401"/>
      <c r="Z41" s="405"/>
    </row>
    <row r="42" spans="3:44" ht="43.5" customHeight="1" x14ac:dyDescent="0.2">
      <c r="C42" s="270"/>
      <c r="D42" s="401"/>
      <c r="E42" s="401"/>
      <c r="F42" s="401"/>
      <c r="G42" s="401"/>
      <c r="H42" s="401"/>
      <c r="I42" s="401"/>
      <c r="J42" s="405"/>
      <c r="K42" s="405"/>
      <c r="L42" s="405"/>
      <c r="M42" s="405"/>
      <c r="N42" s="308"/>
      <c r="O42" s="308"/>
      <c r="Q42" s="289"/>
      <c r="R42" s="290"/>
      <c r="S42" s="290"/>
      <c r="T42" s="290"/>
      <c r="U42" s="290"/>
      <c r="V42" s="290"/>
      <c r="W42" s="420"/>
      <c r="X42" s="421"/>
      <c r="Y42" s="422"/>
      <c r="Z42" s="423"/>
      <c r="AA42" s="429"/>
      <c r="AB42" s="416"/>
      <c r="AC42" s="416"/>
      <c r="AD42" s="416"/>
      <c r="AE42" s="416"/>
      <c r="AF42" s="416"/>
      <c r="AG42" s="416"/>
      <c r="AH42" s="416"/>
      <c r="AI42" s="416"/>
      <c r="AJ42" s="416"/>
      <c r="AK42" s="416"/>
      <c r="AL42" s="416"/>
      <c r="AM42" s="416"/>
      <c r="AN42" s="416"/>
      <c r="AO42" s="416"/>
      <c r="AP42" s="416"/>
      <c r="AQ42" s="416"/>
      <c r="AR42" s="416"/>
    </row>
    <row r="43" spans="3:44" ht="42.75" customHeight="1" x14ac:dyDescent="0.2">
      <c r="C43" s="270"/>
      <c r="D43" s="401"/>
      <c r="E43" s="401"/>
      <c r="F43" s="401"/>
      <c r="G43" s="401"/>
      <c r="H43" s="401"/>
      <c r="I43" s="401"/>
      <c r="J43" s="405"/>
      <c r="K43" s="405"/>
      <c r="L43" s="405"/>
      <c r="M43" s="405"/>
      <c r="N43" s="308"/>
      <c r="O43" s="308"/>
      <c r="Q43" s="289"/>
      <c r="R43" s="290"/>
      <c r="S43" s="290"/>
      <c r="T43" s="290"/>
      <c r="U43" s="290"/>
      <c r="V43" s="290"/>
      <c r="W43" s="420"/>
      <c r="X43" s="421"/>
      <c r="Y43" s="422"/>
      <c r="Z43" s="423"/>
    </row>
    <row r="44" spans="3:44" ht="42.75" customHeight="1" x14ac:dyDescent="0.2">
      <c r="C44" s="270"/>
      <c r="D44" s="401"/>
      <c r="E44" s="401"/>
      <c r="F44" s="401"/>
      <c r="G44" s="401"/>
      <c r="H44" s="401"/>
      <c r="I44" s="401"/>
      <c r="J44" s="405"/>
      <c r="K44" s="405"/>
      <c r="L44" s="405"/>
      <c r="M44" s="405"/>
      <c r="N44" s="308"/>
      <c r="O44" s="308"/>
      <c r="Q44" s="289"/>
      <c r="R44" s="290"/>
      <c r="S44" s="290"/>
      <c r="T44" s="290"/>
      <c r="U44" s="290"/>
      <c r="V44" s="290"/>
      <c r="W44" s="420"/>
      <c r="X44" s="421"/>
      <c r="Y44" s="422"/>
      <c r="Z44" s="423"/>
    </row>
    <row r="45" spans="3:44" ht="42.75" customHeight="1" x14ac:dyDescent="0.2">
      <c r="C45" s="270"/>
      <c r="D45" s="401"/>
      <c r="E45" s="401"/>
      <c r="F45" s="401"/>
      <c r="G45" s="401"/>
      <c r="H45" s="401"/>
      <c r="I45" s="401"/>
      <c r="J45" s="405"/>
      <c r="K45" s="405"/>
      <c r="L45" s="405"/>
      <c r="M45" s="405"/>
      <c r="N45" s="308"/>
      <c r="O45" s="308"/>
      <c r="Q45" s="289"/>
      <c r="R45" s="290"/>
      <c r="S45" s="290"/>
      <c r="T45" s="290"/>
      <c r="U45" s="290"/>
      <c r="V45" s="290"/>
      <c r="W45" s="420"/>
      <c r="X45" s="421"/>
      <c r="Y45" s="422"/>
      <c r="Z45" s="423"/>
    </row>
    <row r="46" spans="3:44" ht="42.75" customHeight="1" x14ac:dyDescent="0.2">
      <c r="C46" s="270"/>
      <c r="D46" s="401"/>
      <c r="E46" s="401"/>
      <c r="F46" s="401"/>
      <c r="G46" s="401"/>
      <c r="H46" s="401"/>
      <c r="I46" s="401"/>
      <c r="J46" s="405"/>
      <c r="K46" s="405"/>
      <c r="L46" s="405"/>
      <c r="M46" s="405"/>
      <c r="N46" s="308"/>
      <c r="O46" s="308"/>
      <c r="Q46" s="289"/>
      <c r="R46" s="290"/>
      <c r="S46" s="290"/>
      <c r="T46" s="290"/>
      <c r="U46" s="290"/>
      <c r="V46" s="290"/>
      <c r="W46" s="420"/>
      <c r="X46" s="421"/>
      <c r="Y46" s="422"/>
      <c r="Z46" s="423"/>
    </row>
    <row r="47" spans="3:44" ht="42.75" customHeight="1" x14ac:dyDescent="0.2">
      <c r="C47" s="270"/>
      <c r="D47" s="401"/>
      <c r="E47" s="401"/>
      <c r="F47" s="401"/>
      <c r="G47" s="401"/>
      <c r="H47" s="401"/>
      <c r="I47" s="401"/>
      <c r="J47" s="405"/>
      <c r="K47" s="405"/>
      <c r="L47" s="405"/>
      <c r="M47" s="405"/>
      <c r="N47" s="308"/>
      <c r="O47" s="308"/>
      <c r="Q47" s="289"/>
      <c r="R47" s="290"/>
      <c r="S47" s="290"/>
      <c r="T47" s="290"/>
      <c r="U47" s="290"/>
      <c r="V47" s="290"/>
      <c r="W47" s="420"/>
      <c r="X47" s="421"/>
      <c r="Y47" s="422"/>
      <c r="Z47" s="423"/>
    </row>
    <row r="48" spans="3:44" ht="42.75" customHeight="1" x14ac:dyDescent="0.2">
      <c r="C48" s="270"/>
      <c r="D48" s="401"/>
      <c r="E48" s="401"/>
      <c r="F48" s="401"/>
      <c r="G48" s="401"/>
      <c r="H48" s="401"/>
      <c r="I48" s="401"/>
      <c r="J48" s="405"/>
      <c r="K48" s="405"/>
      <c r="L48" s="405"/>
      <c r="M48" s="405"/>
      <c r="N48" s="308"/>
      <c r="O48" s="308"/>
      <c r="Q48" s="289"/>
      <c r="R48" s="290"/>
      <c r="S48" s="290"/>
      <c r="T48" s="290"/>
      <c r="U48" s="290"/>
      <c r="V48" s="290"/>
      <c r="W48" s="420"/>
      <c r="X48" s="421"/>
      <c r="Y48" s="422"/>
      <c r="Z48" s="423"/>
    </row>
    <row r="49" spans="2:28" ht="42.75" customHeight="1" x14ac:dyDescent="0.2">
      <c r="C49" s="270"/>
      <c r="D49" s="401"/>
      <c r="E49" s="401"/>
      <c r="F49" s="401"/>
      <c r="G49" s="401"/>
      <c r="H49" s="401"/>
      <c r="I49" s="401"/>
      <c r="J49" s="405"/>
      <c r="K49" s="405"/>
      <c r="L49" s="405"/>
      <c r="M49" s="405"/>
      <c r="N49" s="308"/>
      <c r="O49" s="308"/>
      <c r="Q49" s="289"/>
      <c r="R49" s="290"/>
      <c r="S49" s="290"/>
      <c r="T49" s="290"/>
      <c r="U49" s="290"/>
      <c r="V49" s="290"/>
      <c r="W49" s="420"/>
      <c r="X49" s="421"/>
      <c r="Y49" s="422"/>
      <c r="Z49" s="423"/>
    </row>
    <row r="50" spans="2:28" ht="42.75" customHeight="1" x14ac:dyDescent="0.2">
      <c r="C50" s="270"/>
      <c r="D50" s="401"/>
      <c r="E50" s="401"/>
      <c r="F50" s="401"/>
      <c r="G50" s="401"/>
      <c r="H50" s="401"/>
      <c r="I50" s="401"/>
      <c r="J50" s="405"/>
      <c r="K50" s="405"/>
      <c r="L50" s="405"/>
      <c r="M50" s="405"/>
      <c r="N50" s="308"/>
      <c r="O50" s="308"/>
      <c r="Q50" s="289"/>
      <c r="R50" s="290"/>
      <c r="S50" s="290"/>
      <c r="T50" s="290"/>
      <c r="U50" s="290"/>
      <c r="V50" s="290"/>
      <c r="W50" s="420"/>
      <c r="X50" s="421"/>
      <c r="Y50" s="422"/>
      <c r="Z50" s="423"/>
    </row>
    <row r="51" spans="2:28" ht="42.75" customHeight="1" x14ac:dyDescent="0.2">
      <c r="C51" s="270"/>
      <c r="D51" s="401"/>
      <c r="E51" s="401"/>
      <c r="F51" s="401"/>
      <c r="G51" s="401"/>
      <c r="H51" s="401"/>
      <c r="I51" s="401"/>
      <c r="J51" s="405"/>
      <c r="K51" s="405"/>
      <c r="L51" s="405"/>
      <c r="M51" s="405"/>
      <c r="N51" s="308"/>
      <c r="O51" s="308"/>
      <c r="Q51" s="289"/>
      <c r="R51" s="290"/>
      <c r="S51" s="290"/>
      <c r="T51" s="290"/>
      <c r="U51" s="290"/>
      <c r="V51" s="290"/>
      <c r="W51" s="420"/>
      <c r="X51" s="421"/>
      <c r="Y51" s="422"/>
      <c r="Z51" s="423"/>
    </row>
    <row r="52" spans="2:28" x14ac:dyDescent="0.2">
      <c r="D52" s="277"/>
      <c r="I52" s="276"/>
      <c r="Q52" s="309"/>
      <c r="R52" s="302"/>
      <c r="S52" s="302"/>
      <c r="AA52" s="306"/>
      <c r="AB52" s="306"/>
    </row>
    <row r="53" spans="2:28" ht="30.75" customHeight="1" x14ac:dyDescent="0.2">
      <c r="C53" s="310"/>
      <c r="D53" s="311"/>
      <c r="E53" s="311"/>
      <c r="F53" s="311"/>
      <c r="Q53" s="302"/>
      <c r="R53" s="302"/>
      <c r="S53" s="302"/>
      <c r="V53" s="306"/>
      <c r="W53" s="306"/>
      <c r="X53" s="312"/>
      <c r="Y53" s="430"/>
      <c r="Z53" s="431"/>
      <c r="AA53" s="306"/>
      <c r="AB53" s="306"/>
    </row>
    <row r="54" spans="2:28" x14ac:dyDescent="0.2">
      <c r="D54" s="277"/>
      <c r="I54" s="276"/>
      <c r="Q54" s="302"/>
      <c r="R54" s="302"/>
      <c r="S54" s="302"/>
      <c r="AA54" s="306"/>
      <c r="AB54" s="306"/>
    </row>
    <row r="55" spans="2:28" ht="15.75" x14ac:dyDescent="0.2">
      <c r="B55" s="313"/>
      <c r="C55" s="432"/>
      <c r="D55" s="432"/>
      <c r="E55" s="432"/>
      <c r="F55" s="432"/>
      <c r="G55" s="432"/>
      <c r="K55" s="306"/>
      <c r="Q55" s="306"/>
      <c r="R55" s="306"/>
      <c r="S55" s="306"/>
      <c r="T55" s="306"/>
      <c r="U55" s="306"/>
      <c r="W55" s="314"/>
      <c r="AA55" s="306"/>
      <c r="AB55" s="306"/>
    </row>
    <row r="56" spans="2:28" x14ac:dyDescent="0.2">
      <c r="B56" s="313"/>
      <c r="C56" s="306"/>
      <c r="D56" s="306"/>
      <c r="E56" s="306"/>
      <c r="F56" s="306"/>
      <c r="G56" s="306"/>
      <c r="H56" s="306"/>
      <c r="I56" s="306"/>
      <c r="J56" s="306"/>
      <c r="K56" s="306"/>
      <c r="Q56" s="306"/>
      <c r="R56" s="306"/>
      <c r="S56" s="306"/>
      <c r="T56" s="306"/>
      <c r="U56" s="306"/>
      <c r="V56" s="433"/>
      <c r="W56" s="434"/>
      <c r="X56" s="434"/>
      <c r="Y56" s="315"/>
      <c r="Z56" s="316"/>
      <c r="AA56" s="306"/>
      <c r="AB56" s="306"/>
    </row>
    <row r="57" spans="2:28" x14ac:dyDescent="0.2">
      <c r="B57" s="313"/>
      <c r="C57" s="427"/>
      <c r="D57" s="427"/>
      <c r="E57" s="427"/>
      <c r="F57" s="317"/>
      <c r="G57" s="428"/>
      <c r="H57" s="428"/>
      <c r="I57" s="428"/>
      <c r="J57" s="428"/>
      <c r="K57" s="428"/>
      <c r="L57" s="428"/>
      <c r="M57" s="428"/>
      <c r="N57" s="293"/>
      <c r="O57" s="293"/>
      <c r="Q57" s="289"/>
      <c r="R57" s="290"/>
      <c r="S57" s="290"/>
      <c r="T57" s="290"/>
      <c r="U57" s="290"/>
      <c r="V57" s="290"/>
      <c r="W57" s="405"/>
      <c r="X57" s="405"/>
      <c r="Y57" s="401"/>
      <c r="Z57" s="405"/>
      <c r="AA57" s="306"/>
      <c r="AB57" s="306"/>
    </row>
    <row r="58" spans="2:28" x14ac:dyDescent="0.2">
      <c r="B58" s="313"/>
      <c r="C58" s="401"/>
      <c r="D58" s="401"/>
      <c r="E58" s="401"/>
      <c r="F58" s="211"/>
      <c r="G58" s="401"/>
      <c r="H58" s="401"/>
      <c r="I58" s="401"/>
      <c r="J58" s="401"/>
      <c r="K58" s="401"/>
      <c r="L58" s="401"/>
      <c r="M58" s="401"/>
      <c r="N58" s="308"/>
      <c r="O58" s="308"/>
      <c r="Q58" s="289"/>
      <c r="R58" s="290"/>
      <c r="S58" s="290"/>
      <c r="T58" s="290"/>
      <c r="U58" s="290"/>
      <c r="V58" s="290"/>
      <c r="W58" s="435"/>
      <c r="X58" s="436"/>
      <c r="Y58" s="437"/>
      <c r="Z58" s="436"/>
      <c r="AA58" s="306"/>
      <c r="AB58" s="306"/>
    </row>
    <row r="59" spans="2:28" x14ac:dyDescent="0.2">
      <c r="B59" s="313"/>
      <c r="C59" s="318"/>
      <c r="D59" s="318"/>
      <c r="E59" s="318"/>
      <c r="F59" s="306"/>
      <c r="G59" s="318"/>
      <c r="H59" s="318"/>
      <c r="I59" s="318"/>
      <c r="J59" s="318"/>
      <c r="K59" s="318"/>
      <c r="L59" s="303"/>
      <c r="M59" s="303"/>
      <c r="Q59" s="319"/>
      <c r="R59" s="306"/>
      <c r="S59" s="306"/>
      <c r="T59" s="306"/>
      <c r="U59" s="306"/>
      <c r="V59" s="433"/>
      <c r="W59" s="434"/>
      <c r="X59" s="434"/>
      <c r="Y59" s="315"/>
      <c r="Z59" s="316"/>
      <c r="AA59" s="306"/>
      <c r="AB59" s="306"/>
    </row>
    <row r="60" spans="2:28" x14ac:dyDescent="0.2">
      <c r="B60" s="313"/>
      <c r="C60" s="401"/>
      <c r="D60" s="401"/>
      <c r="E60" s="401"/>
      <c r="F60" s="211"/>
      <c r="G60" s="401"/>
      <c r="H60" s="401"/>
      <c r="I60" s="401"/>
      <c r="J60" s="401"/>
      <c r="K60" s="401"/>
      <c r="L60" s="401"/>
      <c r="M60" s="401"/>
      <c r="N60" s="308"/>
      <c r="O60" s="308"/>
      <c r="Q60" s="289"/>
      <c r="R60" s="290"/>
      <c r="S60" s="290"/>
      <c r="T60" s="290"/>
      <c r="U60" s="290"/>
      <c r="V60" s="290"/>
      <c r="W60" s="435"/>
      <c r="X60" s="436"/>
      <c r="Y60" s="437"/>
      <c r="Z60" s="436"/>
      <c r="AA60" s="306"/>
      <c r="AB60" s="306"/>
    </row>
    <row r="61" spans="2:28" x14ac:dyDescent="0.2">
      <c r="B61" s="313"/>
      <c r="C61" s="318"/>
      <c r="D61" s="318"/>
      <c r="E61" s="318"/>
      <c r="F61" s="306"/>
      <c r="G61" s="318"/>
      <c r="H61" s="318"/>
      <c r="I61" s="318"/>
      <c r="J61" s="318"/>
      <c r="K61" s="318"/>
      <c r="L61" s="303"/>
      <c r="M61" s="303"/>
      <c r="Q61" s="306"/>
      <c r="R61" s="306"/>
      <c r="S61" s="306"/>
      <c r="T61" s="306"/>
      <c r="U61" s="306"/>
      <c r="V61" s="433"/>
      <c r="W61" s="434"/>
      <c r="X61" s="434"/>
      <c r="Y61" s="315"/>
      <c r="Z61" s="316"/>
      <c r="AA61" s="306"/>
      <c r="AB61" s="306"/>
    </row>
    <row r="62" spans="2:28" x14ac:dyDescent="0.2">
      <c r="B62" s="313"/>
      <c r="C62" s="401"/>
      <c r="D62" s="401"/>
      <c r="E62" s="401"/>
      <c r="F62" s="211"/>
      <c r="G62" s="401"/>
      <c r="H62" s="401"/>
      <c r="I62" s="401"/>
      <c r="J62" s="401"/>
      <c r="K62" s="401"/>
      <c r="L62" s="401"/>
      <c r="M62" s="401"/>
      <c r="N62" s="308"/>
      <c r="O62" s="308"/>
      <c r="Q62" s="289"/>
      <c r="R62" s="290"/>
      <c r="S62" s="290"/>
      <c r="T62" s="290"/>
      <c r="U62" s="290"/>
      <c r="V62" s="290"/>
      <c r="W62" s="435"/>
      <c r="X62" s="436"/>
      <c r="Y62" s="437"/>
      <c r="Z62" s="436"/>
      <c r="AA62" s="306"/>
      <c r="AB62" s="306"/>
    </row>
    <row r="63" spans="2:28" x14ac:dyDescent="0.2">
      <c r="B63" s="313"/>
      <c r="C63" s="318"/>
      <c r="D63" s="318"/>
      <c r="E63" s="318"/>
      <c r="F63" s="306"/>
      <c r="G63" s="318"/>
      <c r="H63" s="318"/>
      <c r="I63" s="318"/>
      <c r="J63" s="318"/>
      <c r="K63" s="318"/>
      <c r="L63" s="303"/>
      <c r="M63" s="303"/>
      <c r="Q63" s="306"/>
      <c r="R63" s="306"/>
      <c r="S63" s="306"/>
      <c r="T63" s="306"/>
      <c r="U63" s="306"/>
      <c r="V63" s="433"/>
      <c r="W63" s="434"/>
      <c r="X63" s="434"/>
      <c r="Y63" s="315"/>
      <c r="Z63" s="316"/>
      <c r="AA63" s="306"/>
      <c r="AB63" s="306"/>
    </row>
    <row r="64" spans="2:28" x14ac:dyDescent="0.2">
      <c r="B64" s="313"/>
      <c r="C64" s="401"/>
      <c r="D64" s="401"/>
      <c r="E64" s="401"/>
      <c r="F64" s="211"/>
      <c r="G64" s="401"/>
      <c r="H64" s="401"/>
      <c r="I64" s="401"/>
      <c r="J64" s="401"/>
      <c r="K64" s="401"/>
      <c r="L64" s="401"/>
      <c r="M64" s="401"/>
      <c r="N64" s="308"/>
      <c r="O64" s="308"/>
      <c r="Q64" s="289"/>
      <c r="R64" s="290"/>
      <c r="S64" s="290"/>
      <c r="T64" s="290"/>
      <c r="U64" s="290"/>
      <c r="V64" s="290"/>
      <c r="W64" s="435"/>
      <c r="X64" s="436"/>
      <c r="Y64" s="437"/>
      <c r="Z64" s="436"/>
      <c r="AA64" s="306"/>
      <c r="AB64" s="306"/>
    </row>
    <row r="65" spans="2:29" x14ac:dyDescent="0.2">
      <c r="B65" s="313"/>
      <c r="C65" s="318"/>
      <c r="D65" s="318"/>
      <c r="E65" s="318"/>
      <c r="F65" s="306"/>
      <c r="G65" s="318"/>
      <c r="H65" s="318"/>
      <c r="I65" s="318"/>
      <c r="J65" s="318"/>
      <c r="K65" s="318"/>
      <c r="L65" s="303"/>
      <c r="M65" s="303"/>
      <c r="Q65" s="306"/>
      <c r="R65" s="306"/>
      <c r="S65" s="306"/>
      <c r="T65" s="306"/>
      <c r="U65" s="306"/>
      <c r="V65" s="438"/>
      <c r="W65" s="439"/>
      <c r="X65" s="439"/>
      <c r="Y65" s="315"/>
      <c r="Z65" s="316"/>
      <c r="AA65" s="306"/>
      <c r="AB65" s="306"/>
    </row>
    <row r="66" spans="2:29" x14ac:dyDescent="0.2">
      <c r="B66" s="313"/>
      <c r="C66" s="401"/>
      <c r="D66" s="401"/>
      <c r="E66" s="401"/>
      <c r="F66" s="211"/>
      <c r="G66" s="401"/>
      <c r="H66" s="401"/>
      <c r="I66" s="401"/>
      <c r="J66" s="401"/>
      <c r="K66" s="401"/>
      <c r="L66" s="401"/>
      <c r="M66" s="401"/>
      <c r="N66" s="308"/>
      <c r="O66" s="308"/>
      <c r="Q66" s="289"/>
      <c r="R66" s="290"/>
      <c r="S66" s="290"/>
      <c r="T66" s="290"/>
      <c r="U66" s="290"/>
      <c r="V66" s="290"/>
      <c r="W66" s="435"/>
      <c r="X66" s="436"/>
      <c r="Y66" s="437"/>
      <c r="Z66" s="436"/>
      <c r="AA66" s="306"/>
      <c r="AB66" s="306"/>
    </row>
    <row r="67" spans="2:29" x14ac:dyDescent="0.2">
      <c r="B67" s="313"/>
      <c r="C67" s="318"/>
      <c r="D67" s="318"/>
      <c r="E67" s="318"/>
      <c r="F67" s="306"/>
      <c r="G67" s="318"/>
      <c r="H67" s="318"/>
      <c r="I67" s="318"/>
      <c r="J67" s="318"/>
      <c r="K67" s="318"/>
      <c r="L67" s="303"/>
      <c r="M67" s="303"/>
      <c r="Q67" s="306"/>
      <c r="R67" s="306"/>
      <c r="S67" s="306"/>
      <c r="T67" s="306"/>
      <c r="U67" s="306"/>
      <c r="V67" s="433"/>
      <c r="W67" s="434"/>
      <c r="X67" s="434"/>
      <c r="Y67" s="315"/>
      <c r="Z67" s="316"/>
      <c r="AA67" s="306"/>
      <c r="AB67" s="306"/>
    </row>
    <row r="68" spans="2:29" x14ac:dyDescent="0.2">
      <c r="B68" s="313"/>
      <c r="C68" s="401"/>
      <c r="D68" s="401"/>
      <c r="E68" s="401"/>
      <c r="F68" s="211"/>
      <c r="G68" s="401"/>
      <c r="H68" s="401"/>
      <c r="I68" s="401"/>
      <c r="J68" s="401"/>
      <c r="K68" s="401"/>
      <c r="L68" s="401"/>
      <c r="M68" s="401"/>
      <c r="N68" s="308"/>
      <c r="O68" s="308"/>
      <c r="Q68" s="289"/>
      <c r="R68" s="290"/>
      <c r="S68" s="290"/>
      <c r="T68" s="290"/>
      <c r="U68" s="290"/>
      <c r="V68" s="290"/>
      <c r="W68" s="435"/>
      <c r="X68" s="436"/>
      <c r="Y68" s="437"/>
      <c r="Z68" s="436"/>
      <c r="AA68" s="306"/>
      <c r="AB68" s="306"/>
    </row>
    <row r="69" spans="2:29" x14ac:dyDescent="0.2">
      <c r="B69" s="313"/>
      <c r="C69" s="318"/>
      <c r="D69" s="318"/>
      <c r="E69" s="318"/>
      <c r="F69" s="306"/>
      <c r="G69" s="318"/>
      <c r="H69" s="318"/>
      <c r="I69" s="318"/>
      <c r="J69" s="318"/>
      <c r="K69" s="318"/>
      <c r="L69" s="303"/>
      <c r="M69" s="303"/>
      <c r="Q69" s="306"/>
      <c r="R69" s="306"/>
      <c r="S69" s="306"/>
      <c r="T69" s="306"/>
      <c r="U69" s="306"/>
      <c r="V69" s="433"/>
      <c r="W69" s="434"/>
      <c r="X69" s="434"/>
      <c r="Y69" s="315"/>
      <c r="Z69" s="316"/>
      <c r="AA69" s="306"/>
      <c r="AB69" s="306"/>
    </row>
    <row r="70" spans="2:29" x14ac:dyDescent="0.2">
      <c r="B70" s="313"/>
      <c r="C70" s="401"/>
      <c r="D70" s="401"/>
      <c r="E70" s="401"/>
      <c r="F70" s="211"/>
      <c r="G70" s="401"/>
      <c r="H70" s="401"/>
      <c r="I70" s="401"/>
      <c r="J70" s="401"/>
      <c r="K70" s="401"/>
      <c r="L70" s="401"/>
      <c r="M70" s="401"/>
      <c r="N70" s="308"/>
      <c r="O70" s="308"/>
      <c r="Q70" s="289"/>
      <c r="R70" s="290"/>
      <c r="S70" s="290"/>
      <c r="T70" s="290"/>
      <c r="U70" s="290"/>
      <c r="V70" s="290"/>
      <c r="W70" s="435"/>
      <c r="X70" s="436"/>
      <c r="Y70" s="437"/>
      <c r="Z70" s="436"/>
      <c r="AA70" s="306"/>
      <c r="AB70" s="306"/>
    </row>
    <row r="71" spans="2:29" x14ac:dyDescent="0.2">
      <c r="B71" s="313"/>
      <c r="C71" s="306"/>
      <c r="D71" s="306"/>
      <c r="E71" s="306"/>
      <c r="F71" s="306"/>
      <c r="G71" s="306"/>
      <c r="H71" s="306"/>
      <c r="I71" s="306"/>
      <c r="J71" s="306"/>
      <c r="K71" s="306"/>
      <c r="Q71" s="306"/>
      <c r="R71" s="306"/>
      <c r="S71" s="306"/>
      <c r="T71" s="320"/>
      <c r="U71" s="320"/>
      <c r="V71" s="434"/>
      <c r="W71" s="434"/>
      <c r="X71" s="434"/>
      <c r="Y71" s="315"/>
      <c r="Z71" s="321"/>
      <c r="AA71" s="320"/>
      <c r="AB71" s="306"/>
    </row>
    <row r="72" spans="2:29" x14ac:dyDescent="0.2">
      <c r="B72" s="313"/>
      <c r="C72" s="306"/>
      <c r="D72" s="306"/>
      <c r="E72" s="306"/>
      <c r="F72" s="306"/>
      <c r="G72" s="306"/>
      <c r="H72" s="306"/>
      <c r="I72" s="306"/>
      <c r="J72" s="306"/>
      <c r="K72" s="306"/>
      <c r="Q72" s="306"/>
      <c r="R72" s="306"/>
      <c r="S72" s="306"/>
      <c r="T72" s="320"/>
      <c r="U72" s="320"/>
      <c r="X72" s="312"/>
      <c r="Y72" s="440"/>
      <c r="Z72" s="440"/>
      <c r="AA72" s="320"/>
      <c r="AB72" s="306"/>
    </row>
    <row r="73" spans="2:29" x14ac:dyDescent="0.2">
      <c r="B73" s="313"/>
      <c r="C73" s="306"/>
      <c r="D73" s="306"/>
      <c r="E73" s="306"/>
      <c r="F73" s="306"/>
      <c r="G73" s="306"/>
      <c r="H73" s="306"/>
      <c r="I73" s="306"/>
      <c r="J73" s="306"/>
      <c r="K73" s="306"/>
      <c r="Q73" s="306"/>
      <c r="R73" s="306"/>
      <c r="S73" s="306"/>
      <c r="T73" s="320"/>
      <c r="U73" s="320"/>
      <c r="Y73" s="315"/>
      <c r="Z73" s="321"/>
      <c r="AA73" s="320"/>
      <c r="AB73" s="306"/>
    </row>
    <row r="74" spans="2:29" ht="32.25" customHeight="1" x14ac:dyDescent="0.2">
      <c r="B74" s="313"/>
      <c r="C74" s="306"/>
      <c r="D74" s="306"/>
      <c r="E74" s="306"/>
      <c r="F74" s="306"/>
      <c r="G74" s="306"/>
      <c r="H74" s="306"/>
      <c r="I74" s="306"/>
      <c r="J74" s="306"/>
      <c r="K74" s="306"/>
      <c r="Q74" s="306"/>
      <c r="R74" s="306"/>
      <c r="S74" s="306"/>
      <c r="T74" s="320"/>
      <c r="U74" s="320"/>
      <c r="X74" s="315"/>
      <c r="Y74" s="440"/>
      <c r="Z74" s="440"/>
      <c r="AA74" s="320"/>
      <c r="AB74" s="306"/>
    </row>
    <row r="75" spans="2:29" ht="32.25" customHeight="1" x14ac:dyDescent="0.2">
      <c r="B75" s="313"/>
      <c r="C75" s="306"/>
      <c r="D75" s="306"/>
      <c r="E75" s="306"/>
      <c r="F75" s="306"/>
      <c r="G75" s="306"/>
      <c r="H75" s="306"/>
      <c r="I75" s="306"/>
      <c r="J75" s="306"/>
      <c r="K75" s="306"/>
      <c r="Q75" s="306"/>
      <c r="R75" s="306"/>
      <c r="S75" s="306"/>
      <c r="T75" s="320"/>
      <c r="U75" s="320"/>
      <c r="AA75" s="320"/>
      <c r="AB75" s="306"/>
    </row>
    <row r="76" spans="2:29" ht="19.5" customHeight="1" x14ac:dyDescent="0.2">
      <c r="C76" s="322"/>
      <c r="G76" s="274"/>
      <c r="L76" s="322"/>
      <c r="O76" s="274"/>
    </row>
    <row r="77" spans="2:29" ht="28.5" customHeight="1" x14ac:dyDescent="0.2">
      <c r="B77" s="313"/>
      <c r="C77" s="441"/>
      <c r="D77" s="441"/>
      <c r="E77" s="441"/>
      <c r="F77" s="441"/>
      <c r="G77" s="441"/>
      <c r="H77" s="441"/>
      <c r="I77" s="441"/>
      <c r="J77" s="441"/>
      <c r="K77" s="441"/>
      <c r="N77" s="274"/>
      <c r="O77" s="303"/>
      <c r="Q77" s="306"/>
      <c r="R77" s="306"/>
      <c r="S77" s="306"/>
      <c r="T77" s="320"/>
      <c r="U77" s="320"/>
      <c r="V77" s="320"/>
      <c r="W77" s="320"/>
      <c r="X77" s="320"/>
      <c r="Y77" s="315"/>
      <c r="Z77" s="321"/>
      <c r="AA77" s="320"/>
      <c r="AB77" s="306"/>
    </row>
    <row r="78" spans="2:29" ht="24.75" hidden="1" customHeight="1" x14ac:dyDescent="0.2">
      <c r="B78" s="324"/>
      <c r="C78" s="445"/>
      <c r="D78" s="445"/>
      <c r="E78" s="445"/>
      <c r="F78" s="445"/>
      <c r="G78" s="445"/>
      <c r="H78" s="445"/>
      <c r="I78" s="445"/>
      <c r="J78" s="445"/>
      <c r="K78" s="445"/>
      <c r="L78" s="274"/>
      <c r="M78" s="303"/>
      <c r="N78" s="303"/>
      <c r="O78" s="303"/>
      <c r="Q78" s="306"/>
      <c r="R78" s="306"/>
      <c r="S78" s="306"/>
      <c r="T78" s="306"/>
      <c r="U78" s="306"/>
      <c r="V78" s="306"/>
      <c r="W78" s="306"/>
      <c r="X78" s="306"/>
      <c r="Y78" s="315"/>
      <c r="Z78" s="316"/>
      <c r="AA78" s="306"/>
      <c r="AB78" s="306"/>
    </row>
    <row r="79" spans="2:29" ht="17.25" customHeight="1" x14ac:dyDescent="0.2">
      <c r="B79" s="313">
        <v>1</v>
      </c>
      <c r="C79" s="323"/>
      <c r="D79" s="323"/>
      <c r="E79" s="323"/>
      <c r="F79" s="323"/>
      <c r="G79" s="293"/>
      <c r="H79" s="323"/>
      <c r="I79" s="323"/>
      <c r="J79" s="323"/>
      <c r="K79" s="306"/>
      <c r="Q79" s="306"/>
      <c r="R79" s="306"/>
      <c r="S79" s="306"/>
      <c r="T79" s="306"/>
      <c r="U79" s="306"/>
      <c r="W79" s="306"/>
      <c r="X79" s="306"/>
      <c r="Y79" s="315"/>
      <c r="Z79" s="316"/>
      <c r="AA79" s="306"/>
      <c r="AB79" s="306"/>
    </row>
    <row r="80" spans="2:29" ht="17.25" customHeight="1" x14ac:dyDescent="0.2">
      <c r="B80" s="313">
        <v>1</v>
      </c>
      <c r="F80" s="446"/>
      <c r="G80" s="446"/>
      <c r="H80" s="446"/>
      <c r="I80" s="446"/>
      <c r="J80" s="446"/>
      <c r="K80" s="306"/>
      <c r="L80" s="274"/>
      <c r="Q80" s="306"/>
      <c r="R80" s="306"/>
      <c r="S80" s="306"/>
      <c r="T80" s="306"/>
      <c r="U80" s="306"/>
      <c r="V80" s="306"/>
      <c r="W80" s="306"/>
      <c r="X80" s="306"/>
      <c r="Y80" s="315"/>
      <c r="Z80" s="316"/>
      <c r="AB80" s="306"/>
      <c r="AC80" s="306"/>
    </row>
    <row r="81" spans="2:35" ht="8.25" customHeight="1" x14ac:dyDescent="0.2">
      <c r="B81" s="313">
        <v>1</v>
      </c>
      <c r="K81" s="306"/>
      <c r="Q81" s="306"/>
      <c r="R81" s="306"/>
      <c r="S81" s="306"/>
      <c r="T81" s="306"/>
      <c r="U81" s="306"/>
      <c r="V81" s="306"/>
      <c r="W81" s="306"/>
      <c r="X81" s="306"/>
      <c r="Y81" s="315"/>
      <c r="Z81" s="316"/>
      <c r="AB81" s="306"/>
      <c r="AC81" s="306"/>
    </row>
    <row r="82" spans="2:35" ht="27.75" customHeight="1" x14ac:dyDescent="0.2">
      <c r="B82" s="313">
        <v>1</v>
      </c>
      <c r="C82" s="447"/>
      <c r="D82" s="445"/>
      <c r="E82" s="445"/>
      <c r="M82" s="448"/>
      <c r="N82" s="405"/>
      <c r="O82" s="405"/>
      <c r="Q82" s="306"/>
      <c r="R82" s="306"/>
      <c r="S82" s="306"/>
      <c r="T82" s="306"/>
      <c r="U82" s="306"/>
      <c r="V82" s="306"/>
      <c r="W82" s="306"/>
      <c r="X82" s="306"/>
      <c r="Y82" s="315"/>
      <c r="Z82" s="316"/>
      <c r="AA82" s="306"/>
      <c r="AB82" s="306"/>
    </row>
    <row r="83" spans="2:35" ht="33.75" customHeight="1" x14ac:dyDescent="0.2">
      <c r="B83" s="313">
        <v>1</v>
      </c>
      <c r="C83" s="448"/>
      <c r="D83" s="405"/>
      <c r="E83" s="405"/>
      <c r="F83" s="405"/>
      <c r="G83" s="405"/>
      <c r="H83" s="405"/>
      <c r="I83" s="405"/>
      <c r="J83" s="405"/>
      <c r="K83" s="405"/>
      <c r="M83" s="405"/>
      <c r="N83" s="405"/>
      <c r="O83" s="405"/>
      <c r="Q83" s="306"/>
      <c r="R83" s="306"/>
      <c r="S83" s="306"/>
      <c r="T83" s="306"/>
      <c r="U83" s="306"/>
      <c r="V83" s="306"/>
      <c r="W83" s="306"/>
      <c r="X83" s="306"/>
      <c r="Y83" s="315"/>
      <c r="Z83" s="316"/>
      <c r="AA83" s="306"/>
      <c r="AB83" s="306"/>
    </row>
    <row r="84" spans="2:35" ht="17.25" customHeight="1" x14ac:dyDescent="0.2">
      <c r="B84" s="313">
        <v>1</v>
      </c>
      <c r="C84" s="441"/>
      <c r="D84" s="441"/>
      <c r="E84" s="441"/>
      <c r="G84" s="281"/>
      <c r="H84" s="281"/>
      <c r="I84" s="281"/>
      <c r="J84" s="281"/>
      <c r="K84" s="306"/>
      <c r="M84" s="405"/>
      <c r="N84" s="405"/>
      <c r="O84" s="405"/>
      <c r="Q84" s="306"/>
      <c r="R84" s="306"/>
      <c r="S84" s="306"/>
      <c r="T84" s="306"/>
      <c r="U84" s="306"/>
      <c r="V84" s="306"/>
      <c r="W84" s="306"/>
      <c r="X84" s="306"/>
      <c r="Y84" s="315"/>
      <c r="Z84" s="316"/>
      <c r="AA84" s="306"/>
      <c r="AB84" s="306"/>
    </row>
    <row r="85" spans="2:35" ht="25.5" customHeight="1" x14ac:dyDescent="0.2">
      <c r="B85" s="313">
        <v>1</v>
      </c>
      <c r="C85" s="445"/>
      <c r="D85" s="445"/>
      <c r="E85" s="445"/>
      <c r="F85" s="445"/>
      <c r="G85" s="445"/>
      <c r="H85" s="445"/>
      <c r="I85" s="445"/>
      <c r="J85" s="445"/>
      <c r="K85" s="445"/>
      <c r="M85" s="405"/>
      <c r="N85" s="405"/>
      <c r="O85" s="405"/>
      <c r="Q85" s="274"/>
      <c r="R85" s="306"/>
      <c r="S85" s="306"/>
      <c r="T85" s="306"/>
      <c r="U85" s="306"/>
      <c r="V85" s="306"/>
      <c r="W85" s="306"/>
      <c r="X85" s="306"/>
      <c r="Y85" s="315"/>
      <c r="Z85" s="316"/>
      <c r="AA85" s="306"/>
      <c r="AB85" s="306"/>
    </row>
    <row r="86" spans="2:35" ht="25.5" customHeight="1" x14ac:dyDescent="0.2">
      <c r="B86" s="313"/>
      <c r="C86" s="313"/>
      <c r="D86" s="313"/>
      <c r="E86" s="313"/>
      <c r="F86" s="313"/>
      <c r="G86" s="313"/>
      <c r="H86" s="313"/>
      <c r="I86" s="313"/>
      <c r="J86" s="313"/>
      <c r="K86" s="313"/>
      <c r="M86" s="293"/>
      <c r="N86" s="293"/>
      <c r="O86" s="293"/>
      <c r="Q86" s="274"/>
      <c r="R86" s="306"/>
      <c r="S86" s="306"/>
      <c r="T86" s="306"/>
      <c r="U86" s="306"/>
      <c r="V86" s="306"/>
      <c r="W86" s="306"/>
      <c r="X86" s="306"/>
      <c r="Y86" s="315"/>
      <c r="Z86" s="316"/>
      <c r="AA86" s="306"/>
      <c r="AB86" s="306"/>
    </row>
    <row r="87" spans="2:35" ht="18.75" customHeight="1" x14ac:dyDescent="0.2">
      <c r="B87" s="313"/>
      <c r="C87" s="441"/>
      <c r="D87" s="442"/>
      <c r="E87" s="442"/>
      <c r="F87" s="442"/>
      <c r="G87" s="442"/>
      <c r="H87" s="442"/>
      <c r="I87" s="442"/>
      <c r="J87" s="442"/>
      <c r="K87" s="442"/>
      <c r="M87" s="293"/>
      <c r="N87" s="293"/>
      <c r="O87" s="293"/>
      <c r="R87" s="306"/>
      <c r="S87" s="306"/>
      <c r="T87" s="306"/>
      <c r="U87" s="306"/>
      <c r="V87" s="306"/>
      <c r="W87" s="306"/>
      <c r="X87" s="306"/>
      <c r="Y87" s="315"/>
      <c r="Z87" s="316"/>
      <c r="AA87" s="306"/>
      <c r="AB87" s="306"/>
    </row>
    <row r="88" spans="2:35" ht="25.5" customHeight="1" x14ac:dyDescent="0.2">
      <c r="B88" s="313"/>
      <c r="C88" s="441"/>
      <c r="D88" s="416"/>
      <c r="E88" s="416"/>
      <c r="F88" s="416"/>
      <c r="G88" s="416"/>
      <c r="H88" s="416"/>
      <c r="I88" s="416"/>
      <c r="J88" s="416"/>
      <c r="K88" s="416"/>
      <c r="M88" s="293"/>
      <c r="N88" s="293"/>
      <c r="O88" s="293"/>
      <c r="R88" s="306"/>
      <c r="S88" s="306"/>
      <c r="T88" s="306"/>
      <c r="U88" s="306"/>
      <c r="V88" s="306"/>
      <c r="W88" s="306"/>
      <c r="X88" s="306"/>
      <c r="Y88" s="315"/>
      <c r="Z88" s="316"/>
      <c r="AA88" s="306"/>
      <c r="AB88" s="306"/>
    </row>
    <row r="89" spans="2:35" ht="17.25" customHeight="1" x14ac:dyDescent="0.2">
      <c r="B89" s="313"/>
      <c r="C89" s="416"/>
      <c r="D89" s="416"/>
      <c r="E89" s="416"/>
      <c r="F89" s="416"/>
      <c r="G89" s="416"/>
      <c r="H89" s="416"/>
      <c r="I89" s="416"/>
      <c r="J89" s="416"/>
      <c r="K89" s="416"/>
      <c r="L89" s="443"/>
      <c r="M89" s="429"/>
      <c r="N89" s="416"/>
      <c r="O89" s="416"/>
      <c r="Q89" s="306"/>
      <c r="R89" s="306"/>
      <c r="S89" s="306"/>
      <c r="T89" s="306"/>
      <c r="U89" s="306"/>
      <c r="V89" s="306"/>
      <c r="W89" s="306"/>
      <c r="X89" s="306"/>
      <c r="Y89" s="315"/>
      <c r="Z89" s="316"/>
      <c r="AA89" s="306"/>
      <c r="AB89" s="306"/>
    </row>
    <row r="90" spans="2:35" ht="17.25" customHeight="1" x14ac:dyDescent="0.2">
      <c r="B90" s="313"/>
      <c r="C90" s="323"/>
      <c r="L90" s="443"/>
      <c r="M90" s="429"/>
      <c r="N90" s="416"/>
      <c r="O90" s="416"/>
      <c r="Q90" s="306"/>
      <c r="R90" s="306"/>
      <c r="S90" s="306"/>
      <c r="T90" s="306"/>
      <c r="U90" s="306"/>
      <c r="V90" s="306"/>
      <c r="W90" s="306"/>
      <c r="X90" s="306"/>
      <c r="Y90" s="315"/>
      <c r="Z90" s="316"/>
      <c r="AA90" s="306"/>
      <c r="AB90" s="306"/>
    </row>
    <row r="91" spans="2:35" ht="20.25" customHeight="1" x14ac:dyDescent="0.2">
      <c r="B91" s="313"/>
      <c r="C91" s="425"/>
      <c r="D91" s="425"/>
      <c r="E91" s="425"/>
      <c r="F91" s="425"/>
      <c r="G91" s="425"/>
      <c r="H91" s="274"/>
      <c r="K91" s="306"/>
      <c r="L91" s="443"/>
      <c r="M91" s="416"/>
      <c r="N91" s="416"/>
      <c r="O91" s="416"/>
      <c r="Q91" s="322"/>
      <c r="Y91" s="315"/>
      <c r="Z91" s="316"/>
      <c r="AA91" s="306"/>
      <c r="AB91" s="306"/>
    </row>
    <row r="92" spans="2:35" ht="15.75" customHeight="1" x14ac:dyDescent="0.2">
      <c r="B92" s="313"/>
      <c r="C92" s="444"/>
      <c r="D92" s="444"/>
      <c r="E92" s="444"/>
      <c r="F92" s="405"/>
      <c r="G92" s="325"/>
      <c r="H92" s="293"/>
      <c r="I92" s="293"/>
      <c r="J92" s="293"/>
      <c r="K92" s="306"/>
      <c r="L92" s="429"/>
      <c r="M92" s="327"/>
      <c r="N92" s="328"/>
      <c r="O92" s="326"/>
      <c r="Q92" s="273"/>
      <c r="Y92" s="315"/>
      <c r="Z92" s="316"/>
      <c r="AA92" s="306"/>
      <c r="AB92" s="306"/>
    </row>
    <row r="93" spans="2:35" ht="22.5" customHeight="1" x14ac:dyDescent="0.2">
      <c r="B93" s="313"/>
      <c r="C93" s="449"/>
      <c r="D93" s="450"/>
      <c r="E93" s="451"/>
      <c r="F93" s="416"/>
      <c r="G93" s="416"/>
      <c r="H93" s="416"/>
      <c r="I93" s="451"/>
      <c r="J93" s="416"/>
      <c r="K93" s="416"/>
      <c r="L93" s="416"/>
      <c r="M93" s="416"/>
      <c r="N93" s="416"/>
      <c r="O93" s="416"/>
      <c r="Q93" s="329"/>
      <c r="R93" s="452"/>
      <c r="S93" s="452"/>
      <c r="T93" s="452"/>
      <c r="U93" s="452"/>
      <c r="V93" s="452"/>
      <c r="W93" s="452"/>
      <c r="X93" s="452"/>
      <c r="Y93" s="452"/>
      <c r="Z93" s="319"/>
      <c r="AA93" s="306"/>
      <c r="AB93" s="320"/>
      <c r="AC93" s="320"/>
    </row>
    <row r="94" spans="2:35" ht="42.75" customHeight="1" x14ac:dyDescent="0.2">
      <c r="B94" s="313"/>
      <c r="C94" s="405"/>
      <c r="D94" s="405"/>
      <c r="E94" s="416"/>
      <c r="F94" s="416"/>
      <c r="G94" s="416"/>
      <c r="H94" s="416"/>
      <c r="I94" s="405"/>
      <c r="J94" s="405"/>
      <c r="K94" s="405"/>
      <c r="L94" s="405"/>
      <c r="M94" s="405"/>
      <c r="N94" s="405"/>
      <c r="O94" s="405"/>
      <c r="P94" s="330"/>
      <c r="Q94" s="331"/>
      <c r="R94" s="426"/>
      <c r="S94" s="426"/>
      <c r="T94" s="426"/>
      <c r="U94" s="426"/>
      <c r="V94" s="426"/>
      <c r="W94" s="426"/>
      <c r="X94" s="426"/>
      <c r="Y94" s="426"/>
      <c r="Z94" s="330"/>
      <c r="AA94" s="330"/>
      <c r="AB94" s="330"/>
      <c r="AC94" s="330"/>
      <c r="AI94" s="297"/>
    </row>
    <row r="95" spans="2:35" ht="42.75" customHeight="1" x14ac:dyDescent="0.2">
      <c r="B95" s="313"/>
      <c r="C95" s="405"/>
      <c r="D95" s="405"/>
      <c r="E95" s="416"/>
      <c r="F95" s="416"/>
      <c r="G95" s="416"/>
      <c r="H95" s="416"/>
      <c r="I95" s="405"/>
      <c r="J95" s="405"/>
      <c r="K95" s="405"/>
      <c r="L95" s="405"/>
      <c r="M95" s="405"/>
      <c r="N95" s="405"/>
      <c r="O95" s="405"/>
      <c r="P95" s="330"/>
      <c r="Q95" s="331"/>
      <c r="R95" s="426"/>
      <c r="S95" s="426"/>
      <c r="T95" s="426"/>
      <c r="U95" s="426"/>
      <c r="V95" s="426"/>
      <c r="W95" s="426"/>
      <c r="X95" s="426"/>
      <c r="Y95" s="426"/>
      <c r="Z95" s="330"/>
      <c r="AA95" s="330"/>
      <c r="AB95" s="330"/>
      <c r="AC95" s="330"/>
      <c r="AI95" s="297"/>
    </row>
    <row r="96" spans="2:35" ht="42.75" customHeight="1" x14ac:dyDescent="0.2">
      <c r="B96" s="313"/>
      <c r="C96" s="405"/>
      <c r="D96" s="405"/>
      <c r="E96" s="416"/>
      <c r="F96" s="416"/>
      <c r="G96" s="416"/>
      <c r="H96" s="416"/>
      <c r="I96" s="405"/>
      <c r="J96" s="405"/>
      <c r="K96" s="405"/>
      <c r="L96" s="405"/>
      <c r="M96" s="405"/>
      <c r="N96" s="405"/>
      <c r="O96" s="405"/>
      <c r="P96" s="330"/>
      <c r="Q96" s="331"/>
      <c r="R96" s="426"/>
      <c r="S96" s="426"/>
      <c r="T96" s="426"/>
      <c r="U96" s="426"/>
      <c r="V96" s="426"/>
      <c r="W96" s="426"/>
      <c r="X96" s="426"/>
      <c r="Y96" s="426"/>
      <c r="Z96" s="330"/>
      <c r="AA96" s="330"/>
      <c r="AB96" s="330"/>
      <c r="AC96" s="330"/>
      <c r="AI96" s="297"/>
    </row>
    <row r="97" spans="2:35" ht="42.75" customHeight="1" x14ac:dyDescent="0.2">
      <c r="B97" s="313"/>
      <c r="C97" s="405"/>
      <c r="D97" s="405"/>
      <c r="E97" s="416"/>
      <c r="F97" s="416"/>
      <c r="G97" s="416"/>
      <c r="H97" s="416"/>
      <c r="I97" s="405"/>
      <c r="J97" s="405"/>
      <c r="K97" s="405"/>
      <c r="L97" s="405"/>
      <c r="M97" s="405"/>
      <c r="N97" s="405"/>
      <c r="O97" s="405"/>
      <c r="P97" s="330"/>
      <c r="Q97" s="331"/>
      <c r="R97" s="426"/>
      <c r="S97" s="426"/>
      <c r="T97" s="426"/>
      <c r="U97" s="426"/>
      <c r="V97" s="426"/>
      <c r="W97" s="426"/>
      <c r="X97" s="426"/>
      <c r="Y97" s="426"/>
      <c r="Z97" s="330"/>
      <c r="AA97" s="330"/>
      <c r="AB97" s="330"/>
      <c r="AC97" s="330"/>
      <c r="AI97" s="297"/>
    </row>
    <row r="98" spans="2:35" ht="42.75" customHeight="1" x14ac:dyDescent="0.2">
      <c r="B98" s="313"/>
      <c r="C98" s="405"/>
      <c r="D98" s="405"/>
      <c r="E98" s="416"/>
      <c r="F98" s="416"/>
      <c r="G98" s="416"/>
      <c r="H98" s="416"/>
      <c r="I98" s="405"/>
      <c r="J98" s="405"/>
      <c r="K98" s="405"/>
      <c r="L98" s="405"/>
      <c r="M98" s="405"/>
      <c r="N98" s="405"/>
      <c r="O98" s="405"/>
      <c r="P98" s="330"/>
      <c r="Q98" s="331"/>
      <c r="R98" s="426"/>
      <c r="S98" s="426"/>
      <c r="T98" s="426"/>
      <c r="U98" s="426"/>
      <c r="V98" s="426"/>
      <c r="W98" s="426"/>
      <c r="X98" s="426"/>
      <c r="Y98" s="426"/>
      <c r="Z98" s="330"/>
      <c r="AA98" s="330"/>
      <c r="AB98" s="330"/>
      <c r="AC98" s="330"/>
      <c r="AI98" s="297"/>
    </row>
    <row r="99" spans="2:35" ht="42.75" customHeight="1" x14ac:dyDescent="0.2">
      <c r="B99" s="313"/>
      <c r="C99" s="405"/>
      <c r="D99" s="405"/>
      <c r="E99" s="416"/>
      <c r="F99" s="416"/>
      <c r="G99" s="416"/>
      <c r="H99" s="416"/>
      <c r="I99" s="405"/>
      <c r="J99" s="405"/>
      <c r="K99" s="405"/>
      <c r="L99" s="405"/>
      <c r="M99" s="405"/>
      <c r="N99" s="405"/>
      <c r="O99" s="405"/>
      <c r="P99" s="330"/>
      <c r="Q99" s="331"/>
      <c r="R99" s="426"/>
      <c r="S99" s="426"/>
      <c r="T99" s="426"/>
      <c r="U99" s="426"/>
      <c r="V99" s="426"/>
      <c r="W99" s="426"/>
      <c r="X99" s="426"/>
      <c r="Y99" s="426"/>
      <c r="Z99" s="330"/>
      <c r="AA99" s="330"/>
      <c r="AB99" s="330"/>
      <c r="AC99" s="330"/>
      <c r="AI99" s="297"/>
    </row>
    <row r="100" spans="2:35" ht="42.75" customHeight="1" x14ac:dyDescent="0.2">
      <c r="B100" s="313"/>
      <c r="C100" s="405"/>
      <c r="D100" s="405"/>
      <c r="E100" s="416"/>
      <c r="F100" s="416"/>
      <c r="G100" s="416"/>
      <c r="H100" s="416"/>
      <c r="I100" s="405"/>
      <c r="J100" s="405"/>
      <c r="K100" s="405"/>
      <c r="L100" s="405"/>
      <c r="M100" s="405"/>
      <c r="N100" s="405"/>
      <c r="O100" s="405"/>
      <c r="P100" s="330"/>
      <c r="Q100" s="331"/>
      <c r="R100" s="426"/>
      <c r="S100" s="426"/>
      <c r="T100" s="426"/>
      <c r="U100" s="426"/>
      <c r="V100" s="426"/>
      <c r="W100" s="426"/>
      <c r="X100" s="426"/>
      <c r="Y100" s="426"/>
      <c r="Z100" s="330"/>
      <c r="AA100" s="330"/>
      <c r="AB100" s="330"/>
      <c r="AC100" s="330"/>
      <c r="AI100" s="297"/>
    </row>
    <row r="101" spans="2:35" ht="42.75" customHeight="1" x14ac:dyDescent="0.2">
      <c r="B101" s="313"/>
      <c r="C101" s="405"/>
      <c r="D101" s="405"/>
      <c r="E101" s="416"/>
      <c r="F101" s="416"/>
      <c r="G101" s="416"/>
      <c r="H101" s="416"/>
      <c r="I101" s="405"/>
      <c r="J101" s="405"/>
      <c r="K101" s="405"/>
      <c r="L101" s="405"/>
      <c r="M101" s="405"/>
      <c r="N101" s="405"/>
      <c r="O101" s="405"/>
      <c r="P101" s="330"/>
      <c r="Q101" s="331"/>
      <c r="R101" s="426"/>
      <c r="S101" s="426"/>
      <c r="T101" s="426"/>
      <c r="U101" s="426"/>
      <c r="V101" s="426"/>
      <c r="W101" s="426"/>
      <c r="X101" s="426"/>
      <c r="Y101" s="426"/>
      <c r="Z101" s="330"/>
      <c r="AA101" s="330"/>
      <c r="AB101" s="330"/>
      <c r="AC101" s="330"/>
      <c r="AI101" s="297"/>
    </row>
    <row r="102" spans="2:35" ht="42.75" customHeight="1" x14ac:dyDescent="0.2">
      <c r="B102" s="313"/>
      <c r="C102" s="405"/>
      <c r="D102" s="405"/>
      <c r="E102" s="416"/>
      <c r="F102" s="416"/>
      <c r="G102" s="416"/>
      <c r="H102" s="416"/>
      <c r="I102" s="405"/>
      <c r="J102" s="405"/>
      <c r="K102" s="405"/>
      <c r="L102" s="405"/>
      <c r="M102" s="405"/>
      <c r="N102" s="405"/>
      <c r="O102" s="405"/>
      <c r="P102" s="330"/>
      <c r="Q102" s="331"/>
      <c r="R102" s="426"/>
      <c r="S102" s="426"/>
      <c r="T102" s="426"/>
      <c r="U102" s="426"/>
      <c r="V102" s="426"/>
      <c r="W102" s="426"/>
      <c r="X102" s="426"/>
      <c r="Y102" s="426"/>
      <c r="Z102" s="330"/>
      <c r="AA102" s="330"/>
      <c r="AB102" s="330"/>
      <c r="AC102" s="330"/>
      <c r="AI102" s="297"/>
    </row>
    <row r="103" spans="2:35" ht="42.75" customHeight="1" x14ac:dyDescent="0.2">
      <c r="B103" s="313"/>
      <c r="C103" s="405"/>
      <c r="D103" s="405"/>
      <c r="E103" s="416"/>
      <c r="F103" s="416"/>
      <c r="G103" s="416"/>
      <c r="H103" s="416"/>
      <c r="I103" s="405"/>
      <c r="J103" s="405"/>
      <c r="K103" s="405"/>
      <c r="L103" s="405"/>
      <c r="M103" s="405"/>
      <c r="N103" s="405"/>
      <c r="O103" s="405"/>
      <c r="P103" s="330"/>
      <c r="Q103" s="331"/>
      <c r="R103" s="426"/>
      <c r="S103" s="426"/>
      <c r="T103" s="426"/>
      <c r="U103" s="426"/>
      <c r="V103" s="426"/>
      <c r="W103" s="426"/>
      <c r="X103" s="426"/>
      <c r="Y103" s="426"/>
      <c r="Z103" s="330"/>
      <c r="AA103" s="330"/>
      <c r="AB103" s="330"/>
      <c r="AC103" s="330"/>
      <c r="AI103" s="297"/>
    </row>
    <row r="104" spans="2:35" ht="34.5" customHeight="1" x14ac:dyDescent="0.2">
      <c r="B104" s="313"/>
      <c r="C104" s="325"/>
      <c r="D104" s="325"/>
      <c r="E104" s="332"/>
      <c r="F104" s="325"/>
      <c r="G104" s="325"/>
      <c r="H104" s="293"/>
      <c r="I104" s="405"/>
      <c r="J104" s="405"/>
      <c r="K104" s="405"/>
      <c r="L104" s="405"/>
      <c r="M104" s="405"/>
      <c r="N104" s="405"/>
      <c r="O104" s="405"/>
      <c r="Q104" s="273"/>
      <c r="Y104" s="315"/>
      <c r="Z104" s="316"/>
      <c r="AA104" s="306"/>
      <c r="AB104" s="306"/>
    </row>
    <row r="105" spans="2:35" ht="29.25" customHeight="1" x14ac:dyDescent="0.2">
      <c r="B105" s="313"/>
      <c r="C105" s="325"/>
      <c r="D105" s="325"/>
      <c r="E105" s="332"/>
      <c r="F105" s="325"/>
      <c r="G105" s="325"/>
      <c r="H105" s="293"/>
      <c r="I105" s="332"/>
      <c r="J105" s="332"/>
      <c r="K105" s="332"/>
      <c r="L105" s="332"/>
      <c r="M105" s="332"/>
      <c r="N105" s="332"/>
      <c r="O105" s="332"/>
      <c r="Q105" s="274"/>
      <c r="Y105" s="315"/>
      <c r="Z105" s="316"/>
      <c r="AA105" s="306"/>
      <c r="AB105" s="306"/>
    </row>
    <row r="106" spans="2:35" ht="19.5" customHeight="1" x14ac:dyDescent="0.2">
      <c r="C106" s="270"/>
      <c r="D106" s="270"/>
      <c r="E106" s="270"/>
      <c r="F106" s="270"/>
      <c r="G106" s="270"/>
      <c r="H106" s="270"/>
      <c r="I106" s="270"/>
      <c r="J106" s="270"/>
      <c r="K106" s="333"/>
      <c r="M106" s="334"/>
      <c r="N106" s="334"/>
      <c r="O106" s="334"/>
      <c r="Q106" s="335"/>
      <c r="S106" s="293"/>
      <c r="V106" s="285"/>
      <c r="W106" s="285"/>
      <c r="X106" s="333"/>
      <c r="AE106" s="333"/>
    </row>
    <row r="107" spans="2:35" x14ac:dyDescent="0.2">
      <c r="C107" s="270"/>
      <c r="D107" s="270"/>
      <c r="E107" s="270"/>
      <c r="F107" s="270"/>
      <c r="G107" s="270"/>
      <c r="H107" s="270"/>
      <c r="I107" s="270"/>
      <c r="J107" s="270"/>
      <c r="K107" s="333"/>
      <c r="M107" s="334"/>
      <c r="N107" s="334"/>
      <c r="O107" s="334"/>
      <c r="Q107" s="335"/>
      <c r="S107" s="293"/>
      <c r="V107" s="285"/>
      <c r="W107" s="285"/>
      <c r="X107" s="333"/>
      <c r="AE107" s="333"/>
    </row>
    <row r="108" spans="2:35" ht="18" x14ac:dyDescent="0.2">
      <c r="C108" s="425"/>
      <c r="D108" s="425"/>
      <c r="E108" s="425"/>
      <c r="F108" s="425"/>
      <c r="G108" s="425"/>
      <c r="I108" s="336"/>
      <c r="J108" s="336"/>
      <c r="K108" s="336"/>
      <c r="T108" s="306"/>
      <c r="U108" s="306"/>
      <c r="V108" s="306"/>
      <c r="X108" s="306"/>
    </row>
    <row r="109" spans="2:35" ht="26.25" customHeight="1" x14ac:dyDescent="0.2">
      <c r="C109" s="453"/>
      <c r="D109" s="442"/>
      <c r="E109" s="442"/>
      <c r="F109" s="442"/>
      <c r="G109" s="442"/>
      <c r="H109" s="442"/>
      <c r="I109" s="442"/>
      <c r="J109" s="442"/>
      <c r="K109" s="336"/>
      <c r="T109" s="306"/>
      <c r="U109" s="306"/>
      <c r="V109" s="306"/>
      <c r="X109" s="306"/>
    </row>
    <row r="110" spans="2:35" x14ac:dyDescent="0.2">
      <c r="C110" s="273"/>
      <c r="I110" s="336"/>
      <c r="J110" s="336"/>
      <c r="K110" s="336"/>
      <c r="L110" s="274"/>
      <c r="Q110" s="273"/>
      <c r="V110" s="306"/>
      <c r="W110" s="306"/>
      <c r="X110" s="306"/>
    </row>
    <row r="111" spans="2:35" ht="19.5" customHeight="1" x14ac:dyDescent="0.2">
      <c r="C111" s="401"/>
      <c r="D111" s="401"/>
      <c r="E111" s="401"/>
      <c r="F111" s="401"/>
      <c r="G111" s="401"/>
      <c r="H111" s="401"/>
      <c r="I111" s="401"/>
      <c r="J111" s="401"/>
      <c r="K111" s="336"/>
      <c r="L111" s="274"/>
      <c r="Q111" s="401"/>
      <c r="R111" s="401"/>
      <c r="S111" s="401"/>
      <c r="T111" s="401"/>
      <c r="U111" s="337"/>
      <c r="V111" s="306"/>
    </row>
    <row r="112" spans="2:35" ht="19.5" customHeight="1" x14ac:dyDescent="0.2">
      <c r="C112" s="454"/>
      <c r="D112" s="454"/>
      <c r="E112" s="454"/>
      <c r="F112" s="454"/>
      <c r="G112" s="454"/>
      <c r="H112" s="454"/>
      <c r="I112" s="454"/>
      <c r="J112" s="454"/>
      <c r="K112" s="336"/>
      <c r="L112" s="274"/>
      <c r="V112" s="306"/>
      <c r="AH112" s="306"/>
      <c r="AI112" s="306"/>
    </row>
    <row r="113" spans="3:35" ht="19.5" customHeight="1" x14ac:dyDescent="0.2">
      <c r="C113" s="454"/>
      <c r="D113" s="454"/>
      <c r="E113" s="454"/>
      <c r="F113" s="454"/>
      <c r="G113" s="454"/>
      <c r="H113" s="454"/>
      <c r="I113" s="454"/>
      <c r="J113" s="454"/>
      <c r="L113" s="274"/>
      <c r="V113" s="306"/>
      <c r="Y113" s="455"/>
      <c r="Z113" s="455"/>
      <c r="AA113" s="455"/>
      <c r="AB113" s="455"/>
      <c r="AC113" s="455"/>
      <c r="AH113" s="306"/>
      <c r="AI113" s="306"/>
    </row>
    <row r="114" spans="3:35" ht="19.5" customHeight="1" x14ac:dyDescent="0.2">
      <c r="C114" s="454"/>
      <c r="D114" s="454"/>
      <c r="E114" s="454"/>
      <c r="F114" s="454"/>
      <c r="G114" s="454"/>
      <c r="H114" s="454"/>
      <c r="I114" s="454"/>
      <c r="J114" s="454"/>
      <c r="L114" s="274"/>
      <c r="V114" s="306"/>
      <c r="Y114" s="455"/>
      <c r="Z114" s="455"/>
      <c r="AA114" s="455"/>
      <c r="AB114" s="455"/>
      <c r="AC114" s="455"/>
      <c r="AH114" s="306"/>
      <c r="AI114" s="306"/>
    </row>
    <row r="115" spans="3:35" ht="12.75" customHeight="1" x14ac:dyDescent="0.2">
      <c r="K115" s="333"/>
      <c r="Q115" s="333"/>
      <c r="R115" s="333"/>
      <c r="S115" s="333"/>
      <c r="T115" s="333"/>
      <c r="U115" s="333"/>
      <c r="V115" s="306"/>
      <c r="Y115" s="455"/>
      <c r="Z115" s="455"/>
      <c r="AA115" s="455"/>
      <c r="AB115" s="455"/>
      <c r="AC115" s="455"/>
      <c r="AH115" s="306"/>
      <c r="AI115" s="306"/>
    </row>
    <row r="116" spans="3:35" ht="19.5" customHeight="1" x14ac:dyDescent="0.2">
      <c r="C116" s="273"/>
      <c r="Q116" s="273"/>
      <c r="V116" s="306"/>
      <c r="Y116" s="455"/>
      <c r="Z116" s="455"/>
      <c r="AA116" s="455"/>
      <c r="AB116" s="455"/>
      <c r="AC116" s="455"/>
      <c r="AH116" s="306"/>
      <c r="AI116" s="306"/>
    </row>
    <row r="117" spans="3:35" ht="19.5" customHeight="1" x14ac:dyDescent="0.2">
      <c r="C117" s="401"/>
      <c r="D117" s="401"/>
      <c r="E117" s="401"/>
      <c r="F117" s="401"/>
      <c r="G117" s="401"/>
      <c r="H117" s="401"/>
      <c r="I117" s="401"/>
      <c r="J117" s="401"/>
      <c r="Q117" s="401"/>
      <c r="R117" s="401"/>
      <c r="S117" s="401"/>
      <c r="T117" s="401"/>
      <c r="U117" s="337"/>
      <c r="V117" s="306"/>
      <c r="Y117" s="455"/>
      <c r="Z117" s="455"/>
      <c r="AA117" s="455"/>
      <c r="AB117" s="455"/>
      <c r="AC117" s="455"/>
    </row>
    <row r="118" spans="3:35" ht="19.5" customHeight="1" x14ac:dyDescent="0.2">
      <c r="C118" s="454"/>
      <c r="D118" s="454"/>
      <c r="E118" s="454"/>
      <c r="F118" s="454"/>
      <c r="G118" s="454"/>
      <c r="H118" s="454"/>
      <c r="I118" s="454"/>
      <c r="J118" s="454"/>
      <c r="V118" s="306"/>
      <c r="Y118" s="455"/>
      <c r="Z118" s="455"/>
      <c r="AA118" s="455"/>
      <c r="AB118" s="455"/>
      <c r="AC118" s="455"/>
      <c r="AH118" s="306"/>
      <c r="AI118" s="306"/>
    </row>
    <row r="119" spans="3:35" ht="19.5" customHeight="1" x14ac:dyDescent="0.2">
      <c r="C119" s="454"/>
      <c r="D119" s="454"/>
      <c r="E119" s="454"/>
      <c r="F119" s="454"/>
      <c r="G119" s="454"/>
      <c r="H119" s="454"/>
      <c r="I119" s="454"/>
      <c r="J119" s="454"/>
      <c r="V119" s="306"/>
      <c r="Y119" s="455"/>
      <c r="Z119" s="455"/>
      <c r="AA119" s="455"/>
      <c r="AB119" s="455"/>
      <c r="AC119" s="455"/>
      <c r="AH119" s="306"/>
      <c r="AI119" s="306"/>
    </row>
    <row r="120" spans="3:35" ht="19.5" customHeight="1" x14ac:dyDescent="0.2">
      <c r="C120" s="454"/>
      <c r="D120" s="454"/>
      <c r="E120" s="454"/>
      <c r="F120" s="454"/>
      <c r="G120" s="454"/>
      <c r="H120" s="454"/>
      <c r="I120" s="454"/>
      <c r="J120" s="454"/>
      <c r="V120" s="306"/>
      <c r="Y120" s="455"/>
      <c r="Z120" s="455"/>
      <c r="AA120" s="455"/>
      <c r="AB120" s="455"/>
      <c r="AC120" s="455"/>
      <c r="AH120" s="306"/>
      <c r="AI120" s="306"/>
    </row>
    <row r="121" spans="3:35" ht="19.5" customHeight="1" x14ac:dyDescent="0.2">
      <c r="V121" s="306"/>
      <c r="Y121" s="455"/>
      <c r="Z121" s="455"/>
      <c r="AA121" s="455"/>
      <c r="AB121" s="455"/>
      <c r="AC121" s="455"/>
      <c r="AH121" s="306"/>
      <c r="AI121" s="306"/>
    </row>
    <row r="122" spans="3:35" ht="19.5" customHeight="1" x14ac:dyDescent="0.2">
      <c r="C122" s="273"/>
      <c r="Q122" s="273"/>
      <c r="V122" s="306"/>
      <c r="Y122" s="455"/>
      <c r="Z122" s="455"/>
      <c r="AA122" s="455"/>
      <c r="AB122" s="455"/>
      <c r="AC122" s="455"/>
      <c r="AH122" s="306"/>
      <c r="AI122" s="306"/>
    </row>
    <row r="123" spans="3:35" ht="19.5" customHeight="1" x14ac:dyDescent="0.2">
      <c r="C123" s="401"/>
      <c r="D123" s="401"/>
      <c r="E123" s="401"/>
      <c r="F123" s="401"/>
      <c r="G123" s="401"/>
      <c r="H123" s="401"/>
      <c r="I123" s="401"/>
      <c r="J123" s="401"/>
      <c r="Q123" s="405"/>
      <c r="R123" s="405"/>
      <c r="S123" s="405"/>
      <c r="T123" s="405"/>
      <c r="U123" s="337"/>
      <c r="V123" s="306"/>
      <c r="Y123" s="455"/>
      <c r="Z123" s="455"/>
      <c r="AA123" s="455"/>
      <c r="AB123" s="455"/>
      <c r="AC123" s="455"/>
    </row>
    <row r="124" spans="3:35" ht="19.5" customHeight="1" x14ac:dyDescent="0.2">
      <c r="C124" s="454"/>
      <c r="D124" s="454"/>
      <c r="E124" s="454"/>
      <c r="F124" s="454"/>
      <c r="G124" s="454"/>
      <c r="H124" s="454"/>
      <c r="I124" s="454"/>
      <c r="J124" s="454"/>
      <c r="V124" s="306"/>
      <c r="Y124" s="455"/>
      <c r="Z124" s="455"/>
      <c r="AA124" s="455"/>
      <c r="AB124" s="455"/>
      <c r="AC124" s="455"/>
      <c r="AH124" s="306"/>
      <c r="AI124" s="306"/>
    </row>
    <row r="125" spans="3:35" ht="19.5" customHeight="1" x14ac:dyDescent="0.2">
      <c r="C125" s="454"/>
      <c r="D125" s="454"/>
      <c r="E125" s="454"/>
      <c r="F125" s="454"/>
      <c r="G125" s="454"/>
      <c r="H125" s="454"/>
      <c r="I125" s="454"/>
      <c r="J125" s="454"/>
      <c r="V125" s="306"/>
      <c r="Y125" s="455"/>
      <c r="Z125" s="455"/>
      <c r="AA125" s="455"/>
      <c r="AB125" s="455"/>
      <c r="AC125" s="455"/>
      <c r="AH125" s="306"/>
      <c r="AI125" s="306"/>
    </row>
    <row r="126" spans="3:35" ht="19.5" customHeight="1" x14ac:dyDescent="0.2">
      <c r="C126" s="454"/>
      <c r="D126" s="454"/>
      <c r="E126" s="454"/>
      <c r="F126" s="454"/>
      <c r="G126" s="454"/>
      <c r="H126" s="454"/>
      <c r="I126" s="454"/>
      <c r="J126" s="454"/>
      <c r="V126" s="306"/>
      <c r="Y126" s="455"/>
      <c r="Z126" s="455"/>
      <c r="AA126" s="455"/>
      <c r="AB126" s="455"/>
      <c r="AC126" s="455"/>
      <c r="AH126" s="306"/>
      <c r="AI126" s="306"/>
    </row>
    <row r="127" spans="3:35" ht="19.5" customHeight="1" x14ac:dyDescent="0.2">
      <c r="C127" s="454"/>
      <c r="D127" s="454"/>
      <c r="E127" s="454"/>
      <c r="F127" s="454"/>
      <c r="G127" s="454"/>
      <c r="H127" s="454"/>
      <c r="I127" s="454"/>
      <c r="J127" s="454"/>
      <c r="V127" s="306"/>
      <c r="Y127" s="455"/>
      <c r="Z127" s="455"/>
      <c r="AA127" s="455"/>
      <c r="AB127" s="455"/>
      <c r="AC127" s="455"/>
      <c r="AH127" s="306"/>
      <c r="AI127" s="306"/>
    </row>
    <row r="128" spans="3:35" ht="19.5" customHeight="1" x14ac:dyDescent="0.2">
      <c r="C128" s="454"/>
      <c r="D128" s="454"/>
      <c r="E128" s="454"/>
      <c r="F128" s="454"/>
      <c r="G128" s="454"/>
      <c r="H128" s="454"/>
      <c r="I128" s="454"/>
      <c r="J128" s="454"/>
      <c r="V128" s="306"/>
      <c r="Y128" s="455"/>
      <c r="Z128" s="455"/>
      <c r="AA128" s="455"/>
      <c r="AB128" s="455"/>
      <c r="AC128" s="455"/>
      <c r="AH128" s="306"/>
      <c r="AI128" s="306"/>
    </row>
    <row r="129" spans="3:35" ht="17.25" customHeight="1" x14ac:dyDescent="0.2">
      <c r="C129" s="339"/>
      <c r="D129" s="339"/>
      <c r="E129" s="339"/>
      <c r="F129" s="339"/>
      <c r="G129" s="339"/>
      <c r="I129" s="293"/>
      <c r="J129" s="293"/>
      <c r="K129" s="293"/>
      <c r="Q129" s="340"/>
      <c r="T129" s="306"/>
      <c r="U129" s="306"/>
      <c r="V129" s="306"/>
      <c r="Y129" s="455"/>
      <c r="Z129" s="455"/>
      <c r="AA129" s="455"/>
      <c r="AB129" s="455"/>
      <c r="AC129" s="455"/>
      <c r="AH129" s="306"/>
      <c r="AI129" s="306"/>
    </row>
    <row r="130" spans="3:35" ht="19.5" customHeight="1" x14ac:dyDescent="0.2">
      <c r="C130" s="273"/>
      <c r="Q130" s="273"/>
      <c r="V130" s="306"/>
      <c r="Y130" s="455"/>
      <c r="Z130" s="455"/>
      <c r="AA130" s="455"/>
      <c r="AB130" s="455"/>
      <c r="AC130" s="455"/>
      <c r="AH130" s="306"/>
      <c r="AI130" s="306"/>
    </row>
    <row r="131" spans="3:35" ht="19.5" customHeight="1" x14ac:dyDescent="0.2">
      <c r="C131" s="401"/>
      <c r="D131" s="401"/>
      <c r="E131" s="401"/>
      <c r="F131" s="401"/>
      <c r="G131" s="401"/>
      <c r="H131" s="401"/>
      <c r="I131" s="401"/>
      <c r="J131" s="401"/>
      <c r="L131" s="274"/>
      <c r="Q131" s="401"/>
      <c r="R131" s="401"/>
      <c r="S131" s="401"/>
      <c r="T131" s="401"/>
      <c r="U131" s="337"/>
      <c r="V131" s="306"/>
      <c r="Y131" s="455"/>
      <c r="Z131" s="455"/>
      <c r="AA131" s="455"/>
      <c r="AB131" s="455"/>
      <c r="AC131" s="455"/>
    </row>
    <row r="132" spans="3:35" ht="19.5" customHeight="1" x14ac:dyDescent="0.2">
      <c r="C132" s="454"/>
      <c r="D132" s="454"/>
      <c r="E132" s="454"/>
      <c r="F132" s="454"/>
      <c r="G132" s="454"/>
      <c r="H132" s="454"/>
      <c r="I132" s="454"/>
      <c r="J132" s="454"/>
      <c r="L132" s="274"/>
      <c r="V132" s="306"/>
      <c r="Y132" s="455"/>
      <c r="Z132" s="455"/>
      <c r="AA132" s="455"/>
      <c r="AB132" s="455"/>
      <c r="AC132" s="455"/>
      <c r="AH132" s="306"/>
      <c r="AI132" s="306"/>
    </row>
    <row r="133" spans="3:35" ht="19.5" customHeight="1" x14ac:dyDescent="0.2">
      <c r="C133" s="454"/>
      <c r="D133" s="454"/>
      <c r="E133" s="454"/>
      <c r="F133" s="454"/>
      <c r="G133" s="454"/>
      <c r="H133" s="454"/>
      <c r="I133" s="454"/>
      <c r="J133" s="454"/>
      <c r="L133" s="274"/>
      <c r="V133" s="306"/>
      <c r="Y133" s="455"/>
      <c r="Z133" s="455"/>
      <c r="AA133" s="455"/>
      <c r="AB133" s="455"/>
      <c r="AC133" s="455"/>
      <c r="AH133" s="306"/>
      <c r="AI133" s="306"/>
    </row>
    <row r="134" spans="3:35" ht="19.5" customHeight="1" x14ac:dyDescent="0.2">
      <c r="C134" s="454"/>
      <c r="D134" s="454"/>
      <c r="E134" s="454"/>
      <c r="F134" s="454"/>
      <c r="G134" s="454"/>
      <c r="H134" s="454"/>
      <c r="I134" s="454"/>
      <c r="J134" s="454"/>
      <c r="L134" s="274"/>
      <c r="V134" s="306"/>
      <c r="Y134" s="455"/>
      <c r="Z134" s="455"/>
      <c r="AA134" s="455"/>
      <c r="AB134" s="455"/>
      <c r="AC134" s="455"/>
      <c r="AH134" s="306"/>
      <c r="AI134" s="306"/>
    </row>
    <row r="135" spans="3:35" ht="19.5" customHeight="1" x14ac:dyDescent="0.2">
      <c r="K135" s="333"/>
      <c r="Q135" s="333"/>
      <c r="R135" s="333"/>
      <c r="S135" s="333"/>
      <c r="T135" s="333"/>
      <c r="U135" s="333"/>
      <c r="V135" s="306"/>
      <c r="Y135" s="455"/>
      <c r="Z135" s="455"/>
      <c r="AA135" s="455"/>
      <c r="AB135" s="455"/>
      <c r="AC135" s="455"/>
      <c r="AH135" s="306"/>
      <c r="AI135" s="306"/>
    </row>
    <row r="136" spans="3:35" ht="17.25" customHeight="1" x14ac:dyDescent="0.2">
      <c r="C136" s="273"/>
      <c r="D136" s="339"/>
      <c r="E136" s="339"/>
      <c r="F136" s="339"/>
      <c r="G136" s="339"/>
      <c r="I136" s="293"/>
      <c r="J136" s="293"/>
      <c r="K136" s="293"/>
      <c r="Q136" s="340"/>
      <c r="T136" s="306"/>
      <c r="U136" s="306"/>
      <c r="V136" s="306"/>
      <c r="Y136" s="455"/>
      <c r="Z136" s="455"/>
      <c r="AA136" s="455"/>
      <c r="AB136" s="455"/>
      <c r="AC136" s="455"/>
      <c r="AH136" s="306"/>
      <c r="AI136" s="306"/>
    </row>
    <row r="137" spans="3:35" s="277" customFormat="1" ht="43.9" customHeight="1" x14ac:dyDescent="0.2">
      <c r="C137" s="401"/>
      <c r="D137" s="401"/>
      <c r="E137" s="401"/>
      <c r="F137" s="401"/>
      <c r="G137" s="401"/>
      <c r="H137" s="401"/>
      <c r="I137" s="401"/>
      <c r="J137" s="401"/>
      <c r="Y137" s="455"/>
      <c r="Z137" s="455"/>
      <c r="AA137" s="455"/>
      <c r="AB137" s="455"/>
      <c r="AC137" s="455"/>
    </row>
    <row r="138" spans="3:35" s="277" customFormat="1" ht="41.25" customHeight="1" x14ac:dyDescent="0.2">
      <c r="C138" s="457"/>
      <c r="D138" s="457"/>
      <c r="E138" s="457"/>
      <c r="F138" s="458"/>
      <c r="G138" s="458"/>
      <c r="H138" s="458"/>
      <c r="I138" s="458"/>
      <c r="J138" s="458"/>
      <c r="Y138" s="455"/>
      <c r="Z138" s="455"/>
      <c r="AA138" s="455"/>
      <c r="AB138" s="455"/>
      <c r="AC138" s="455"/>
    </row>
    <row r="139" spans="3:35" s="277" customFormat="1" ht="41.25" customHeight="1" x14ac:dyDescent="0.2">
      <c r="C139" s="457"/>
      <c r="D139" s="457"/>
      <c r="E139" s="457"/>
      <c r="F139" s="458"/>
      <c r="G139" s="458"/>
      <c r="H139" s="458"/>
      <c r="I139" s="458"/>
      <c r="J139" s="458"/>
      <c r="Y139" s="455"/>
      <c r="Z139" s="455"/>
      <c r="AA139" s="455"/>
      <c r="AB139" s="455"/>
      <c r="AC139" s="455"/>
    </row>
    <row r="140" spans="3:35" s="277" customFormat="1" ht="25.5" customHeight="1" x14ac:dyDescent="0.25">
      <c r="C140" s="458"/>
      <c r="D140" s="458"/>
      <c r="E140" s="458"/>
      <c r="F140" s="458"/>
      <c r="G140" s="458"/>
      <c r="H140" s="458"/>
      <c r="I140" s="458"/>
      <c r="J140" s="458"/>
      <c r="K140" s="341"/>
      <c r="L140" s="341"/>
      <c r="M140" s="341"/>
      <c r="N140" s="341"/>
      <c r="Y140" s="455"/>
      <c r="Z140" s="455"/>
      <c r="AA140" s="455"/>
      <c r="AB140" s="455"/>
      <c r="AC140" s="455"/>
    </row>
    <row r="141" spans="3:35" ht="17.25" customHeight="1" x14ac:dyDescent="0.2">
      <c r="C141" s="339"/>
      <c r="D141" s="339"/>
      <c r="E141" s="339"/>
      <c r="F141" s="339"/>
      <c r="G141" s="339"/>
      <c r="I141" s="293"/>
      <c r="J141" s="293"/>
      <c r="K141" s="293"/>
      <c r="Q141" s="340"/>
      <c r="T141" s="306"/>
      <c r="U141" s="306"/>
      <c r="V141" s="306"/>
      <c r="Y141" s="455"/>
      <c r="Z141" s="455"/>
      <c r="AA141" s="455"/>
      <c r="AB141" s="455"/>
      <c r="AC141" s="455"/>
      <c r="AH141" s="306"/>
      <c r="AI141" s="306"/>
    </row>
    <row r="142" spans="3:35" ht="20.25" customHeight="1" x14ac:dyDescent="0.2">
      <c r="C142" s="425"/>
      <c r="D142" s="425"/>
      <c r="E142" s="425"/>
      <c r="F142" s="425"/>
      <c r="G142" s="425"/>
      <c r="Q142" s="340"/>
      <c r="T142" s="306"/>
      <c r="U142" s="306"/>
      <c r="V142" s="306"/>
      <c r="Y142" s="455"/>
      <c r="Z142" s="455"/>
      <c r="AA142" s="455"/>
      <c r="AB142" s="455"/>
      <c r="AC142" s="455"/>
      <c r="AH142" s="306"/>
      <c r="AI142" s="306"/>
    </row>
    <row r="143" spans="3:35" ht="33" customHeight="1" x14ac:dyDescent="0.2">
      <c r="C143" s="401"/>
      <c r="D143" s="405"/>
      <c r="E143" s="405"/>
      <c r="F143" s="405"/>
      <c r="G143" s="405"/>
      <c r="H143" s="405"/>
      <c r="I143" s="405"/>
      <c r="J143" s="405"/>
      <c r="K143" s="270"/>
      <c r="L143" s="270"/>
      <c r="M143" s="270"/>
      <c r="N143" s="270"/>
      <c r="O143" s="270"/>
      <c r="P143" s="306"/>
      <c r="Q143" s="306"/>
      <c r="R143" s="306"/>
      <c r="S143" s="306"/>
      <c r="T143" s="306"/>
      <c r="U143" s="306"/>
      <c r="V143" s="306"/>
      <c r="Y143" s="455"/>
      <c r="Z143" s="455"/>
      <c r="AA143" s="455"/>
      <c r="AB143" s="455"/>
      <c r="AC143" s="455"/>
      <c r="AH143" s="306"/>
      <c r="AI143" s="306"/>
    </row>
    <row r="144" spans="3:35" ht="17.25" customHeight="1" x14ac:dyDescent="0.2">
      <c r="C144" s="456"/>
      <c r="D144" s="416"/>
      <c r="E144" s="416"/>
      <c r="F144" s="416"/>
      <c r="G144" s="416"/>
      <c r="H144" s="416"/>
      <c r="I144" s="416"/>
      <c r="J144" s="416"/>
      <c r="K144" s="342"/>
      <c r="L144" s="342"/>
      <c r="M144" s="342"/>
      <c r="N144" s="342"/>
      <c r="O144" s="342"/>
      <c r="P144" s="306"/>
      <c r="Q144" s="306"/>
      <c r="R144" s="306"/>
      <c r="S144" s="306"/>
      <c r="T144" s="306"/>
      <c r="U144" s="306"/>
      <c r="V144" s="306"/>
      <c r="Y144" s="455"/>
      <c r="Z144" s="455"/>
      <c r="AA144" s="455"/>
      <c r="AB144" s="455"/>
      <c r="AC144" s="455"/>
      <c r="AH144" s="306"/>
      <c r="AI144" s="306"/>
    </row>
    <row r="145" spans="3:29" ht="12.75" customHeight="1" x14ac:dyDescent="0.2">
      <c r="C145" s="416"/>
      <c r="D145" s="416"/>
      <c r="E145" s="416"/>
      <c r="F145" s="416"/>
      <c r="G145" s="416"/>
      <c r="H145" s="416"/>
      <c r="I145" s="416"/>
      <c r="J145" s="416"/>
      <c r="K145" s="342"/>
      <c r="L145" s="342"/>
      <c r="M145" s="342"/>
      <c r="N145" s="342"/>
      <c r="O145" s="342"/>
      <c r="Y145" s="455"/>
      <c r="Z145" s="455"/>
      <c r="AA145" s="455"/>
      <c r="AB145" s="455"/>
      <c r="AC145" s="455"/>
    </row>
    <row r="146" spans="3:29" ht="12.75" customHeight="1" x14ac:dyDescent="0.2">
      <c r="C146" s="416"/>
      <c r="D146" s="416"/>
      <c r="E146" s="416"/>
      <c r="F146" s="416"/>
      <c r="G146" s="416"/>
      <c r="H146" s="416"/>
      <c r="I146" s="416"/>
      <c r="J146" s="416"/>
      <c r="K146" s="342"/>
      <c r="L146" s="342"/>
      <c r="M146" s="342"/>
      <c r="N146" s="342"/>
      <c r="O146" s="342"/>
      <c r="Y146" s="455"/>
      <c r="Z146" s="455"/>
      <c r="AA146" s="455"/>
      <c r="AB146" s="455"/>
      <c r="AC146" s="455"/>
    </row>
    <row r="147" spans="3:29" ht="12.75" customHeight="1" x14ac:dyDescent="0.2">
      <c r="C147" s="416"/>
      <c r="D147" s="416"/>
      <c r="E147" s="416"/>
      <c r="F147" s="416"/>
      <c r="G147" s="416"/>
      <c r="H147" s="416"/>
      <c r="I147" s="416"/>
      <c r="J147" s="416"/>
      <c r="K147" s="342"/>
      <c r="L147" s="342"/>
      <c r="M147" s="342"/>
      <c r="N147" s="342"/>
      <c r="O147" s="342"/>
      <c r="Y147" s="455"/>
      <c r="Z147" s="455"/>
      <c r="AA147" s="455"/>
      <c r="AB147" s="455"/>
      <c r="AC147" s="455"/>
    </row>
    <row r="148" spans="3:29" ht="12.75" customHeight="1" x14ac:dyDescent="0.2">
      <c r="C148" s="416"/>
      <c r="D148" s="416"/>
      <c r="E148" s="416"/>
      <c r="F148" s="416"/>
      <c r="G148" s="416"/>
      <c r="H148" s="416"/>
      <c r="I148" s="416"/>
      <c r="J148" s="416"/>
      <c r="K148" s="342"/>
      <c r="L148" s="342"/>
      <c r="M148" s="342"/>
      <c r="N148" s="342"/>
      <c r="O148" s="342"/>
      <c r="Y148" s="455"/>
      <c r="Z148" s="455"/>
      <c r="AA148" s="455"/>
      <c r="AB148" s="455"/>
      <c r="AC148" s="455"/>
    </row>
    <row r="149" spans="3:29" ht="12.75" customHeight="1" x14ac:dyDescent="0.2">
      <c r="C149" s="416"/>
      <c r="D149" s="416"/>
      <c r="E149" s="416"/>
      <c r="F149" s="416"/>
      <c r="G149" s="416"/>
      <c r="H149" s="416"/>
      <c r="I149" s="416"/>
      <c r="J149" s="416"/>
      <c r="K149" s="342"/>
      <c r="L149" s="342"/>
      <c r="M149" s="342"/>
      <c r="N149" s="342"/>
      <c r="O149" s="342"/>
      <c r="Y149" s="455"/>
      <c r="Z149" s="455"/>
      <c r="AA149" s="455"/>
      <c r="AB149" s="455"/>
      <c r="AC149" s="455"/>
    </row>
    <row r="150" spans="3:29" ht="12.75" customHeight="1" x14ac:dyDescent="0.2">
      <c r="C150" s="416"/>
      <c r="D150" s="416"/>
      <c r="E150" s="416"/>
      <c r="F150" s="416"/>
      <c r="G150" s="416"/>
      <c r="H150" s="416"/>
      <c r="I150" s="416"/>
      <c r="J150" s="416"/>
      <c r="K150" s="285"/>
      <c r="L150" s="285"/>
      <c r="M150" s="285"/>
      <c r="N150" s="285"/>
      <c r="O150" s="285"/>
      <c r="Y150" s="455"/>
      <c r="Z150" s="455"/>
      <c r="AA150" s="455"/>
      <c r="AB150" s="455"/>
      <c r="AC150" s="455"/>
    </row>
    <row r="151" spans="3:29" ht="12.75" customHeight="1" x14ac:dyDescent="0.2">
      <c r="C151" s="416"/>
      <c r="D151" s="416"/>
      <c r="E151" s="416"/>
      <c r="F151" s="416"/>
      <c r="G151" s="416"/>
      <c r="H151" s="416"/>
      <c r="I151" s="416"/>
      <c r="J151" s="416"/>
      <c r="K151" s="285"/>
      <c r="L151" s="285"/>
      <c r="M151" s="285"/>
      <c r="N151" s="285"/>
      <c r="O151" s="285"/>
      <c r="Y151" s="455"/>
      <c r="Z151" s="455"/>
      <c r="AA151" s="455"/>
      <c r="AB151" s="455"/>
      <c r="AC151" s="455"/>
    </row>
    <row r="152" spans="3:29" ht="12.75" customHeight="1" x14ac:dyDescent="0.2">
      <c r="C152" s="416"/>
      <c r="D152" s="416"/>
      <c r="E152" s="416"/>
      <c r="F152" s="416"/>
      <c r="G152" s="416"/>
      <c r="H152" s="416"/>
      <c r="I152" s="416"/>
      <c r="J152" s="416"/>
      <c r="K152" s="285"/>
      <c r="L152" s="285"/>
      <c r="M152" s="285"/>
      <c r="N152" s="285"/>
      <c r="O152" s="285"/>
      <c r="Y152" s="455"/>
      <c r="Z152" s="455"/>
      <c r="AA152" s="455"/>
      <c r="AB152" s="455"/>
      <c r="AC152" s="455"/>
    </row>
    <row r="153" spans="3:29" ht="15" customHeight="1" x14ac:dyDescent="0.2">
      <c r="C153" s="416"/>
      <c r="D153" s="416"/>
      <c r="E153" s="416"/>
      <c r="F153" s="416"/>
      <c r="G153" s="416"/>
      <c r="H153" s="416"/>
      <c r="I153" s="416"/>
      <c r="J153" s="416"/>
      <c r="K153" s="285"/>
      <c r="L153" s="285"/>
      <c r="M153" s="285"/>
      <c r="N153" s="285"/>
      <c r="O153" s="285"/>
      <c r="Y153" s="455"/>
      <c r="Z153" s="455"/>
      <c r="AA153" s="455"/>
      <c r="AB153" s="455"/>
      <c r="AC153" s="455"/>
    </row>
    <row r="154" spans="3:29" x14ac:dyDescent="0.2">
      <c r="Q154" s="274"/>
      <c r="Y154" s="455"/>
      <c r="Z154" s="455"/>
      <c r="AA154" s="455"/>
      <c r="AB154" s="455"/>
      <c r="AC154" s="455"/>
    </row>
    <row r="155" spans="3:29" ht="15" customHeight="1" x14ac:dyDescent="0.2">
      <c r="C155" s="273"/>
      <c r="N155" s="273"/>
      <c r="Q155" s="273"/>
      <c r="Y155" s="455"/>
      <c r="Z155" s="455"/>
      <c r="AA155" s="455"/>
      <c r="AB155" s="455"/>
      <c r="AC155" s="455"/>
    </row>
    <row r="156" spans="3:29" ht="19.5" customHeight="1" x14ac:dyDescent="0.2">
      <c r="C156" s="401"/>
      <c r="D156" s="401"/>
      <c r="E156" s="401"/>
      <c r="F156" s="401"/>
      <c r="G156" s="401"/>
      <c r="H156" s="401"/>
      <c r="I156" s="401"/>
      <c r="J156" s="401"/>
      <c r="Q156" s="401"/>
      <c r="R156" s="401"/>
      <c r="S156" s="401"/>
      <c r="T156" s="401"/>
      <c r="U156" s="401"/>
      <c r="V156" s="401"/>
      <c r="W156" s="401"/>
      <c r="X156" s="442"/>
      <c r="Y156" s="455"/>
      <c r="Z156" s="455"/>
      <c r="AA156" s="455"/>
      <c r="AB156" s="455"/>
      <c r="AC156" s="455"/>
    </row>
    <row r="157" spans="3:29" ht="19.5" customHeight="1" x14ac:dyDescent="0.2">
      <c r="C157" s="454"/>
      <c r="D157" s="454"/>
      <c r="E157" s="454"/>
      <c r="F157" s="454"/>
      <c r="G157" s="454"/>
      <c r="H157" s="454"/>
      <c r="I157" s="454"/>
      <c r="J157" s="454"/>
      <c r="P157" s="275"/>
      <c r="Q157" s="456"/>
      <c r="R157" s="456"/>
      <c r="S157" s="456"/>
      <c r="T157" s="456"/>
      <c r="U157" s="456"/>
      <c r="V157" s="456"/>
      <c r="W157" s="456"/>
      <c r="X157" s="456"/>
      <c r="Y157" s="455"/>
      <c r="Z157" s="455"/>
      <c r="AA157" s="455"/>
      <c r="AB157" s="455"/>
      <c r="AC157" s="455"/>
    </row>
    <row r="158" spans="3:29" ht="19.5" customHeight="1" x14ac:dyDescent="0.2">
      <c r="C158" s="454"/>
      <c r="D158" s="454"/>
      <c r="E158" s="454"/>
      <c r="F158" s="454"/>
      <c r="G158" s="454"/>
      <c r="H158" s="454"/>
      <c r="I158" s="454"/>
      <c r="J158" s="454"/>
      <c r="Q158" s="456"/>
      <c r="R158" s="456"/>
      <c r="S158" s="456"/>
      <c r="T158" s="456"/>
      <c r="U158" s="456"/>
      <c r="V158" s="456"/>
      <c r="W158" s="456"/>
      <c r="X158" s="456"/>
      <c r="Y158" s="455"/>
      <c r="Z158" s="455"/>
      <c r="AA158" s="455"/>
      <c r="AB158" s="455"/>
      <c r="AC158" s="455"/>
    </row>
    <row r="159" spans="3:29" ht="19.5" customHeight="1" x14ac:dyDescent="0.2">
      <c r="C159" s="454"/>
      <c r="D159" s="454"/>
      <c r="E159" s="454"/>
      <c r="F159" s="454"/>
      <c r="G159" s="454"/>
      <c r="H159" s="454"/>
      <c r="I159" s="454"/>
      <c r="J159" s="454"/>
      <c r="Q159" s="456"/>
      <c r="R159" s="456"/>
      <c r="S159" s="456"/>
      <c r="T159" s="456"/>
      <c r="U159" s="456"/>
      <c r="V159" s="456"/>
      <c r="W159" s="456"/>
      <c r="X159" s="456"/>
      <c r="Y159" s="455"/>
      <c r="Z159" s="455"/>
      <c r="AA159" s="455"/>
      <c r="AB159" s="455"/>
      <c r="AC159" s="455"/>
    </row>
    <row r="160" spans="3:29" ht="19.5" customHeight="1" x14ac:dyDescent="0.2">
      <c r="C160" s="273"/>
      <c r="Q160" s="343"/>
      <c r="R160" s="343"/>
      <c r="S160" s="343"/>
      <c r="T160" s="343"/>
      <c r="U160" s="343"/>
      <c r="V160" s="343"/>
      <c r="Y160" s="455"/>
      <c r="Z160" s="455"/>
      <c r="AA160" s="455"/>
      <c r="AB160" s="455"/>
      <c r="AC160" s="455"/>
    </row>
    <row r="161" spans="3:46" x14ac:dyDescent="0.2">
      <c r="Q161" s="274"/>
      <c r="Y161" s="455"/>
      <c r="Z161" s="455"/>
      <c r="AA161" s="455"/>
      <c r="AB161" s="455"/>
      <c r="AC161" s="455"/>
    </row>
    <row r="162" spans="3:46" ht="19.5" customHeight="1" x14ac:dyDescent="0.2">
      <c r="C162" s="273"/>
      <c r="I162" s="273"/>
      <c r="S162" s="323"/>
      <c r="V162" s="344"/>
      <c r="Y162" s="455"/>
      <c r="Z162" s="455"/>
      <c r="AA162" s="455"/>
      <c r="AB162" s="455"/>
      <c r="AC162" s="455"/>
    </row>
    <row r="163" spans="3:46" ht="19.5" customHeight="1" x14ac:dyDescent="0.2">
      <c r="C163" s="273"/>
      <c r="I163" s="273"/>
      <c r="Q163" s="401"/>
      <c r="R163" s="401"/>
      <c r="S163" s="401"/>
      <c r="T163" s="401"/>
      <c r="U163" s="401"/>
      <c r="V163" s="401"/>
      <c r="W163" s="401"/>
      <c r="X163" s="416"/>
      <c r="Y163" s="338"/>
      <c r="Z163" s="338"/>
      <c r="AA163" s="338"/>
      <c r="AB163" s="338"/>
      <c r="AC163" s="338"/>
    </row>
    <row r="164" spans="3:46" ht="21" customHeight="1" x14ac:dyDescent="0.2">
      <c r="N164" s="274"/>
      <c r="Q164" s="401"/>
      <c r="R164" s="401"/>
      <c r="S164" s="401"/>
      <c r="T164" s="401"/>
      <c r="U164" s="401"/>
      <c r="V164" s="401"/>
      <c r="W164" s="401"/>
      <c r="X164" s="416"/>
      <c r="Y164" s="273"/>
      <c r="Z164" s="273"/>
      <c r="AA164" s="273"/>
      <c r="AB164" s="273"/>
      <c r="AC164" s="273"/>
      <c r="AD164" s="273"/>
      <c r="AE164" s="273"/>
      <c r="AF164" s="273"/>
      <c r="AG164" s="273"/>
      <c r="AH164" s="273"/>
      <c r="AI164" s="273"/>
      <c r="AJ164" s="273"/>
      <c r="AK164" s="273"/>
      <c r="AL164" s="273"/>
      <c r="AM164" s="273"/>
      <c r="AN164" s="273"/>
      <c r="AO164" s="273"/>
      <c r="AP164" s="273"/>
      <c r="AQ164" s="273"/>
      <c r="AR164" s="273"/>
      <c r="AS164" s="273"/>
      <c r="AT164" s="273"/>
    </row>
    <row r="165" spans="3:46" ht="51" customHeight="1" x14ac:dyDescent="0.2">
      <c r="C165" s="460"/>
      <c r="D165" s="460"/>
      <c r="E165" s="460"/>
      <c r="F165" s="460"/>
      <c r="G165" s="460"/>
      <c r="H165" s="460"/>
      <c r="I165" s="460"/>
      <c r="J165" s="460"/>
      <c r="Q165" s="445"/>
      <c r="R165" s="445"/>
      <c r="S165" s="445"/>
      <c r="T165" s="445"/>
      <c r="U165" s="445"/>
      <c r="V165" s="445"/>
      <c r="W165" s="445"/>
      <c r="X165" s="445"/>
      <c r="Y165" s="273"/>
      <c r="Z165" s="273"/>
      <c r="AA165" s="273"/>
      <c r="AB165" s="273"/>
      <c r="AC165" s="273"/>
      <c r="AD165" s="273"/>
      <c r="AE165" s="273"/>
      <c r="AF165" s="273"/>
      <c r="AG165" s="273"/>
      <c r="AH165" s="273"/>
      <c r="AI165" s="273"/>
      <c r="AJ165" s="273"/>
      <c r="AK165" s="273"/>
      <c r="AL165" s="273"/>
      <c r="AM165" s="273"/>
      <c r="AN165" s="273"/>
      <c r="AO165" s="273"/>
      <c r="AP165" s="273"/>
      <c r="AQ165" s="273"/>
      <c r="AR165" s="273"/>
      <c r="AS165" s="273"/>
      <c r="AT165" s="273"/>
    </row>
    <row r="166" spans="3:46" ht="21" customHeight="1" x14ac:dyDescent="0.2">
      <c r="C166" s="345"/>
      <c r="Q166" s="401"/>
      <c r="R166" s="401"/>
      <c r="S166" s="401"/>
      <c r="T166" s="401"/>
      <c r="U166" s="401"/>
      <c r="V166" s="401"/>
      <c r="W166" s="401"/>
      <c r="X166" s="401"/>
      <c r="Y166" s="273"/>
      <c r="Z166" s="273"/>
      <c r="AA166" s="273"/>
      <c r="AB166" s="273"/>
      <c r="AC166" s="273"/>
      <c r="AD166" s="273"/>
      <c r="AE166" s="273"/>
      <c r="AF166" s="273"/>
      <c r="AG166" s="273"/>
      <c r="AH166" s="273"/>
      <c r="AI166" s="273"/>
      <c r="AJ166" s="273"/>
      <c r="AK166" s="273"/>
      <c r="AL166" s="273"/>
      <c r="AM166" s="273"/>
      <c r="AN166" s="273"/>
      <c r="AO166" s="273"/>
      <c r="AP166" s="273"/>
      <c r="AQ166" s="273"/>
      <c r="AR166" s="273"/>
      <c r="AS166" s="273"/>
      <c r="AT166" s="273"/>
    </row>
    <row r="167" spans="3:46" ht="21.75" customHeight="1" x14ac:dyDescent="0.2">
      <c r="C167" s="285"/>
      <c r="D167" s="285"/>
      <c r="E167" s="285"/>
      <c r="F167" s="285"/>
      <c r="G167" s="285"/>
      <c r="H167" s="285"/>
      <c r="I167" s="285"/>
      <c r="J167" s="285"/>
      <c r="K167" s="285"/>
      <c r="L167" s="285"/>
      <c r="M167" s="285"/>
      <c r="N167" s="285"/>
      <c r="Q167" s="456"/>
      <c r="R167" s="456"/>
      <c r="S167" s="456"/>
      <c r="T167" s="456"/>
      <c r="U167" s="456"/>
      <c r="V167" s="456"/>
      <c r="W167" s="456"/>
      <c r="X167" s="456"/>
      <c r="Y167" s="303"/>
      <c r="Z167" s="303"/>
      <c r="AA167" s="303"/>
      <c r="AB167" s="303"/>
      <c r="AC167" s="303"/>
      <c r="AD167" s="303"/>
      <c r="AE167" s="303"/>
      <c r="AF167" s="303"/>
      <c r="AG167" s="303"/>
      <c r="AH167" s="303"/>
      <c r="AJ167" s="303"/>
      <c r="AK167" s="346"/>
    </row>
    <row r="168" spans="3:46" ht="7.5" customHeight="1" x14ac:dyDescent="0.2">
      <c r="C168" s="285"/>
      <c r="D168" s="285"/>
      <c r="E168" s="285"/>
      <c r="F168" s="285"/>
      <c r="G168" s="285"/>
      <c r="H168" s="285"/>
      <c r="I168" s="285"/>
      <c r="J168" s="285"/>
      <c r="K168" s="285"/>
      <c r="L168" s="285"/>
      <c r="M168" s="285"/>
      <c r="N168" s="285"/>
      <c r="Q168" s="346"/>
      <c r="R168" s="346"/>
      <c r="S168" s="346"/>
      <c r="T168" s="346"/>
      <c r="U168" s="346"/>
      <c r="Y168" s="347"/>
      <c r="Z168" s="347"/>
      <c r="AA168" s="347"/>
      <c r="AB168" s="347"/>
      <c r="AC168" s="347"/>
      <c r="AD168" s="347"/>
      <c r="AE168" s="347"/>
      <c r="AF168" s="347"/>
      <c r="AG168" s="347"/>
      <c r="AH168" s="347"/>
      <c r="AI168" s="347"/>
      <c r="AJ168" s="347"/>
      <c r="AK168" s="346"/>
    </row>
    <row r="169" spans="3:46" ht="18" customHeight="1" x14ac:dyDescent="0.2">
      <c r="C169" s="285"/>
      <c r="D169" s="285"/>
      <c r="E169" s="285"/>
      <c r="F169" s="285"/>
      <c r="G169" s="285"/>
      <c r="H169" s="285"/>
      <c r="I169" s="285"/>
      <c r="J169" s="285"/>
      <c r="K169" s="285"/>
      <c r="L169" s="285"/>
      <c r="M169" s="285"/>
      <c r="N169" s="285"/>
      <c r="Q169" s="417"/>
      <c r="R169" s="417"/>
      <c r="S169" s="417"/>
      <c r="T169" s="417"/>
      <c r="U169" s="417"/>
      <c r="V169" s="417"/>
      <c r="W169" s="417"/>
      <c r="X169" s="417"/>
      <c r="Y169" s="346"/>
      <c r="Z169" s="346"/>
      <c r="AA169" s="346"/>
      <c r="AB169" s="346"/>
      <c r="AC169" s="346"/>
      <c r="AD169" s="346"/>
      <c r="AE169" s="346"/>
      <c r="AF169" s="346"/>
      <c r="AG169" s="346"/>
      <c r="AH169" s="346"/>
      <c r="AI169" s="346"/>
      <c r="AJ169" s="346"/>
      <c r="AK169" s="346"/>
    </row>
    <row r="170" spans="3:46" ht="14.25" customHeight="1" x14ac:dyDescent="0.2">
      <c r="C170" s="348"/>
      <c r="D170" s="348"/>
      <c r="E170" s="348"/>
      <c r="Q170" s="454"/>
      <c r="R170" s="454"/>
      <c r="S170" s="454"/>
      <c r="T170" s="454"/>
      <c r="U170" s="454"/>
      <c r="V170" s="454"/>
      <c r="W170" s="454"/>
      <c r="X170" s="454"/>
      <c r="Y170" s="303"/>
      <c r="Z170" s="303"/>
      <c r="AA170" s="303"/>
      <c r="AB170" s="303"/>
      <c r="AC170" s="303"/>
      <c r="AD170" s="303"/>
      <c r="AE170" s="303"/>
      <c r="AF170" s="303"/>
      <c r="AG170" s="303"/>
      <c r="AH170" s="303"/>
      <c r="AI170" s="303"/>
      <c r="AJ170" s="303"/>
      <c r="AK170" s="346"/>
    </row>
    <row r="171" spans="3:46" ht="26.25" customHeight="1" x14ac:dyDescent="0.2">
      <c r="C171" s="348"/>
      <c r="D171" s="348"/>
      <c r="E171" s="348"/>
      <c r="G171" s="274"/>
      <c r="Q171" s="454"/>
      <c r="R171" s="454"/>
      <c r="S171" s="454"/>
      <c r="T171" s="454"/>
      <c r="U171" s="454"/>
      <c r="V171" s="454"/>
      <c r="W171" s="454"/>
      <c r="X171" s="454"/>
      <c r="Y171" s="347"/>
      <c r="Z171" s="347"/>
      <c r="AA171" s="347"/>
      <c r="AB171" s="347"/>
      <c r="AC171" s="347"/>
      <c r="AD171" s="347"/>
      <c r="AE171" s="347"/>
      <c r="AF171" s="347"/>
      <c r="AG171" s="347"/>
      <c r="AH171" s="347"/>
      <c r="AJ171" s="347"/>
      <c r="AK171" s="346"/>
    </row>
    <row r="172" spans="3:46" ht="42.75" customHeight="1" x14ac:dyDescent="0.2">
      <c r="G172" s="274"/>
      <c r="S172" s="347"/>
      <c r="Y172" s="347"/>
      <c r="Z172" s="347"/>
      <c r="AA172" s="347"/>
      <c r="AB172" s="347"/>
      <c r="AC172" s="347"/>
      <c r="AD172" s="347"/>
      <c r="AE172" s="347"/>
      <c r="AF172" s="347"/>
      <c r="AG172" s="347"/>
      <c r="AH172" s="347"/>
      <c r="AI172" s="347"/>
      <c r="AJ172" s="347"/>
      <c r="AK172" s="346"/>
    </row>
    <row r="173" spans="3:46" ht="42.75" customHeight="1" x14ac:dyDescent="0.2">
      <c r="U173" s="459"/>
      <c r="V173" s="459"/>
      <c r="W173" s="459"/>
      <c r="X173" s="459"/>
      <c r="Y173" s="274"/>
    </row>
    <row r="174" spans="3:46" ht="7.5" customHeight="1" x14ac:dyDescent="0.2"/>
    <row r="175" spans="3:46" ht="7.5" customHeight="1" x14ac:dyDescent="0.2"/>
    <row r="176" spans="3:46" ht="20.25" customHeight="1" x14ac:dyDescent="0.2"/>
    <row r="177" ht="17.25" customHeight="1" x14ac:dyDescent="0.2"/>
    <row r="178" ht="17.25" customHeight="1" x14ac:dyDescent="0.2"/>
    <row r="179" ht="17.25" customHeight="1" x14ac:dyDescent="0.2"/>
    <row r="180" ht="17.25" customHeight="1" x14ac:dyDescent="0.2"/>
    <row r="181" ht="17.25" customHeight="1" x14ac:dyDescent="0.2"/>
    <row r="182" ht="17.25" customHeight="1" x14ac:dyDescent="0.2"/>
    <row r="183" ht="17.25" customHeight="1" x14ac:dyDescent="0.2"/>
  </sheetData>
  <sheetProtection algorithmName="SHA-512" hashValue="IX0tGvKy64PkoGxp7o0NfherczedOWiVRq7MIEhc6VhbgSRh4FXMp8sj3KMaWM+cqwMaYLaldB228PrcNaAqTA==" saltValue="onTupQHEBPEuZKlwncy1hQ==" spinCount="100000" sheet="1" objects="1" scenarios="1" selectLockedCells="1"/>
  <dataConsolidate/>
  <mergeCells count="255">
    <mergeCell ref="Q167:X167"/>
    <mergeCell ref="Q169:X169"/>
    <mergeCell ref="Q170:X171"/>
    <mergeCell ref="U173:X173"/>
    <mergeCell ref="C159:J159"/>
    <mergeCell ref="Q159:X159"/>
    <mergeCell ref="Q163:X164"/>
    <mergeCell ref="C165:J165"/>
    <mergeCell ref="Q165:X165"/>
    <mergeCell ref="Q166:X166"/>
    <mergeCell ref="Q156:X156"/>
    <mergeCell ref="C157:J157"/>
    <mergeCell ref="Q157:X157"/>
    <mergeCell ref="C158:J158"/>
    <mergeCell ref="Q158:X158"/>
    <mergeCell ref="C133:J133"/>
    <mergeCell ref="C134:J134"/>
    <mergeCell ref="C137:J137"/>
    <mergeCell ref="C138:J140"/>
    <mergeCell ref="C142:G142"/>
    <mergeCell ref="C143:J143"/>
    <mergeCell ref="C109:J109"/>
    <mergeCell ref="C111:J111"/>
    <mergeCell ref="Q111:T111"/>
    <mergeCell ref="C112:J112"/>
    <mergeCell ref="C113:J113"/>
    <mergeCell ref="Y113:AC162"/>
    <mergeCell ref="C114:J114"/>
    <mergeCell ref="C117:J117"/>
    <mergeCell ref="Q117:T117"/>
    <mergeCell ref="C118:J118"/>
    <mergeCell ref="C126:J126"/>
    <mergeCell ref="C127:J127"/>
    <mergeCell ref="C128:J128"/>
    <mergeCell ref="C131:J131"/>
    <mergeCell ref="Q131:T131"/>
    <mergeCell ref="C132:J132"/>
    <mergeCell ref="C119:J119"/>
    <mergeCell ref="C120:J120"/>
    <mergeCell ref="C123:J123"/>
    <mergeCell ref="Q123:T123"/>
    <mergeCell ref="C124:J124"/>
    <mergeCell ref="C125:J125"/>
    <mergeCell ref="C144:J153"/>
    <mergeCell ref="C156:J156"/>
    <mergeCell ref="C103:D103"/>
    <mergeCell ref="E103:H103"/>
    <mergeCell ref="I103:O103"/>
    <mergeCell ref="R103:Y103"/>
    <mergeCell ref="I104:O104"/>
    <mergeCell ref="C108:G108"/>
    <mergeCell ref="C101:D101"/>
    <mergeCell ref="E101:H101"/>
    <mergeCell ref="I101:O101"/>
    <mergeCell ref="R101:Y101"/>
    <mergeCell ref="C102:D102"/>
    <mergeCell ref="E102:H102"/>
    <mergeCell ref="I102:O102"/>
    <mergeCell ref="R102:Y102"/>
    <mergeCell ref="C99:D99"/>
    <mergeCell ref="E99:H99"/>
    <mergeCell ref="I99:O99"/>
    <mergeCell ref="R99:Y99"/>
    <mergeCell ref="C100:D100"/>
    <mergeCell ref="E100:H100"/>
    <mergeCell ref="I100:O100"/>
    <mergeCell ref="R100:Y100"/>
    <mergeCell ref="C97:D97"/>
    <mergeCell ref="E97:H97"/>
    <mergeCell ref="I97:O97"/>
    <mergeCell ref="R97:Y97"/>
    <mergeCell ref="C98:D98"/>
    <mergeCell ref="E98:H98"/>
    <mergeCell ref="I98:O98"/>
    <mergeCell ref="R98:Y98"/>
    <mergeCell ref="C95:D95"/>
    <mergeCell ref="E95:H95"/>
    <mergeCell ref="I95:O95"/>
    <mergeCell ref="R95:Y95"/>
    <mergeCell ref="C96:D96"/>
    <mergeCell ref="E96:H96"/>
    <mergeCell ref="I96:O96"/>
    <mergeCell ref="R96:Y96"/>
    <mergeCell ref="C93:D93"/>
    <mergeCell ref="E93:H93"/>
    <mergeCell ref="I93:O93"/>
    <mergeCell ref="R93:Y93"/>
    <mergeCell ref="C94:D94"/>
    <mergeCell ref="E94:H94"/>
    <mergeCell ref="I94:O94"/>
    <mergeCell ref="R94:Y94"/>
    <mergeCell ref="C87:K87"/>
    <mergeCell ref="C88:K89"/>
    <mergeCell ref="L89:L92"/>
    <mergeCell ref="M89:O91"/>
    <mergeCell ref="C91:G91"/>
    <mergeCell ref="C92:F92"/>
    <mergeCell ref="Y74:Z74"/>
    <mergeCell ref="C77:K77"/>
    <mergeCell ref="C78:K78"/>
    <mergeCell ref="F80:J80"/>
    <mergeCell ref="C82:E82"/>
    <mergeCell ref="M82:O85"/>
    <mergeCell ref="C83:K83"/>
    <mergeCell ref="C84:E84"/>
    <mergeCell ref="C85:K85"/>
    <mergeCell ref="C70:E70"/>
    <mergeCell ref="G70:M70"/>
    <mergeCell ref="W70:X70"/>
    <mergeCell ref="Y70:Z70"/>
    <mergeCell ref="V71:X71"/>
    <mergeCell ref="Y72:Z72"/>
    <mergeCell ref="V67:X67"/>
    <mergeCell ref="C68:E68"/>
    <mergeCell ref="G68:M68"/>
    <mergeCell ref="W68:X68"/>
    <mergeCell ref="Y68:Z68"/>
    <mergeCell ref="V69:X69"/>
    <mergeCell ref="C64:E64"/>
    <mergeCell ref="G64:M64"/>
    <mergeCell ref="W64:X64"/>
    <mergeCell ref="Y64:Z64"/>
    <mergeCell ref="V65:X65"/>
    <mergeCell ref="C66:E66"/>
    <mergeCell ref="G66:M66"/>
    <mergeCell ref="W66:X66"/>
    <mergeCell ref="Y66:Z66"/>
    <mergeCell ref="V61:X61"/>
    <mergeCell ref="C62:E62"/>
    <mergeCell ref="G62:M62"/>
    <mergeCell ref="W62:X62"/>
    <mergeCell ref="Y62:Z62"/>
    <mergeCell ref="V63:X63"/>
    <mergeCell ref="C58:E58"/>
    <mergeCell ref="G58:M58"/>
    <mergeCell ref="W58:X58"/>
    <mergeCell ref="Y58:Z58"/>
    <mergeCell ref="V59:X59"/>
    <mergeCell ref="C60:E60"/>
    <mergeCell ref="G60:M60"/>
    <mergeCell ref="W60:X60"/>
    <mergeCell ref="Y60:Z60"/>
    <mergeCell ref="Y53:Z53"/>
    <mergeCell ref="C55:G55"/>
    <mergeCell ref="V56:X56"/>
    <mergeCell ref="C57:E57"/>
    <mergeCell ref="G57:M57"/>
    <mergeCell ref="W57:X57"/>
    <mergeCell ref="Y57:Z57"/>
    <mergeCell ref="D51:E51"/>
    <mergeCell ref="F51:G51"/>
    <mergeCell ref="H51:I51"/>
    <mergeCell ref="J51:M51"/>
    <mergeCell ref="W51:X51"/>
    <mergeCell ref="Y51:Z51"/>
    <mergeCell ref="D50:E50"/>
    <mergeCell ref="F50:G50"/>
    <mergeCell ref="H50:I50"/>
    <mergeCell ref="J50:M50"/>
    <mergeCell ref="W50:X50"/>
    <mergeCell ref="Y50:Z50"/>
    <mergeCell ref="D49:E49"/>
    <mergeCell ref="F49:G49"/>
    <mergeCell ref="H49:I49"/>
    <mergeCell ref="J49:M49"/>
    <mergeCell ref="W49:X49"/>
    <mergeCell ref="Y49:Z49"/>
    <mergeCell ref="D48:E48"/>
    <mergeCell ref="F48:G48"/>
    <mergeCell ref="H48:I48"/>
    <mergeCell ref="J48:M48"/>
    <mergeCell ref="W48:X48"/>
    <mergeCell ref="Y48:Z48"/>
    <mergeCell ref="D47:E47"/>
    <mergeCell ref="F47:G47"/>
    <mergeCell ref="H47:I47"/>
    <mergeCell ref="J47:M47"/>
    <mergeCell ref="W47:X47"/>
    <mergeCell ref="Y47:Z47"/>
    <mergeCell ref="D46:E46"/>
    <mergeCell ref="F46:G46"/>
    <mergeCell ref="H46:I46"/>
    <mergeCell ref="J46:M46"/>
    <mergeCell ref="W46:X46"/>
    <mergeCell ref="Y46:Z46"/>
    <mergeCell ref="D45:E45"/>
    <mergeCell ref="F45:G45"/>
    <mergeCell ref="H45:I45"/>
    <mergeCell ref="J45:M45"/>
    <mergeCell ref="W45:X45"/>
    <mergeCell ref="Y45:Z45"/>
    <mergeCell ref="D44:E44"/>
    <mergeCell ref="F44:G44"/>
    <mergeCell ref="H44:I44"/>
    <mergeCell ref="J44:M44"/>
    <mergeCell ref="W44:X44"/>
    <mergeCell ref="Y44:Z44"/>
    <mergeCell ref="AA42:AR42"/>
    <mergeCell ref="D43:E43"/>
    <mergeCell ref="F43:G43"/>
    <mergeCell ref="H43:I43"/>
    <mergeCell ref="J43:M43"/>
    <mergeCell ref="W43:X43"/>
    <mergeCell ref="Y43:Z43"/>
    <mergeCell ref="W41:X41"/>
    <mergeCell ref="Y41:Z41"/>
    <mergeCell ref="D42:E42"/>
    <mergeCell ref="F42:G42"/>
    <mergeCell ref="H42:I42"/>
    <mergeCell ref="J42:M42"/>
    <mergeCell ref="W42:X42"/>
    <mergeCell ref="Y42:Z42"/>
    <mergeCell ref="C36:L36"/>
    <mergeCell ref="C37:L37"/>
    <mergeCell ref="G39:L40"/>
    <mergeCell ref="C40:F40"/>
    <mergeCell ref="D41:E41"/>
    <mergeCell ref="F41:G41"/>
    <mergeCell ref="H41:I41"/>
    <mergeCell ref="J41:M41"/>
    <mergeCell ref="H30:I30"/>
    <mergeCell ref="C31:D31"/>
    <mergeCell ref="E31:F31"/>
    <mergeCell ref="H31:I31"/>
    <mergeCell ref="C33:L33"/>
    <mergeCell ref="C34:L34"/>
    <mergeCell ref="C27:D27"/>
    <mergeCell ref="E27:F27"/>
    <mergeCell ref="C28:D28"/>
    <mergeCell ref="E28:F28"/>
    <mergeCell ref="C30:D30"/>
    <mergeCell ref="E30:F30"/>
    <mergeCell ref="C24:D24"/>
    <mergeCell ref="E24:F24"/>
    <mergeCell ref="H24:J24"/>
    <mergeCell ref="C25:D25"/>
    <mergeCell ref="E25:F25"/>
    <mergeCell ref="H25:J25"/>
    <mergeCell ref="F12:J12"/>
    <mergeCell ref="T12:X12"/>
    <mergeCell ref="C14:J19"/>
    <mergeCell ref="C22:J22"/>
    <mergeCell ref="W8:X8"/>
    <mergeCell ref="B9:D9"/>
    <mergeCell ref="W9:X9"/>
    <mergeCell ref="B10:D10"/>
    <mergeCell ref="U10:X10"/>
    <mergeCell ref="B11:D11"/>
    <mergeCell ref="U11:X11"/>
    <mergeCell ref="B3:D3"/>
    <mergeCell ref="B4:D4"/>
    <mergeCell ref="B5:D5"/>
    <mergeCell ref="K5:P5"/>
    <mergeCell ref="B6:D6"/>
    <mergeCell ref="B8:D8"/>
  </mergeCells>
  <conditionalFormatting sqref="C94:O94 C95:H103 I95:O104">
    <cfRule type="expression" dxfId="90" priority="18">
      <formula>$C94=""</formula>
    </cfRule>
  </conditionalFormatting>
  <conditionalFormatting sqref="E94:H103">
    <cfRule type="expression" dxfId="89" priority="1">
      <formula>IF(LEFT($C94,4)="Cirk",TRUE,FALSE)</formula>
    </cfRule>
    <cfRule type="expression" dxfId="88" priority="2">
      <formula>IF(RIGHT(LEFT($C94,7),1)="T",TRUE,FALSE)</formula>
    </cfRule>
  </conditionalFormatting>
  <conditionalFormatting sqref="F42:G51">
    <cfRule type="expression" dxfId="87" priority="6">
      <formula>$D42="Vara"</formula>
    </cfRule>
  </conditionalFormatting>
  <conditionalFormatting sqref="G58:O58">
    <cfRule type="expression" dxfId="86" priority="4">
      <formula>$F58="Ja"</formula>
    </cfRule>
  </conditionalFormatting>
  <conditionalFormatting sqref="G60:O60 G62:O62 G64:O64 G66:O66 G68:O68 G70:O70">
    <cfRule type="expression" dxfId="85" priority="15">
      <formula>$F60="Ja"</formula>
    </cfRule>
  </conditionalFormatting>
  <conditionalFormatting sqref="H42:I51">
    <cfRule type="expression" dxfId="84" priority="5">
      <formula>$D42="Tjänst"</formula>
    </cfRule>
  </conditionalFormatting>
  <conditionalFormatting sqref="Q42:X51">
    <cfRule type="expression" dxfId="83" priority="25">
      <formula>OR(AND($F42&lt;&gt;"Välj vara/tjänst",$F42&lt;&gt;""),$H42&lt;&gt;"")</formula>
    </cfRule>
  </conditionalFormatting>
  <conditionalFormatting sqref="Q58:X58 Q60:X60 Q62:X62 Q64:X64 Q66:X66 Q68:X68 Q70:X70">
    <cfRule type="expression" dxfId="82" priority="14">
      <formula>$F58="Ja"</formula>
    </cfRule>
  </conditionalFormatting>
  <conditionalFormatting sqref="Q60:X60">
    <cfRule type="expression" dxfId="81" priority="13">
      <formula>AND($D60&lt;&gt;"Välj tjänst",$D60&lt;&gt;"")</formula>
    </cfRule>
  </conditionalFormatting>
  <conditionalFormatting sqref="Q62:X62">
    <cfRule type="expression" dxfId="80" priority="12">
      <formula>AND($D62&lt;&gt;"Välj tjänst",$D62&lt;&gt;"")</formula>
    </cfRule>
  </conditionalFormatting>
  <conditionalFormatting sqref="Q64:X64">
    <cfRule type="expression" dxfId="79" priority="11">
      <formula>AND($D64&lt;&gt;"Välj tjänst",$D64&lt;&gt;"")</formula>
    </cfRule>
  </conditionalFormatting>
  <conditionalFormatting sqref="Q66:X66">
    <cfRule type="expression" dxfId="78" priority="10">
      <formula>AND($D66&lt;&gt;"Välj tjänst",$D66&lt;&gt;"")</formula>
    </cfRule>
  </conditionalFormatting>
  <conditionalFormatting sqref="Q68:X68">
    <cfRule type="expression" dxfId="77" priority="9">
      <formula>AND($D68&lt;&gt;"Välj tjänst",$D68&lt;&gt;"")</formula>
    </cfRule>
  </conditionalFormatting>
  <conditionalFormatting sqref="Q70:X70">
    <cfRule type="expression" dxfId="76" priority="8">
      <formula>AND($D70&lt;&gt;"Välj tjänst",$D70&lt;&gt;"")</formula>
    </cfRule>
  </conditionalFormatting>
  <conditionalFormatting sqref="Q167:X167 Q170:X171">
    <cfRule type="expression" dxfId="75" priority="24" stopIfTrue="1">
      <formula>#REF!="Ja"</formula>
    </cfRule>
  </conditionalFormatting>
  <conditionalFormatting sqref="Q94:Y103">
    <cfRule type="expression" dxfId="74" priority="7">
      <formula>$I94=""</formula>
    </cfRule>
  </conditionalFormatting>
  <conditionalFormatting sqref="R94:Y103">
    <cfRule type="expression" dxfId="73" priority="3">
      <formula>$Q94="Nej"</formula>
    </cfRule>
  </conditionalFormatting>
  <conditionalFormatting sqref="U111 U117 U123">
    <cfRule type="expression" dxfId="72" priority="22" stopIfTrue="1">
      <formula>AH111</formula>
    </cfRule>
  </conditionalFormatting>
  <conditionalFormatting sqref="U111">
    <cfRule type="cellIs" dxfId="71" priority="21" stopIfTrue="1" operator="equal">
      <formula>"Nej"</formula>
    </cfRule>
  </conditionalFormatting>
  <conditionalFormatting sqref="U117">
    <cfRule type="cellIs" dxfId="70" priority="20" stopIfTrue="1" operator="equal">
      <formula>"Nej"</formula>
    </cfRule>
  </conditionalFormatting>
  <conditionalFormatting sqref="U123">
    <cfRule type="cellIs" dxfId="69" priority="19" stopIfTrue="1" operator="equal">
      <formula>"Nej"</formula>
    </cfRule>
  </conditionalFormatting>
  <conditionalFormatting sqref="U131">
    <cfRule type="cellIs" dxfId="68" priority="16" stopIfTrue="1" operator="equal">
      <formula>"Nej"</formula>
    </cfRule>
    <cfRule type="expression" dxfId="67" priority="17" stopIfTrue="1">
      <formula>AH131</formula>
    </cfRule>
  </conditionalFormatting>
  <dataValidations count="16">
    <dataValidation type="date" errorStyle="information" allowBlank="1" showInputMessage="1" showErrorMessage="1" errorTitle="Fel" error="Ogiltigt datum._x000a_Datum anges i datumformatet ÅÅÅÅ-MM-DD och får inte vara senare än datumet &quot;Sista dag för avropssvar&quot;" promptTitle="Datum" prompt="Datum i datumformatet ÅÅÅÅ-MM-DD" sqref="E25:F25" xr:uid="{48622A08-E5D5-4E47-B081-4AFDE2C99322}">
      <formula1>40817</formula1>
      <formula2>47484</formula2>
    </dataValidation>
    <dataValidation type="date" errorStyle="information" allowBlank="1" showInputMessage="1" showErrorMessage="1" errorTitle="Fel" error="Ogiltigt datum._x000a_Datum anges i datumformatet ÅÅÅÅ-MM-DD och får inte vara senare än datumet &quot;Sista dag för avropssvar&quot;" promptTitle="Datum" prompt="Datum i datumformatet ÅÅÅÅ-MM-DD" sqref="C25:D25" xr:uid="{216C8D9A-EFAD-4B25-9169-68E8DC505EE9}">
      <formula1>40909</formula1>
      <formula2>47484</formula2>
    </dataValidation>
    <dataValidation type="list" allowBlank="1" showInputMessage="1" showErrorMessage="1" sqref="Q9:V9" xr:uid="{D01B086C-0BC8-4ECC-B0BB-C389FB26E430}">
      <formula1>ResLevDelområde</formula1>
    </dataValidation>
    <dataValidation type="list" showInputMessage="1" showErrorMessage="1" sqref="C94:D103" xr:uid="{39B7E02C-7B89-4F09-B7B8-149DE07126CA}">
      <formula1>ListaVaraTjänst</formula1>
    </dataValidation>
    <dataValidation type="list" allowBlank="1" showInputMessage="1" showErrorMessage="1" sqref="D42:E51" xr:uid="{5B339B52-CA9F-449E-8E3B-19936E6BF87A}">
      <formula1>TblVaraTjanstAlt</formula1>
    </dataValidation>
    <dataValidation type="list" allowBlank="1" showInputMessage="1" showErrorMessage="1" sqref="N68 N60 N70 N58 N62 N64 N66 N42:N51" xr:uid="{F1A02CCC-66E3-4879-B2C1-424947FD6082}">
      <formula1>ValBilaga</formula1>
    </dataValidation>
    <dataValidation type="list" allowBlank="1" showInputMessage="1" showErrorMessage="1" sqref="C85:K85" xr:uid="{05F09593-B9B8-4061-9D62-B50C4B31E46C}">
      <formula1>TblUtVrd</formula1>
    </dataValidation>
    <dataValidation type="list" allowBlank="1" showInputMessage="1" showErrorMessage="1" sqref="C78:K78" xr:uid="{C1C1BF47-F1C0-48CF-97C3-FCB94440227E}">
      <formula1>TblGrundTilldeln</formula1>
    </dataValidation>
    <dataValidation type="list" allowBlank="1" showInputMessage="1" showErrorMessage="1" sqref="C34 C37:L37" xr:uid="{532C36EB-6F56-4A2C-B097-490905CDEB99}">
      <formula1>TblDelområde</formula1>
    </dataValidation>
    <dataValidation type="list" allowBlank="1" showInputMessage="1" showErrorMessage="1" sqref="F42:G51" xr:uid="{DD14BB99-2A7C-4425-92B3-0B88DD76DBCF}">
      <formula1>ResVarTja</formula1>
    </dataValidation>
    <dataValidation type="date" errorStyle="information" allowBlank="1" showInputMessage="1" showErrorMessage="1" errorTitle="Fel" error="Ange datum i datumformatet ÅÅÅÅ-MM-DD" promptTitle="Datum" prompt="Datum i datumformatet ÅÅÅÅ-MM-DD" sqref="E32" xr:uid="{4F530A70-F3D5-4342-82F6-426A3F18BC8F}">
      <formula1>40817</formula1>
      <formula2>42308</formula2>
    </dataValidation>
    <dataValidation type="date" errorStyle="information" allowBlank="1" showInputMessage="1" showErrorMessage="1" errorTitle="Fel" error="Fel datumformat._x000a_Ange datum i datumformatet ÅÅÅÅ-MM-DD Alternativt texten &quot;Ej tillämpligt&quot;_x000a_" promptTitle="Datum" prompt="Datum i datumformatet ÅÅÅÅ-MM-DD_x000a_Som tumregel vid komplexa avrop kan det anses rimligt med minst 14 arbetsdagars svarstid och vid mindre komplexa avrop är motsvarande svarstid sju arbetsdagar." sqref="C32" xr:uid="{88158090-BA43-46FB-95B6-14605756A86E}">
      <formula1>40817</formula1>
      <formula2>42308</formula2>
    </dataValidation>
    <dataValidation allowBlank="1" showErrorMessage="1" sqref="C35:J35" xr:uid="{BE83101C-C1FD-4A21-AAC3-7067A5FAB66D}"/>
    <dataValidation type="date" errorStyle="information" allowBlank="1" showInputMessage="1" showErrorMessage="1" errorTitle="Fel" error="Fel datumformat._x000a_Ange datum i datumformatet ÅÅÅÅ-MM-DD Alternativt texten &quot;Ej tillämpligt&quot;_x000a_" promptTitle="Datum" prompt="Datum i datumformatet ÅÅÅÅ-MM-DD_x000a_" sqref="C28:D28 C31:F31" xr:uid="{107CB542-26A8-4858-9198-6A9DE2BEBFFF}">
      <formula1>40817</formula1>
      <formula2>47484</formula2>
    </dataValidation>
    <dataValidation type="date" errorStyle="information" allowBlank="1" showInputMessage="1" showErrorMessage="1" errorTitle="Fel" error="Ange datum i datumformatet ÅÅÅÅ-MM-DD" promptTitle="Datum" prompt="Datum i datumformatet ÅÅÅÅ-MM-DD" sqref="E28:F28" xr:uid="{FE53D006-A203-444A-97B2-696D40F59713}">
      <formula1>40817</formula1>
      <formula2>47484</formula2>
    </dataValidation>
    <dataValidation type="list" allowBlank="1" showInputMessage="1" showErrorMessage="1" sqref="U111 R162 U117 U123 U131 Q94:Q103 F70 F58 F68 F60 F62 F64 F66 Q13" xr:uid="{51FD7BC8-B73B-4BCE-B10E-E9FB6D75179C}">
      <formula1>"Ja,Nej"</formula1>
    </dataValidation>
  </dataValidations>
  <pageMargins left="0.31496062992125984" right="0.31496062992125984" top="0.39370078740157483" bottom="0.39370078740157483" header="0.51181102362204722" footer="0.19685039370078741"/>
  <pageSetup paperSize="9" scale="50" fitToHeight="0" pageOrder="overThenDown" orientation="landscape" r:id="rId1"/>
  <headerFooter alignWithMargins="0">
    <oddFooter>&amp;R&amp;P (&amp;N)</oddFooter>
  </headerFooter>
  <colBreaks count="1" manualBreakCount="1">
    <brk id="16"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2FBA6FE8-6330-48FD-B4D2-24DD0B938AB8}">
          <x14:formula1>
            <xm:f>Admin!$F$67:$F$68</xm:f>
          </x14:formula1>
          <xm:sqref>D12:D13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autoPageBreaks="0"/>
  </sheetPr>
  <dimension ref="A2:CB324"/>
  <sheetViews>
    <sheetView showGridLines="0" zoomScaleNormal="100" workbookViewId="0">
      <selection activeCell="B9" sqref="B9:G9"/>
    </sheetView>
  </sheetViews>
  <sheetFormatPr defaultColWidth="9.140625" defaultRowHeight="12.75" x14ac:dyDescent="0.2"/>
  <cols>
    <col min="1" max="1" width="7.28515625" style="103" customWidth="1"/>
    <col min="2" max="2" width="10.28515625" style="10" customWidth="1"/>
    <col min="3" max="3" width="18.7109375" style="10" customWidth="1"/>
    <col min="4" max="4" width="70.85546875" style="10" customWidth="1"/>
    <col min="5" max="5" width="8" style="10" customWidth="1"/>
    <col min="6" max="6" width="18.28515625" style="10" customWidth="1"/>
    <col min="7" max="7" width="23.42578125" style="10" customWidth="1"/>
    <col min="8" max="8" width="13.7109375" style="10" customWidth="1"/>
    <col min="9" max="9" width="16" style="10" customWidth="1"/>
    <col min="10" max="10" width="17" style="10" customWidth="1"/>
    <col min="11" max="11" width="17.140625" style="10" customWidth="1"/>
    <col min="12" max="12" width="16.5703125" style="10" customWidth="1"/>
    <col min="13" max="13" width="17" style="10" customWidth="1"/>
    <col min="14" max="14" width="16.85546875" style="10" customWidth="1"/>
    <col min="15" max="15" width="10.7109375" style="10" customWidth="1"/>
    <col min="16" max="16" width="23.5703125" style="10" customWidth="1"/>
    <col min="17" max="19" width="19.140625" style="10" customWidth="1"/>
    <col min="20" max="20" width="14.7109375" style="10" customWidth="1"/>
    <col min="21" max="21" width="16.5703125" style="10" customWidth="1"/>
    <col min="22" max="22" width="18.5703125" style="10" customWidth="1"/>
    <col min="23" max="23" width="15.7109375" style="10" customWidth="1"/>
    <col min="24" max="24" width="15.42578125" style="10" customWidth="1"/>
    <col min="25" max="25" width="18.42578125" style="10" customWidth="1"/>
    <col min="26" max="26" width="27.7109375" style="10" customWidth="1"/>
    <col min="27" max="27" width="18.5703125" style="10" customWidth="1"/>
    <col min="28" max="28" width="25.85546875" style="10" customWidth="1"/>
    <col min="29" max="29" width="14.7109375" style="10" customWidth="1"/>
    <col min="30" max="30" width="20.85546875" style="10" customWidth="1"/>
    <col min="31" max="33" width="8.42578125" style="10" customWidth="1"/>
    <col min="34" max="35" width="9.7109375" style="10" hidden="1" customWidth="1"/>
    <col min="36" max="36" width="8.42578125" style="10" hidden="1" customWidth="1"/>
    <col min="37" max="38" width="7.7109375" style="10" hidden="1" customWidth="1"/>
    <col min="39" max="41" width="8.7109375" style="10" hidden="1" customWidth="1"/>
    <col min="42" max="42" width="7.7109375" style="10" hidden="1" customWidth="1"/>
    <col min="43" max="45" width="9.140625" style="10" hidden="1" customWidth="1"/>
    <col min="46" max="46" width="10.42578125" style="10" hidden="1" customWidth="1"/>
    <col min="47" max="80" width="9.140625" style="10" hidden="1" customWidth="1"/>
    <col min="81" max="16384" width="9.140625" style="10"/>
  </cols>
  <sheetData>
    <row r="2" spans="1:35" x14ac:dyDescent="0.2">
      <c r="G2" s="11"/>
      <c r="J2" s="24"/>
      <c r="M2" s="30"/>
      <c r="N2" s="30"/>
      <c r="O2" s="30"/>
      <c r="X2" s="9" t="str">
        <f>"Avrop nr: "&amp;B15</f>
        <v xml:space="preserve">Avrop nr: </v>
      </c>
      <c r="AD2" s="9"/>
    </row>
    <row r="3" spans="1:35" ht="26.25" customHeight="1" x14ac:dyDescent="0.2">
      <c r="B3" s="636" t="s">
        <v>70</v>
      </c>
      <c r="C3" s="636"/>
      <c r="D3" s="637"/>
      <c r="E3" s="637"/>
      <c r="Q3" s="239" t="s">
        <v>71</v>
      </c>
      <c r="R3" s="8"/>
      <c r="S3" s="1"/>
      <c r="U3" s="638" t="str">
        <f>IF(LarmStatus,"Minst ett av de obligatoriska kraven är inte ifyllda eller besvarade med Nej. Kontrollera rad "&amp;MATCH(TRUE,$AI$4:$AI$999,0)+3&amp;".","")</f>
        <v>Minst ett av de obligatoriska kraven är inte ifyllda eller besvarade med Nej. Kontrollera rad 17.</v>
      </c>
      <c r="V3" s="638"/>
      <c r="W3" s="638"/>
      <c r="X3" s="638"/>
      <c r="Y3" s="11"/>
      <c r="Z3" s="11"/>
      <c r="AA3" s="11"/>
      <c r="AC3" s="11"/>
      <c r="AE3" s="39"/>
      <c r="AI3" s="11" t="b">
        <f>OR(AI4:AI959)</f>
        <v>1</v>
      </c>
    </row>
    <row r="4" spans="1:35" ht="32.25" customHeight="1" x14ac:dyDescent="0.35">
      <c r="B4" s="639" t="s">
        <v>783</v>
      </c>
      <c r="C4" s="640"/>
      <c r="D4" s="640"/>
      <c r="E4" s="640"/>
      <c r="F4" s="640"/>
      <c r="G4" s="640"/>
      <c r="H4" s="640"/>
      <c r="I4" s="640"/>
      <c r="J4" s="653" t="s">
        <v>334</v>
      </c>
      <c r="K4" s="654"/>
      <c r="L4" s="654"/>
      <c r="M4" s="654"/>
      <c r="N4" s="654"/>
      <c r="O4" s="654"/>
      <c r="P4" s="654"/>
      <c r="Q4" s="643" t="s">
        <v>784</v>
      </c>
      <c r="R4" s="644"/>
      <c r="S4" s="644"/>
      <c r="T4" s="644"/>
      <c r="U4" s="644"/>
      <c r="V4" s="644"/>
      <c r="W4" s="644"/>
      <c r="X4" s="645"/>
      <c r="AA4" s="12"/>
    </row>
    <row r="5" spans="1:35" ht="63" customHeight="1" x14ac:dyDescent="0.2">
      <c r="B5" s="641"/>
      <c r="C5" s="642"/>
      <c r="D5" s="642"/>
      <c r="E5" s="642"/>
      <c r="F5" s="642"/>
      <c r="G5" s="642"/>
      <c r="H5" s="642"/>
      <c r="I5" s="642"/>
      <c r="J5" s="655" t="s">
        <v>779</v>
      </c>
      <c r="K5" s="656"/>
      <c r="L5" s="656"/>
      <c r="M5" s="656"/>
      <c r="N5" s="656"/>
      <c r="O5" s="656"/>
      <c r="P5" s="657"/>
      <c r="Q5" s="646"/>
      <c r="R5" s="647"/>
      <c r="S5" s="647"/>
      <c r="T5" s="647"/>
      <c r="U5" s="647"/>
      <c r="V5" s="647"/>
      <c r="W5" s="647"/>
      <c r="X5" s="648"/>
      <c r="AC5" s="1"/>
      <c r="AD5" s="14"/>
      <c r="AE5" s="14"/>
      <c r="AF5" s="14"/>
      <c r="AG5" s="14"/>
    </row>
    <row r="6" spans="1:35" ht="26.25" customHeight="1" x14ac:dyDescent="0.2">
      <c r="B6" s="649" t="s">
        <v>129</v>
      </c>
      <c r="C6" s="649"/>
      <c r="D6" s="649"/>
      <c r="E6" s="649"/>
      <c r="F6" s="649"/>
      <c r="G6" s="649"/>
      <c r="H6" s="649"/>
      <c r="I6" s="649"/>
      <c r="J6" s="651" t="s">
        <v>594</v>
      </c>
      <c r="K6" s="652"/>
      <c r="L6" s="652"/>
      <c r="M6" s="652"/>
      <c r="N6" s="652"/>
      <c r="O6" s="652"/>
      <c r="P6" s="652"/>
      <c r="Q6" s="11"/>
      <c r="R6" s="5"/>
      <c r="S6" s="5"/>
      <c r="T6" s="5"/>
      <c r="U6" s="5"/>
      <c r="V6" s="5"/>
      <c r="W6" s="5"/>
      <c r="X6" s="5"/>
      <c r="AC6" s="1"/>
      <c r="AD6" s="14"/>
      <c r="AE6" s="14"/>
      <c r="AF6" s="14"/>
      <c r="AG6" s="14"/>
    </row>
    <row r="7" spans="1:35" ht="18" customHeight="1" x14ac:dyDescent="0.2">
      <c r="B7" s="650" t="s">
        <v>69</v>
      </c>
      <c r="C7" s="650"/>
      <c r="D7" s="650"/>
      <c r="E7" s="650"/>
      <c r="F7" s="650"/>
      <c r="G7" s="650"/>
      <c r="H7" s="650"/>
      <c r="I7" s="650"/>
      <c r="J7" s="651"/>
      <c r="K7" s="652"/>
      <c r="L7" s="652"/>
      <c r="M7" s="652"/>
      <c r="N7" s="652"/>
      <c r="O7" s="652"/>
      <c r="P7" s="652"/>
      <c r="Q7" s="11" t="s">
        <v>29</v>
      </c>
      <c r="R7" s="5"/>
      <c r="S7" s="5"/>
      <c r="T7" s="5"/>
      <c r="U7" s="5"/>
      <c r="V7" s="5"/>
      <c r="W7" s="5"/>
      <c r="X7" s="5"/>
      <c r="AC7" s="1"/>
      <c r="AD7" s="14"/>
      <c r="AE7" s="14"/>
      <c r="AF7" s="14"/>
      <c r="AG7" s="14"/>
    </row>
    <row r="8" spans="1:35" ht="27.75" customHeight="1" x14ac:dyDescent="0.2">
      <c r="B8" s="634" t="s">
        <v>6</v>
      </c>
      <c r="C8" s="527"/>
      <c r="D8" s="527"/>
      <c r="E8" s="527"/>
      <c r="F8" s="527"/>
      <c r="G8" s="527"/>
      <c r="H8" s="634" t="s">
        <v>31</v>
      </c>
      <c r="I8" s="635"/>
      <c r="J8" s="658" t="s">
        <v>732</v>
      </c>
      <c r="K8" s="659"/>
      <c r="L8" s="659"/>
      <c r="M8" s="659"/>
      <c r="N8" s="659"/>
      <c r="O8" s="659"/>
      <c r="P8" s="659"/>
      <c r="Q8" s="528" t="s">
        <v>30</v>
      </c>
      <c r="R8" s="529"/>
      <c r="S8" s="529"/>
      <c r="T8" s="529"/>
      <c r="U8" s="529"/>
      <c r="V8" s="530"/>
      <c r="W8" s="528" t="s">
        <v>31</v>
      </c>
      <c r="X8" s="530"/>
      <c r="AC8" s="1"/>
      <c r="AD8" s="14"/>
      <c r="AE8" s="14"/>
      <c r="AF8" s="14"/>
      <c r="AG8" s="14"/>
    </row>
    <row r="9" spans="1:35" ht="19.5" customHeight="1" x14ac:dyDescent="0.2">
      <c r="B9" s="534"/>
      <c r="C9" s="535"/>
      <c r="D9" s="535"/>
      <c r="E9" s="535"/>
      <c r="F9" s="535"/>
      <c r="G9" s="535"/>
      <c r="H9" s="534"/>
      <c r="I9" s="536"/>
      <c r="J9" s="660" t="s">
        <v>597</v>
      </c>
      <c r="K9" s="465"/>
      <c r="L9" s="465"/>
      <c r="M9" s="465"/>
      <c r="N9" s="465"/>
      <c r="O9" s="465"/>
      <c r="P9" s="465"/>
      <c r="Q9" s="621"/>
      <c r="R9" s="622"/>
      <c r="S9" s="622"/>
      <c r="T9" s="622"/>
      <c r="U9" s="622"/>
      <c r="V9" s="623"/>
      <c r="W9" s="624" t="str">
        <f>IFERROR(INDEX(LeverantörsAdmin!$B$2:$P$8,MATCH($Q$9,LeverantörsAdmin!$B$2:$B$8,0),MATCH(W8,LeverantörsAdmin!$B$1:$P$1,0)),"")</f>
        <v/>
      </c>
      <c r="X9" s="625"/>
      <c r="AC9" s="1"/>
      <c r="AD9" s="14"/>
      <c r="AE9" s="14"/>
      <c r="AF9" s="14"/>
      <c r="AG9" s="14"/>
    </row>
    <row r="10" spans="1:35" s="14" customFormat="1" ht="27.75" customHeight="1" x14ac:dyDescent="0.2">
      <c r="A10" s="104"/>
      <c r="B10" s="533" t="s">
        <v>7</v>
      </c>
      <c r="C10" s="533"/>
      <c r="D10" s="533"/>
      <c r="E10" s="533" t="s">
        <v>5</v>
      </c>
      <c r="F10" s="533"/>
      <c r="G10" s="533"/>
      <c r="H10" s="533" t="s">
        <v>53</v>
      </c>
      <c r="I10" s="533"/>
      <c r="J10" s="525" t="str">
        <f>SysAdmin!E12&amp;" "&amp;SysAdmin!F12</f>
        <v>Version 1.07</v>
      </c>
      <c r="K10" s="526"/>
      <c r="L10" s="526"/>
      <c r="M10" s="526"/>
      <c r="N10" s="526"/>
      <c r="O10" s="526"/>
      <c r="P10" s="526"/>
      <c r="Q10" s="528" t="s">
        <v>1</v>
      </c>
      <c r="R10" s="529"/>
      <c r="S10" s="529"/>
      <c r="T10" s="530"/>
      <c r="U10" s="528" t="s">
        <v>3</v>
      </c>
      <c r="V10" s="529"/>
      <c r="W10" s="529"/>
      <c r="X10" s="530"/>
      <c r="AC10" s="1"/>
    </row>
    <row r="11" spans="1:35" ht="19.5" customHeight="1" x14ac:dyDescent="0.2">
      <c r="B11" s="532"/>
      <c r="C11" s="532"/>
      <c r="D11" s="532"/>
      <c r="E11" s="531"/>
      <c r="F11" s="531"/>
      <c r="G11" s="531"/>
      <c r="H11" s="532"/>
      <c r="I11" s="532"/>
      <c r="Q11" s="548" t="str">
        <f>IFERROR(INDEX(LeverantörsAdmin!$B$2:$P$8,MATCH($Q$9,LeverantörsAdmin!$B$2:$B$8,0),MATCH(Q10,LeverantörsAdmin!$B$1:$P$1,0)),"")</f>
        <v/>
      </c>
      <c r="R11" s="549"/>
      <c r="S11" s="549"/>
      <c r="T11" s="550"/>
      <c r="U11" s="548" t="str">
        <f>IFERROR(INDEX(LeverantörsAdmin!$B$2:$P$8,MATCH($Q$9,LeverantörsAdmin!$B$2:$B$8,0),MATCH(U10,LeverantörsAdmin!$B$1:$P$1,0)),"")</f>
        <v/>
      </c>
      <c r="V11" s="549"/>
      <c r="W11" s="549"/>
      <c r="X11" s="550"/>
      <c r="AC11" s="1"/>
      <c r="AD11" s="14"/>
      <c r="AE11" s="14"/>
      <c r="AF11" s="14"/>
      <c r="AG11" s="14"/>
    </row>
    <row r="12" spans="1:35" ht="27.75" customHeight="1" x14ac:dyDescent="0.2">
      <c r="B12" s="533" t="s">
        <v>52</v>
      </c>
      <c r="C12" s="533"/>
      <c r="D12" s="533"/>
      <c r="E12" s="533" t="s">
        <v>1</v>
      </c>
      <c r="F12" s="533"/>
      <c r="G12" s="533"/>
      <c r="H12" s="533" t="s">
        <v>2</v>
      </c>
      <c r="I12" s="533"/>
      <c r="Q12" s="528" t="s">
        <v>7</v>
      </c>
      <c r="R12" s="529"/>
      <c r="S12" s="529"/>
      <c r="T12" s="530"/>
      <c r="U12" s="528" t="s">
        <v>5</v>
      </c>
      <c r="V12" s="530"/>
      <c r="W12" s="528" t="s">
        <v>53</v>
      </c>
      <c r="X12" s="530"/>
      <c r="AC12" s="1"/>
      <c r="AD12" s="14"/>
      <c r="AE12" s="14"/>
      <c r="AF12" s="14"/>
      <c r="AG12" s="14"/>
    </row>
    <row r="13" spans="1:35" ht="19.5" customHeight="1" x14ac:dyDescent="0.2">
      <c r="B13" s="532"/>
      <c r="C13" s="532"/>
      <c r="D13" s="532"/>
      <c r="E13" s="532"/>
      <c r="F13" s="532"/>
      <c r="G13" s="532"/>
      <c r="H13" s="532"/>
      <c r="I13" s="532"/>
      <c r="Q13" s="548" t="str">
        <f>IFERROR(INDEX(LeverantörsAdmin!$B$2:$P$8,MATCH($Q$9,LeverantörsAdmin!$B$2:$B$8,0),MATCH(Q12,LeverantörsAdmin!$B$1:$P$1,0)),"")</f>
        <v/>
      </c>
      <c r="R13" s="549"/>
      <c r="S13" s="549"/>
      <c r="T13" s="550"/>
      <c r="U13" s="632" t="str">
        <f>IFERROR(INDEX(LeverantörsAdmin!$B$2:$P$8,MATCH($Q$9,LeverantörsAdmin!$B$2:$B$8,0),MATCH(U12,LeverantörsAdmin!$B$1:$P$1,0)),"")</f>
        <v/>
      </c>
      <c r="V13" s="633"/>
      <c r="W13" s="548" t="str">
        <f>IFERROR(INDEX(LeverantörsAdmin!$B$2:$P$8,MATCH($Q$9,LeverantörsAdmin!$B$2:$B$8,0),MATCH(W12,LeverantörsAdmin!$B$1:$P$1,0)),"")</f>
        <v/>
      </c>
      <c r="X13" s="550"/>
      <c r="AC13" s="1"/>
      <c r="AD13" s="14"/>
      <c r="AE13" s="14"/>
      <c r="AF13" s="14"/>
      <c r="AG13" s="14"/>
    </row>
    <row r="14" spans="1:35" ht="27.75" customHeight="1" x14ac:dyDescent="0.2">
      <c r="B14" s="533" t="s">
        <v>113</v>
      </c>
      <c r="C14" s="533"/>
      <c r="D14" s="533"/>
      <c r="E14" s="634" t="s">
        <v>3</v>
      </c>
      <c r="F14" s="527"/>
      <c r="G14" s="527"/>
      <c r="H14" s="527"/>
      <c r="I14" s="635"/>
      <c r="Q14" s="528" t="s">
        <v>2</v>
      </c>
      <c r="R14" s="529"/>
      <c r="S14" s="529"/>
      <c r="T14" s="530"/>
      <c r="U14" s="528" t="s">
        <v>32</v>
      </c>
      <c r="V14" s="529"/>
      <c r="W14" s="529"/>
      <c r="X14" s="530"/>
      <c r="AC14" s="1"/>
      <c r="AD14" s="14"/>
      <c r="AE14" s="14"/>
      <c r="AF14" s="14"/>
      <c r="AG14" s="14"/>
    </row>
    <row r="15" spans="1:35" ht="19.5" customHeight="1" x14ac:dyDescent="0.2">
      <c r="B15" s="532"/>
      <c r="C15" s="532"/>
      <c r="D15" s="532"/>
      <c r="E15" s="534" t="s">
        <v>0</v>
      </c>
      <c r="F15" s="535"/>
      <c r="G15" s="535"/>
      <c r="H15" s="535"/>
      <c r="I15" s="536"/>
      <c r="Q15" s="548" t="str">
        <f>IFERROR(INDEX(LeverantörsAdmin!$B$2:$P$8,MATCH($Q$9,LeverantörsAdmin!$B$2:$B$8,0),MATCH(Q14,LeverantörsAdmin!$B$1:$P$1,0)),"")</f>
        <v/>
      </c>
      <c r="R15" s="549"/>
      <c r="S15" s="549"/>
      <c r="T15" s="550"/>
      <c r="U15" s="548"/>
      <c r="V15" s="549"/>
      <c r="W15" s="549"/>
      <c r="X15" s="550"/>
      <c r="AC15" s="1"/>
      <c r="AD15" s="14"/>
      <c r="AE15" s="14"/>
      <c r="AF15" s="14"/>
      <c r="AG15" s="14"/>
    </row>
    <row r="16" spans="1:35" ht="27.75" customHeight="1" x14ac:dyDescent="0.2">
      <c r="B16" s="527"/>
      <c r="C16" s="527"/>
      <c r="D16" s="527"/>
      <c r="E16" s="527"/>
      <c r="F16" s="527"/>
      <c r="G16" s="527"/>
      <c r="H16" s="527"/>
      <c r="I16" s="527"/>
      <c r="J16" s="24"/>
      <c r="Q16" s="542" t="s">
        <v>33</v>
      </c>
      <c r="R16" s="543"/>
      <c r="S16" s="544"/>
      <c r="T16" s="528" t="s">
        <v>593</v>
      </c>
      <c r="U16" s="529"/>
      <c r="V16" s="529"/>
      <c r="W16" s="529"/>
      <c r="X16" s="530"/>
      <c r="AC16" s="1"/>
      <c r="AD16" s="14"/>
      <c r="AE16" s="14"/>
      <c r="AF16" s="14"/>
      <c r="AG16" s="14"/>
    </row>
    <row r="17" spans="2:35" ht="19.5" customHeight="1" x14ac:dyDescent="0.2">
      <c r="B17" s="595" t="s">
        <v>778</v>
      </c>
      <c r="C17" s="596"/>
      <c r="D17" s="596"/>
      <c r="E17" s="597"/>
      <c r="F17" s="205"/>
      <c r="G17" s="205"/>
      <c r="H17" s="205"/>
      <c r="I17" s="205"/>
      <c r="Q17" s="629"/>
      <c r="R17" s="630"/>
      <c r="S17" s="631"/>
      <c r="T17" s="626"/>
      <c r="U17" s="627"/>
      <c r="V17" s="627"/>
      <c r="W17" s="627"/>
      <c r="X17" s="628"/>
      <c r="AC17" s="1"/>
      <c r="AD17" s="14"/>
      <c r="AE17" s="14"/>
      <c r="AF17" s="14"/>
      <c r="AG17" s="14"/>
      <c r="AI17" s="40" t="b">
        <f>IF(AND(Q17=0,Q17&lt;&gt;"Ja"),TRUE,FALSE)</f>
        <v>1</v>
      </c>
    </row>
    <row r="18" spans="2:35" ht="53.25" customHeight="1" x14ac:dyDescent="0.2">
      <c r="B18" s="598"/>
      <c r="C18" s="599"/>
      <c r="D18" s="599"/>
      <c r="E18" s="600"/>
      <c r="F18" s="206"/>
      <c r="G18" s="206"/>
      <c r="H18" s="206"/>
      <c r="I18" s="206"/>
      <c r="Q18" s="207"/>
      <c r="R18" s="207"/>
      <c r="S18" s="207"/>
      <c r="T18" s="208"/>
      <c r="U18" s="208"/>
      <c r="V18" s="208"/>
      <c r="W18" s="208"/>
      <c r="X18" s="208"/>
      <c r="AC18" s="1"/>
      <c r="AD18" s="14"/>
      <c r="AE18" s="14"/>
      <c r="AF18" s="14"/>
      <c r="AG18" s="14"/>
      <c r="AI18" s="40"/>
    </row>
    <row r="19" spans="2:35" ht="39.75" customHeight="1" x14ac:dyDescent="0.2">
      <c r="B19" s="601"/>
      <c r="C19" s="602"/>
      <c r="D19" s="602"/>
      <c r="E19" s="603"/>
      <c r="F19" s="206"/>
      <c r="G19" s="206"/>
      <c r="H19" s="206"/>
      <c r="I19" s="206"/>
      <c r="K19" s="32"/>
      <c r="L19" s="32"/>
      <c r="Q19" s="207"/>
      <c r="R19" s="207"/>
      <c r="S19" s="207"/>
      <c r="T19" s="208"/>
      <c r="U19" s="208"/>
      <c r="V19" s="208"/>
      <c r="W19" s="208"/>
      <c r="X19" s="208"/>
      <c r="AC19" s="1"/>
      <c r="AD19" s="14"/>
      <c r="AE19" s="14"/>
      <c r="AF19" s="14"/>
      <c r="AG19" s="14"/>
      <c r="AI19" s="40"/>
    </row>
    <row r="20" spans="2:35" ht="19.5" customHeight="1" x14ac:dyDescent="0.2">
      <c r="B20" s="32"/>
      <c r="C20" s="32"/>
      <c r="D20" s="206"/>
      <c r="E20" s="206"/>
      <c r="F20" s="206"/>
      <c r="G20" s="206"/>
      <c r="H20" s="206"/>
      <c r="I20" s="206"/>
      <c r="K20" s="32"/>
      <c r="L20" s="32"/>
      <c r="Q20" s="207"/>
      <c r="R20" s="207"/>
      <c r="S20" s="207"/>
      <c r="T20" s="208"/>
      <c r="U20" s="208"/>
      <c r="V20" s="208"/>
      <c r="W20" s="208"/>
      <c r="X20" s="208"/>
      <c r="AC20" s="1"/>
      <c r="AD20" s="14"/>
      <c r="AE20" s="14"/>
      <c r="AF20" s="14"/>
      <c r="AG20" s="14"/>
      <c r="AI20" s="40"/>
    </row>
    <row r="21" spans="2:35" ht="17.25" customHeight="1" x14ac:dyDescent="0.2">
      <c r="B21" s="11" t="s">
        <v>332</v>
      </c>
      <c r="Q21" s="11" t="s">
        <v>333</v>
      </c>
      <c r="AC21" s="1"/>
      <c r="AD21" s="14"/>
      <c r="AE21" s="14"/>
      <c r="AF21" s="14"/>
      <c r="AG21" s="14"/>
    </row>
    <row r="22" spans="2:35" ht="12.75" customHeight="1" x14ac:dyDescent="0.2">
      <c r="B22" s="579" t="s">
        <v>601</v>
      </c>
      <c r="C22" s="580"/>
      <c r="D22" s="580"/>
      <c r="E22" s="580"/>
      <c r="F22" s="580"/>
      <c r="G22" s="580"/>
      <c r="H22" s="580"/>
      <c r="I22" s="581"/>
      <c r="Q22" s="604" t="s">
        <v>785</v>
      </c>
      <c r="R22" s="605"/>
      <c r="S22" s="605"/>
      <c r="T22" s="605"/>
      <c r="U22" s="605"/>
      <c r="V22" s="605"/>
      <c r="W22" s="605"/>
      <c r="X22" s="606"/>
      <c r="AC22" s="1"/>
      <c r="AD22" s="14"/>
      <c r="AE22" s="14"/>
      <c r="AF22" s="14"/>
      <c r="AG22" s="14"/>
    </row>
    <row r="23" spans="2:35" ht="12.75" customHeight="1" x14ac:dyDescent="0.2">
      <c r="B23" s="582"/>
      <c r="C23" s="583"/>
      <c r="D23" s="583"/>
      <c r="E23" s="583"/>
      <c r="F23" s="583"/>
      <c r="G23" s="583"/>
      <c r="H23" s="583"/>
      <c r="I23" s="584"/>
      <c r="Q23" s="607"/>
      <c r="R23" s="608"/>
      <c r="S23" s="608"/>
      <c r="T23" s="608"/>
      <c r="U23" s="608"/>
      <c r="V23" s="608"/>
      <c r="W23" s="608"/>
      <c r="X23" s="609"/>
      <c r="AC23" s="1"/>
      <c r="AD23" s="14"/>
      <c r="AE23" s="14"/>
      <c r="AF23" s="14"/>
      <c r="AG23" s="14"/>
    </row>
    <row r="24" spans="2:35" ht="12.75" customHeight="1" x14ac:dyDescent="0.2">
      <c r="B24" s="582"/>
      <c r="C24" s="583"/>
      <c r="D24" s="583"/>
      <c r="E24" s="583"/>
      <c r="F24" s="583"/>
      <c r="G24" s="583"/>
      <c r="H24" s="583"/>
      <c r="I24" s="584"/>
      <c r="Q24" s="607"/>
      <c r="R24" s="608"/>
      <c r="S24" s="608"/>
      <c r="T24" s="608"/>
      <c r="U24" s="608"/>
      <c r="V24" s="608"/>
      <c r="W24" s="608"/>
      <c r="X24" s="609"/>
      <c r="AC24" s="1"/>
      <c r="AD24" s="14"/>
      <c r="AE24" s="14"/>
      <c r="AF24" s="14"/>
      <c r="AG24" s="14"/>
    </row>
    <row r="25" spans="2:35" ht="12.75" customHeight="1" x14ac:dyDescent="0.2">
      <c r="B25" s="582"/>
      <c r="C25" s="583"/>
      <c r="D25" s="583"/>
      <c r="E25" s="583"/>
      <c r="F25" s="583"/>
      <c r="G25" s="583"/>
      <c r="H25" s="583"/>
      <c r="I25" s="584"/>
      <c r="Q25" s="607"/>
      <c r="R25" s="608"/>
      <c r="S25" s="608"/>
      <c r="T25" s="608"/>
      <c r="U25" s="608"/>
      <c r="V25" s="608"/>
      <c r="W25" s="608"/>
      <c r="X25" s="609"/>
      <c r="AC25" s="1"/>
      <c r="AD25" s="14"/>
      <c r="AE25" s="14"/>
      <c r="AF25" s="14"/>
      <c r="AG25" s="14"/>
    </row>
    <row r="26" spans="2:35" ht="54.4" customHeight="1" x14ac:dyDescent="0.2">
      <c r="B26" s="582"/>
      <c r="C26" s="583"/>
      <c r="D26" s="583"/>
      <c r="E26" s="583"/>
      <c r="F26" s="583"/>
      <c r="G26" s="583"/>
      <c r="H26" s="583"/>
      <c r="I26" s="584"/>
      <c r="Q26" s="610"/>
      <c r="R26" s="611"/>
      <c r="S26" s="611"/>
      <c r="T26" s="611"/>
      <c r="U26" s="611"/>
      <c r="V26" s="611"/>
      <c r="W26" s="611"/>
      <c r="X26" s="612"/>
      <c r="AC26" s="1"/>
      <c r="AD26" s="14"/>
      <c r="AE26" s="14"/>
      <c r="AF26" s="14"/>
      <c r="AG26" s="14"/>
    </row>
    <row r="27" spans="2:35" ht="43.15" customHeight="1" x14ac:dyDescent="0.2">
      <c r="B27" s="585"/>
      <c r="C27" s="586"/>
      <c r="D27" s="586"/>
      <c r="E27" s="586"/>
      <c r="F27" s="586"/>
      <c r="G27" s="586"/>
      <c r="H27" s="586"/>
      <c r="I27" s="587"/>
      <c r="AC27" s="1"/>
      <c r="AD27" s="14"/>
      <c r="AE27" s="14"/>
      <c r="AF27" s="14"/>
      <c r="AG27" s="14"/>
    </row>
    <row r="28" spans="2:35" ht="17.25" customHeight="1" x14ac:dyDescent="0.2">
      <c r="B28" s="41"/>
      <c r="C28" s="22"/>
      <c r="D28" s="22"/>
      <c r="E28" s="22"/>
      <c r="F28" s="22"/>
      <c r="G28" s="22"/>
      <c r="H28" s="22"/>
      <c r="Q28" s="11" t="s">
        <v>595</v>
      </c>
    </row>
    <row r="29" spans="2:35" ht="55.5" customHeight="1" x14ac:dyDescent="0.2">
      <c r="B29" s="27" t="s">
        <v>329</v>
      </c>
      <c r="Q29" s="496" t="s">
        <v>596</v>
      </c>
      <c r="R29" s="551"/>
      <c r="S29" s="551"/>
      <c r="T29" s="551"/>
      <c r="U29" s="551"/>
      <c r="V29" s="551"/>
      <c r="W29" s="551"/>
      <c r="X29" s="497"/>
      <c r="AC29" s="1"/>
      <c r="AD29" s="14"/>
      <c r="AE29" s="14"/>
      <c r="AF29" s="14"/>
      <c r="AG29" s="14"/>
    </row>
    <row r="30" spans="2:35" ht="115.5" customHeight="1" x14ac:dyDescent="0.2">
      <c r="B30" s="593"/>
      <c r="C30" s="594"/>
      <c r="D30" s="594"/>
      <c r="E30" s="594"/>
      <c r="F30" s="594"/>
      <c r="G30" s="594"/>
      <c r="H30" s="594"/>
      <c r="I30" s="594"/>
      <c r="Q30" s="545"/>
      <c r="R30" s="546"/>
      <c r="S30" s="546"/>
      <c r="T30" s="546"/>
      <c r="U30" s="546"/>
      <c r="V30" s="546"/>
      <c r="W30" s="546"/>
      <c r="X30" s="547"/>
      <c r="AC30" s="1"/>
      <c r="AD30" s="14"/>
      <c r="AE30" s="14"/>
      <c r="AF30" s="14"/>
      <c r="AG30" s="14"/>
    </row>
    <row r="31" spans="2:35" ht="17.25" customHeight="1" x14ac:dyDescent="0.2">
      <c r="B31" s="41"/>
      <c r="C31" s="22"/>
      <c r="D31" s="22"/>
      <c r="E31" s="22"/>
      <c r="F31" s="22"/>
      <c r="G31" s="22"/>
      <c r="H31" s="22"/>
    </row>
    <row r="32" spans="2:35" ht="27.75" customHeight="1" x14ac:dyDescent="0.2">
      <c r="B32" s="588" t="s">
        <v>588</v>
      </c>
      <c r="C32" s="588"/>
      <c r="D32" s="588" t="s">
        <v>589</v>
      </c>
      <c r="E32" s="588"/>
      <c r="G32" s="509" t="s">
        <v>106</v>
      </c>
      <c r="H32" s="509"/>
      <c r="I32" s="509"/>
    </row>
    <row r="33" spans="2:28" ht="19.5" customHeight="1" x14ac:dyDescent="0.2">
      <c r="B33" s="590"/>
      <c r="C33" s="591"/>
      <c r="D33" s="620"/>
      <c r="E33" s="620"/>
      <c r="G33" s="593"/>
      <c r="H33" s="593"/>
      <c r="I33" s="593"/>
    </row>
    <row r="34" spans="2:28" ht="12.75" customHeight="1" x14ac:dyDescent="0.2"/>
    <row r="35" spans="2:28" ht="27.75" customHeight="1" x14ac:dyDescent="0.2">
      <c r="B35" s="588" t="s">
        <v>47</v>
      </c>
      <c r="C35" s="588"/>
      <c r="D35" s="588" t="s">
        <v>48</v>
      </c>
      <c r="E35" s="588"/>
      <c r="G35" s="509" t="s">
        <v>600</v>
      </c>
      <c r="H35" s="509"/>
      <c r="I35" s="509"/>
    </row>
    <row r="36" spans="2:28" ht="19.5" customHeight="1" x14ac:dyDescent="0.2">
      <c r="B36" s="590"/>
      <c r="C36" s="591"/>
      <c r="D36" s="619"/>
      <c r="E36" s="619"/>
      <c r="G36" s="613" t="s">
        <v>796</v>
      </c>
      <c r="H36" s="614"/>
      <c r="I36" s="617"/>
      <c r="Q36" s="42"/>
      <c r="R36" s="42"/>
      <c r="S36" s="42"/>
    </row>
    <row r="37" spans="2:28" ht="12.75" customHeight="1" x14ac:dyDescent="0.2">
      <c r="F37" s="24"/>
      <c r="G37" s="615"/>
      <c r="H37" s="616"/>
      <c r="I37" s="618"/>
    </row>
    <row r="38" spans="2:28" ht="27.75" customHeight="1" x14ac:dyDescent="0.2">
      <c r="B38" s="588" t="s">
        <v>809</v>
      </c>
      <c r="C38" s="588"/>
      <c r="D38" s="588" t="s">
        <v>736</v>
      </c>
      <c r="E38" s="588"/>
      <c r="G38" s="592"/>
      <c r="H38" s="592"/>
    </row>
    <row r="39" spans="2:28" ht="19.5" customHeight="1" x14ac:dyDescent="0.2">
      <c r="B39" s="577"/>
      <c r="C39" s="578"/>
      <c r="D39" s="577"/>
      <c r="E39" s="578"/>
      <c r="G39" s="589"/>
      <c r="H39" s="589"/>
      <c r="Q39" s="42"/>
      <c r="R39" s="42"/>
      <c r="S39" s="42"/>
    </row>
    <row r="40" spans="2:28" ht="12.75" hidden="1" customHeight="1" x14ac:dyDescent="0.2"/>
    <row r="41" spans="2:28" ht="26.25" hidden="1" customHeight="1" x14ac:dyDescent="0.2">
      <c r="B41" s="514" t="s">
        <v>327</v>
      </c>
      <c r="C41" s="541"/>
      <c r="D41" s="541"/>
      <c r="E41" s="541"/>
      <c r="F41" s="541"/>
      <c r="G41" s="541"/>
      <c r="H41" s="541"/>
      <c r="I41" s="541"/>
      <c r="J41" s="541"/>
      <c r="K41" s="541"/>
      <c r="L41" s="111"/>
      <c r="M41" s="112"/>
      <c r="N41" s="112"/>
      <c r="O41" s="112"/>
      <c r="P41" s="209"/>
    </row>
    <row r="42" spans="2:28" ht="26.25" hidden="1" customHeight="1" x14ac:dyDescent="0.2">
      <c r="B42" s="559" t="s">
        <v>162</v>
      </c>
      <c r="C42" s="560"/>
      <c r="D42" s="560"/>
      <c r="E42" s="560"/>
      <c r="F42" s="560"/>
      <c r="G42" s="560"/>
      <c r="H42" s="560"/>
      <c r="I42" s="560"/>
      <c r="J42" s="560"/>
      <c r="K42" s="560"/>
      <c r="L42" s="113"/>
      <c r="M42" s="114"/>
      <c r="N42" s="114"/>
      <c r="O42" s="114"/>
      <c r="P42" s="210"/>
    </row>
    <row r="43" spans="2:28" ht="12.75" customHeight="1" x14ac:dyDescent="0.2">
      <c r="B43" s="19"/>
      <c r="C43" s="19"/>
      <c r="D43" s="19"/>
      <c r="E43" s="19"/>
      <c r="F43" s="19"/>
      <c r="G43" s="19"/>
      <c r="H43" s="19"/>
      <c r="I43" s="19"/>
      <c r="J43" s="19"/>
      <c r="K43" s="53"/>
    </row>
    <row r="44" spans="2:28" ht="27.75" hidden="1" customHeight="1" x14ac:dyDescent="0.2">
      <c r="B44" s="561" t="s">
        <v>328</v>
      </c>
      <c r="C44" s="562"/>
      <c r="D44" s="562"/>
      <c r="E44" s="562"/>
      <c r="F44" s="562"/>
      <c r="G44" s="562"/>
      <c r="H44" s="562"/>
      <c r="I44" s="562"/>
      <c r="J44" s="562"/>
      <c r="K44" s="562"/>
      <c r="L44" s="137"/>
      <c r="M44" s="138"/>
      <c r="N44" s="138"/>
      <c r="O44" s="138"/>
      <c r="P44" s="211"/>
    </row>
    <row r="45" spans="2:28" ht="25.5" hidden="1" customHeight="1" x14ac:dyDescent="0.2">
      <c r="B45" s="559" t="s">
        <v>168</v>
      </c>
      <c r="C45" s="560"/>
      <c r="D45" s="560"/>
      <c r="E45" s="560"/>
      <c r="F45" s="560"/>
      <c r="G45" s="560"/>
      <c r="H45" s="560"/>
      <c r="I45" s="560"/>
      <c r="J45" s="560"/>
      <c r="K45" s="560"/>
      <c r="L45" s="139"/>
      <c r="M45" s="140"/>
      <c r="N45" s="140"/>
      <c r="O45" s="140"/>
      <c r="P45" s="212"/>
      <c r="Q45" s="136"/>
      <c r="R45" s="136"/>
      <c r="S45" s="136"/>
      <c r="W45" s="24"/>
    </row>
    <row r="46" spans="2:28" ht="12.75" customHeight="1" x14ac:dyDescent="0.2">
      <c r="B46" s="141"/>
      <c r="C46" s="141"/>
      <c r="D46" s="142"/>
      <c r="E46" s="142"/>
      <c r="F46" s="142"/>
      <c r="L46" s="14"/>
      <c r="M46" s="14"/>
      <c r="N46" s="14"/>
      <c r="O46" s="14"/>
      <c r="P46" s="14"/>
    </row>
    <row r="47" spans="2:28" ht="21" hidden="1" customHeight="1" x14ac:dyDescent="0.2">
      <c r="B47" s="524" t="s">
        <v>314</v>
      </c>
      <c r="C47" s="524"/>
      <c r="D47" s="524"/>
      <c r="E47" s="524"/>
      <c r="F47" s="524"/>
      <c r="I47" s="24"/>
      <c r="L47" s="14"/>
      <c r="M47" s="14"/>
      <c r="N47" s="14"/>
      <c r="O47" s="14"/>
      <c r="P47" s="14"/>
      <c r="Q47" s="28" t="s">
        <v>49</v>
      </c>
      <c r="R47" s="28"/>
      <c r="U47" s="28"/>
      <c r="V47" s="28"/>
      <c r="Y47" s="143"/>
      <c r="Z47" s="15"/>
      <c r="AA47" s="15"/>
      <c r="AB47" s="15"/>
    </row>
    <row r="48" spans="2:28" ht="2.25" customHeight="1" x14ac:dyDescent="0.2">
      <c r="B48" s="552"/>
      <c r="C48" s="552"/>
      <c r="D48" s="552"/>
      <c r="E48" s="552"/>
      <c r="F48" s="552"/>
      <c r="G48" s="39"/>
      <c r="I48" s="144" t="s">
        <v>134</v>
      </c>
      <c r="P48" s="14"/>
      <c r="Q48" s="39"/>
      <c r="R48" s="39"/>
      <c r="S48" s="39"/>
      <c r="T48" s="39"/>
      <c r="U48" s="39"/>
    </row>
    <row r="49" spans="2:45" ht="90" hidden="1" customHeight="1" x14ac:dyDescent="0.2">
      <c r="B49" s="145" t="s">
        <v>316</v>
      </c>
      <c r="C49" s="573" t="s">
        <v>625</v>
      </c>
      <c r="D49" s="574"/>
      <c r="E49" s="165" t="s">
        <v>651</v>
      </c>
      <c r="F49" s="161" t="s">
        <v>652</v>
      </c>
      <c r="G49" s="168" t="s">
        <v>621</v>
      </c>
      <c r="H49" s="179" t="s">
        <v>659</v>
      </c>
      <c r="I49" s="179" t="s">
        <v>618</v>
      </c>
      <c r="J49" s="575" t="s">
        <v>653</v>
      </c>
      <c r="K49" s="576"/>
      <c r="L49" s="156" t="s">
        <v>619</v>
      </c>
      <c r="M49" s="156" t="s">
        <v>620</v>
      </c>
      <c r="N49" s="378"/>
      <c r="O49" s="378"/>
      <c r="P49" s="14"/>
      <c r="Q49" s="173" t="s">
        <v>654</v>
      </c>
      <c r="R49" s="199" t="s">
        <v>315</v>
      </c>
      <c r="S49" s="201"/>
      <c r="T49" s="174" t="s">
        <v>655</v>
      </c>
      <c r="U49" s="175" t="s">
        <v>112</v>
      </c>
      <c r="V49" s="174" t="s">
        <v>656</v>
      </c>
      <c r="W49" s="175" t="s">
        <v>657</v>
      </c>
      <c r="X49" s="175" t="s">
        <v>658</v>
      </c>
      <c r="Y49" s="181" t="s">
        <v>330</v>
      </c>
      <c r="Z49" s="201"/>
    </row>
    <row r="50" spans="2:45" ht="43.5" hidden="1" customHeight="1" x14ac:dyDescent="0.2">
      <c r="B50" s="146" t="s">
        <v>96</v>
      </c>
      <c r="C50" s="502"/>
      <c r="D50" s="503"/>
      <c r="E50" s="166"/>
      <c r="F50" s="163"/>
      <c r="G50" s="169"/>
      <c r="H50" s="180"/>
      <c r="I50" s="180"/>
      <c r="J50" s="537"/>
      <c r="K50" s="538"/>
      <c r="L50" s="157"/>
      <c r="M50" s="158"/>
      <c r="N50" s="375"/>
      <c r="O50" s="375"/>
      <c r="P50" s="14"/>
      <c r="Q50" s="176"/>
      <c r="R50" s="200"/>
      <c r="S50" s="202"/>
      <c r="T50" s="177"/>
      <c r="U50" s="177"/>
      <c r="V50" s="177"/>
      <c r="W50" s="177"/>
      <c r="X50" s="178"/>
      <c r="Y50" s="234">
        <f>X50+W50+V50+U50+T50</f>
        <v>0</v>
      </c>
      <c r="Z50" s="235"/>
      <c r="AA50" s="170"/>
      <c r="AB50" s="147"/>
      <c r="AC50" s="147"/>
      <c r="AD50" s="147"/>
      <c r="AE50" s="147"/>
      <c r="AF50" s="147"/>
      <c r="AG50" s="147"/>
      <c r="AH50" s="147"/>
      <c r="AI50" s="147"/>
      <c r="AJ50" s="147"/>
      <c r="AK50" s="147"/>
      <c r="AL50" s="147"/>
      <c r="AM50" s="147"/>
      <c r="AN50" s="147"/>
      <c r="AO50" s="147"/>
      <c r="AP50" s="147"/>
      <c r="AQ50" s="147"/>
      <c r="AR50" s="147"/>
      <c r="AS50" s="147"/>
    </row>
    <row r="51" spans="2:45" ht="42.75" hidden="1" customHeight="1" x14ac:dyDescent="0.2">
      <c r="B51" s="146" t="s">
        <v>97</v>
      </c>
      <c r="C51" s="502"/>
      <c r="D51" s="503"/>
      <c r="E51" s="166"/>
      <c r="F51" s="163"/>
      <c r="G51" s="169"/>
      <c r="H51" s="180"/>
      <c r="I51" s="180"/>
      <c r="J51" s="537"/>
      <c r="K51" s="538"/>
      <c r="L51" s="157"/>
      <c r="M51" s="158"/>
      <c r="N51" s="375"/>
      <c r="O51" s="375"/>
      <c r="P51" s="14"/>
      <c r="Q51" s="176"/>
      <c r="R51" s="200"/>
      <c r="S51" s="202"/>
      <c r="T51" s="177"/>
      <c r="U51" s="177"/>
      <c r="V51" s="177"/>
      <c r="W51" s="177"/>
      <c r="X51" s="178"/>
      <c r="Y51" s="234">
        <f t="shared" ref="Y51:Y69" si="0">X51+W51+V51+U51+T51</f>
        <v>0</v>
      </c>
      <c r="Z51" s="235"/>
    </row>
    <row r="52" spans="2:45" ht="42.75" hidden="1" customHeight="1" x14ac:dyDescent="0.2">
      <c r="B52" s="146" t="s">
        <v>98</v>
      </c>
      <c r="C52" s="502"/>
      <c r="D52" s="503"/>
      <c r="E52" s="166"/>
      <c r="F52" s="163"/>
      <c r="G52" s="169"/>
      <c r="H52" s="180"/>
      <c r="I52" s="180"/>
      <c r="J52" s="537"/>
      <c r="K52" s="538"/>
      <c r="L52" s="157"/>
      <c r="M52" s="158"/>
      <c r="N52" s="375"/>
      <c r="O52" s="375"/>
      <c r="P52" s="14"/>
      <c r="Q52" s="176"/>
      <c r="R52" s="200"/>
      <c r="S52" s="202"/>
      <c r="T52" s="177"/>
      <c r="U52" s="177"/>
      <c r="V52" s="177"/>
      <c r="W52" s="177"/>
      <c r="X52" s="178"/>
      <c r="Y52" s="234">
        <f t="shared" si="0"/>
        <v>0</v>
      </c>
      <c r="Z52" s="235" t="s">
        <v>808</v>
      </c>
    </row>
    <row r="53" spans="2:45" ht="42.75" hidden="1" customHeight="1" x14ac:dyDescent="0.2">
      <c r="B53" s="146" t="s">
        <v>99</v>
      </c>
      <c r="C53" s="502"/>
      <c r="D53" s="503"/>
      <c r="E53" s="166"/>
      <c r="F53" s="163"/>
      <c r="G53" s="169"/>
      <c r="H53" s="180"/>
      <c r="I53" s="180"/>
      <c r="J53" s="537"/>
      <c r="K53" s="538"/>
      <c r="L53" s="157"/>
      <c r="M53" s="158"/>
      <c r="N53" s="375"/>
      <c r="O53" s="375"/>
      <c r="P53" s="14"/>
      <c r="Q53" s="176"/>
      <c r="R53" s="200"/>
      <c r="S53" s="202"/>
      <c r="T53" s="177"/>
      <c r="U53" s="177"/>
      <c r="V53" s="177"/>
      <c r="W53" s="177"/>
      <c r="X53" s="178"/>
      <c r="Y53" s="234">
        <f t="shared" si="0"/>
        <v>0</v>
      </c>
      <c r="Z53" s="235"/>
    </row>
    <row r="54" spans="2:45" ht="42.75" hidden="1" customHeight="1" x14ac:dyDescent="0.2">
      <c r="B54" s="146" t="s">
        <v>100</v>
      </c>
      <c r="C54" s="502"/>
      <c r="D54" s="503"/>
      <c r="E54" s="166"/>
      <c r="F54" s="163"/>
      <c r="G54" s="169"/>
      <c r="H54" s="180"/>
      <c r="I54" s="180"/>
      <c r="J54" s="537"/>
      <c r="K54" s="538"/>
      <c r="L54" s="157"/>
      <c r="M54" s="158"/>
      <c r="N54" s="375"/>
      <c r="O54" s="375"/>
      <c r="P54" s="14"/>
      <c r="Q54" s="176"/>
      <c r="R54" s="200"/>
      <c r="S54" s="202"/>
      <c r="T54" s="177"/>
      <c r="U54" s="177"/>
      <c r="V54" s="177"/>
      <c r="W54" s="177"/>
      <c r="X54" s="178"/>
      <c r="Y54" s="234">
        <f t="shared" si="0"/>
        <v>0</v>
      </c>
      <c r="Z54" s="235"/>
    </row>
    <row r="55" spans="2:45" ht="42.75" hidden="1" customHeight="1" x14ac:dyDescent="0.2">
      <c r="B55" s="146" t="s">
        <v>102</v>
      </c>
      <c r="C55" s="502"/>
      <c r="D55" s="503"/>
      <c r="E55" s="166"/>
      <c r="F55" s="163"/>
      <c r="G55" s="169"/>
      <c r="H55" s="180"/>
      <c r="I55" s="180"/>
      <c r="J55" s="537"/>
      <c r="K55" s="538"/>
      <c r="L55" s="157"/>
      <c r="M55" s="158"/>
      <c r="N55" s="375"/>
      <c r="O55" s="375"/>
      <c r="P55" s="14"/>
      <c r="Q55" s="176"/>
      <c r="R55" s="200"/>
      <c r="S55" s="202"/>
      <c r="T55" s="177"/>
      <c r="U55" s="177"/>
      <c r="V55" s="177"/>
      <c r="W55" s="177"/>
      <c r="X55" s="178"/>
      <c r="Y55" s="234">
        <f t="shared" si="0"/>
        <v>0</v>
      </c>
      <c r="Z55" s="235"/>
    </row>
    <row r="56" spans="2:45" ht="42.75" hidden="1" customHeight="1" x14ac:dyDescent="0.2">
      <c r="B56" s="146" t="s">
        <v>101</v>
      </c>
      <c r="C56" s="502"/>
      <c r="D56" s="503"/>
      <c r="E56" s="166"/>
      <c r="F56" s="163"/>
      <c r="G56" s="169"/>
      <c r="H56" s="180"/>
      <c r="I56" s="180"/>
      <c r="J56" s="537"/>
      <c r="K56" s="538"/>
      <c r="L56" s="157"/>
      <c r="M56" s="158"/>
      <c r="N56" s="375"/>
      <c r="O56" s="375"/>
      <c r="P56" s="14"/>
      <c r="Q56" s="176"/>
      <c r="R56" s="200"/>
      <c r="S56" s="202"/>
      <c r="T56" s="177"/>
      <c r="U56" s="177"/>
      <c r="V56" s="177"/>
      <c r="W56" s="177"/>
      <c r="X56" s="178"/>
      <c r="Y56" s="234">
        <f t="shared" si="0"/>
        <v>0</v>
      </c>
      <c r="Z56" s="235"/>
    </row>
    <row r="57" spans="2:45" ht="42.75" hidden="1" customHeight="1" x14ac:dyDescent="0.2">
      <c r="B57" s="146" t="s">
        <v>103</v>
      </c>
      <c r="C57" s="502"/>
      <c r="D57" s="503"/>
      <c r="E57" s="166"/>
      <c r="F57" s="163"/>
      <c r="G57" s="169"/>
      <c r="H57" s="180"/>
      <c r="I57" s="180"/>
      <c r="J57" s="537"/>
      <c r="K57" s="538"/>
      <c r="L57" s="157"/>
      <c r="M57" s="158"/>
      <c r="N57" s="375"/>
      <c r="O57" s="375"/>
      <c r="P57" s="14"/>
      <c r="Q57" s="176"/>
      <c r="R57" s="200"/>
      <c r="S57" s="202"/>
      <c r="T57" s="177"/>
      <c r="U57" s="177"/>
      <c r="V57" s="177"/>
      <c r="W57" s="177"/>
      <c r="X57" s="178"/>
      <c r="Y57" s="234">
        <f t="shared" si="0"/>
        <v>0</v>
      </c>
      <c r="Z57" s="235"/>
    </row>
    <row r="58" spans="2:45" ht="42.75" hidden="1" customHeight="1" x14ac:dyDescent="0.2">
      <c r="B58" s="146" t="s">
        <v>104</v>
      </c>
      <c r="C58" s="502"/>
      <c r="D58" s="503"/>
      <c r="E58" s="166"/>
      <c r="F58" s="163"/>
      <c r="G58" s="169"/>
      <c r="H58" s="180"/>
      <c r="I58" s="180"/>
      <c r="J58" s="537"/>
      <c r="K58" s="538"/>
      <c r="L58" s="157"/>
      <c r="M58" s="158"/>
      <c r="N58" s="375"/>
      <c r="O58" s="375"/>
      <c r="P58" s="14"/>
      <c r="Q58" s="176"/>
      <c r="R58" s="200"/>
      <c r="S58" s="202"/>
      <c r="T58" s="177"/>
      <c r="U58" s="177"/>
      <c r="V58" s="177"/>
      <c r="W58" s="177"/>
      <c r="X58" s="178"/>
      <c r="Y58" s="234">
        <f t="shared" si="0"/>
        <v>0</v>
      </c>
      <c r="Z58" s="235"/>
    </row>
    <row r="59" spans="2:45" ht="42.75" hidden="1" customHeight="1" x14ac:dyDescent="0.2">
      <c r="B59" s="146" t="s">
        <v>105</v>
      </c>
      <c r="C59" s="502"/>
      <c r="D59" s="503"/>
      <c r="E59" s="166"/>
      <c r="F59" s="163"/>
      <c r="G59" s="169"/>
      <c r="H59" s="180"/>
      <c r="I59" s="180"/>
      <c r="J59" s="537"/>
      <c r="K59" s="538"/>
      <c r="L59" s="157"/>
      <c r="M59" s="158"/>
      <c r="N59" s="375"/>
      <c r="O59" s="375"/>
      <c r="P59" s="14"/>
      <c r="Q59" s="176"/>
      <c r="R59" s="200"/>
      <c r="S59" s="202"/>
      <c r="T59" s="177"/>
      <c r="U59" s="177"/>
      <c r="V59" s="177"/>
      <c r="W59" s="177"/>
      <c r="X59" s="178"/>
      <c r="Y59" s="234">
        <f t="shared" si="0"/>
        <v>0</v>
      </c>
      <c r="Z59" s="235"/>
    </row>
    <row r="60" spans="2:45" ht="42.75" hidden="1" customHeight="1" x14ac:dyDescent="0.2">
      <c r="B60" s="146" t="s">
        <v>137</v>
      </c>
      <c r="C60" s="502"/>
      <c r="D60" s="503"/>
      <c r="E60" s="166"/>
      <c r="F60" s="163"/>
      <c r="G60" s="169"/>
      <c r="H60" s="180"/>
      <c r="I60" s="180"/>
      <c r="J60" s="537"/>
      <c r="K60" s="538"/>
      <c r="L60" s="157"/>
      <c r="M60" s="158"/>
      <c r="N60" s="375"/>
      <c r="O60" s="375"/>
      <c r="P60" s="14"/>
      <c r="Q60" s="176"/>
      <c r="R60" s="200"/>
      <c r="S60" s="202"/>
      <c r="T60" s="177"/>
      <c r="U60" s="177"/>
      <c r="V60" s="177"/>
      <c r="W60" s="177"/>
      <c r="X60" s="178"/>
      <c r="Y60" s="234">
        <f t="shared" si="0"/>
        <v>0</v>
      </c>
      <c r="Z60" s="235"/>
    </row>
    <row r="61" spans="2:45" ht="42.75" hidden="1" customHeight="1" x14ac:dyDescent="0.2">
      <c r="B61" s="146" t="s">
        <v>138</v>
      </c>
      <c r="C61" s="502"/>
      <c r="D61" s="503"/>
      <c r="E61" s="166"/>
      <c r="F61" s="163"/>
      <c r="G61" s="169"/>
      <c r="H61" s="180"/>
      <c r="I61" s="180"/>
      <c r="J61" s="537"/>
      <c r="K61" s="538"/>
      <c r="L61" s="157"/>
      <c r="M61" s="158"/>
      <c r="N61" s="375"/>
      <c r="O61" s="375"/>
      <c r="P61" s="14"/>
      <c r="Q61" s="176"/>
      <c r="R61" s="200"/>
      <c r="S61" s="202"/>
      <c r="T61" s="177"/>
      <c r="U61" s="177"/>
      <c r="V61" s="177"/>
      <c r="W61" s="177"/>
      <c r="X61" s="178"/>
      <c r="Y61" s="234">
        <f t="shared" si="0"/>
        <v>0</v>
      </c>
      <c r="Z61" s="235"/>
    </row>
    <row r="62" spans="2:45" ht="42.75" hidden="1" customHeight="1" x14ac:dyDescent="0.2">
      <c r="B62" s="146" t="s">
        <v>139</v>
      </c>
      <c r="C62" s="502"/>
      <c r="D62" s="503"/>
      <c r="E62" s="166"/>
      <c r="F62" s="163"/>
      <c r="G62" s="169"/>
      <c r="H62" s="180"/>
      <c r="I62" s="180"/>
      <c r="J62" s="537"/>
      <c r="K62" s="538"/>
      <c r="L62" s="157"/>
      <c r="M62" s="158"/>
      <c r="N62" s="375"/>
      <c r="O62" s="375"/>
      <c r="P62" s="14"/>
      <c r="Q62" s="176"/>
      <c r="R62" s="200"/>
      <c r="S62" s="202"/>
      <c r="T62" s="177"/>
      <c r="U62" s="177"/>
      <c r="V62" s="177"/>
      <c r="W62" s="177"/>
      <c r="X62" s="178"/>
      <c r="Y62" s="234">
        <f t="shared" si="0"/>
        <v>0</v>
      </c>
      <c r="Z62" s="235"/>
    </row>
    <row r="63" spans="2:45" ht="42.75" hidden="1" customHeight="1" x14ac:dyDescent="0.2">
      <c r="B63" s="146" t="s">
        <v>140</v>
      </c>
      <c r="C63" s="502"/>
      <c r="D63" s="503"/>
      <c r="E63" s="166"/>
      <c r="F63" s="163"/>
      <c r="G63" s="169"/>
      <c r="H63" s="180"/>
      <c r="I63" s="180"/>
      <c r="J63" s="537"/>
      <c r="K63" s="538"/>
      <c r="L63" s="157"/>
      <c r="M63" s="158"/>
      <c r="N63" s="375"/>
      <c r="O63" s="375"/>
      <c r="P63" s="14"/>
      <c r="Q63" s="176"/>
      <c r="R63" s="200"/>
      <c r="S63" s="202"/>
      <c r="T63" s="177"/>
      <c r="U63" s="177"/>
      <c r="V63" s="177"/>
      <c r="W63" s="177"/>
      <c r="X63" s="178"/>
      <c r="Y63" s="234">
        <f t="shared" si="0"/>
        <v>0</v>
      </c>
      <c r="Z63" s="235"/>
    </row>
    <row r="64" spans="2:45" ht="42.75" hidden="1" customHeight="1" x14ac:dyDescent="0.2">
      <c r="B64" s="146" t="s">
        <v>141</v>
      </c>
      <c r="C64" s="502"/>
      <c r="D64" s="503"/>
      <c r="E64" s="166"/>
      <c r="F64" s="163"/>
      <c r="G64" s="169"/>
      <c r="H64" s="180"/>
      <c r="I64" s="180"/>
      <c r="J64" s="537"/>
      <c r="K64" s="538"/>
      <c r="L64" s="157"/>
      <c r="M64" s="158"/>
      <c r="N64" s="375"/>
      <c r="O64" s="375"/>
      <c r="P64" s="14"/>
      <c r="Q64" s="176"/>
      <c r="R64" s="200"/>
      <c r="S64" s="202"/>
      <c r="T64" s="177"/>
      <c r="U64" s="177"/>
      <c r="V64" s="177"/>
      <c r="W64" s="177"/>
      <c r="X64" s="178"/>
      <c r="Y64" s="234">
        <f t="shared" si="0"/>
        <v>0</v>
      </c>
      <c r="Z64" s="235"/>
    </row>
    <row r="65" spans="1:62" ht="42.75" hidden="1" customHeight="1" x14ac:dyDescent="0.2">
      <c r="B65" s="146" t="s">
        <v>142</v>
      </c>
      <c r="C65" s="502"/>
      <c r="D65" s="503"/>
      <c r="E65" s="166"/>
      <c r="F65" s="163"/>
      <c r="G65" s="169"/>
      <c r="H65" s="180"/>
      <c r="I65" s="180"/>
      <c r="J65" s="537"/>
      <c r="K65" s="538"/>
      <c r="L65" s="157"/>
      <c r="M65" s="158"/>
      <c r="N65" s="375"/>
      <c r="O65" s="375"/>
      <c r="P65" s="14"/>
      <c r="Q65" s="176"/>
      <c r="R65" s="200"/>
      <c r="S65" s="202"/>
      <c r="T65" s="177"/>
      <c r="U65" s="177"/>
      <c r="V65" s="177"/>
      <c r="W65" s="177"/>
      <c r="X65" s="178"/>
      <c r="Y65" s="234">
        <f t="shared" si="0"/>
        <v>0</v>
      </c>
      <c r="Z65" s="235"/>
    </row>
    <row r="66" spans="1:62" ht="42.75" hidden="1" customHeight="1" x14ac:dyDescent="0.2">
      <c r="B66" s="146" t="s">
        <v>143</v>
      </c>
      <c r="C66" s="502"/>
      <c r="D66" s="503"/>
      <c r="E66" s="166"/>
      <c r="F66" s="163"/>
      <c r="G66" s="169"/>
      <c r="H66" s="180"/>
      <c r="I66" s="180"/>
      <c r="J66" s="537"/>
      <c r="K66" s="538"/>
      <c r="L66" s="157"/>
      <c r="M66" s="158"/>
      <c r="N66" s="375"/>
      <c r="O66" s="375"/>
      <c r="P66" s="14"/>
      <c r="Q66" s="176"/>
      <c r="R66" s="200"/>
      <c r="S66" s="202"/>
      <c r="T66" s="177"/>
      <c r="U66" s="177"/>
      <c r="V66" s="177"/>
      <c r="W66" s="177"/>
      <c r="X66" s="178"/>
      <c r="Y66" s="234">
        <f t="shared" si="0"/>
        <v>0</v>
      </c>
      <c r="Z66" s="235"/>
    </row>
    <row r="67" spans="1:62" ht="42.75" hidden="1" customHeight="1" x14ac:dyDescent="0.2">
      <c r="B67" s="146" t="s">
        <v>144</v>
      </c>
      <c r="C67" s="502"/>
      <c r="D67" s="503"/>
      <c r="E67" s="166"/>
      <c r="F67" s="163"/>
      <c r="G67" s="169"/>
      <c r="H67" s="180"/>
      <c r="I67" s="180"/>
      <c r="J67" s="537"/>
      <c r="K67" s="538"/>
      <c r="L67" s="157"/>
      <c r="M67" s="158"/>
      <c r="N67" s="375"/>
      <c r="O67" s="375"/>
      <c r="P67" s="14"/>
      <c r="Q67" s="176"/>
      <c r="R67" s="200"/>
      <c r="S67" s="202"/>
      <c r="T67" s="177"/>
      <c r="U67" s="177"/>
      <c r="V67" s="177"/>
      <c r="W67" s="177"/>
      <c r="X67" s="178"/>
      <c r="Y67" s="234">
        <f t="shared" si="0"/>
        <v>0</v>
      </c>
      <c r="Z67" s="235"/>
    </row>
    <row r="68" spans="1:62" ht="42.75" hidden="1" customHeight="1" x14ac:dyDescent="0.2">
      <c r="B68" s="146" t="s">
        <v>145</v>
      </c>
      <c r="C68" s="502"/>
      <c r="D68" s="503"/>
      <c r="E68" s="166"/>
      <c r="F68" s="163"/>
      <c r="G68" s="169"/>
      <c r="H68" s="180"/>
      <c r="I68" s="180"/>
      <c r="J68" s="537"/>
      <c r="K68" s="538"/>
      <c r="L68" s="157"/>
      <c r="M68" s="158"/>
      <c r="N68" s="375"/>
      <c r="O68" s="375"/>
      <c r="P68" s="14"/>
      <c r="Q68" s="176"/>
      <c r="R68" s="200"/>
      <c r="S68" s="202"/>
      <c r="T68" s="177"/>
      <c r="U68" s="177"/>
      <c r="V68" s="177"/>
      <c r="W68" s="177"/>
      <c r="X68" s="178"/>
      <c r="Y68" s="234">
        <f t="shared" si="0"/>
        <v>0</v>
      </c>
      <c r="Z68" s="235"/>
    </row>
    <row r="69" spans="1:62" ht="42.75" hidden="1" customHeight="1" x14ac:dyDescent="0.2">
      <c r="B69" s="146" t="s">
        <v>107</v>
      </c>
      <c r="C69" s="502"/>
      <c r="D69" s="503"/>
      <c r="E69" s="167"/>
      <c r="F69" s="164"/>
      <c r="G69" s="169"/>
      <c r="H69" s="180"/>
      <c r="I69" s="180"/>
      <c r="J69" s="537"/>
      <c r="K69" s="538"/>
      <c r="L69" s="157"/>
      <c r="M69" s="158"/>
      <c r="N69" s="375"/>
      <c r="O69" s="375"/>
      <c r="P69" s="14"/>
      <c r="Q69" s="176"/>
      <c r="R69" s="200"/>
      <c r="S69" s="202"/>
      <c r="T69" s="177"/>
      <c r="U69" s="177"/>
      <c r="V69" s="177"/>
      <c r="W69" s="177"/>
      <c r="X69" s="178"/>
      <c r="Y69" s="234">
        <f t="shared" si="0"/>
        <v>0</v>
      </c>
      <c r="Z69" s="235"/>
    </row>
    <row r="70" spans="1:62" ht="7.5" customHeight="1" x14ac:dyDescent="0.2">
      <c r="C70" s="1"/>
      <c r="H70" s="9"/>
      <c r="R70" s="14"/>
      <c r="T70" s="136"/>
      <c r="U70" s="136"/>
      <c r="V70" s="136"/>
      <c r="AD70" s="15"/>
      <c r="AE70" s="15"/>
    </row>
    <row r="71" spans="1:62" ht="28.5" hidden="1" customHeight="1" x14ac:dyDescent="0.2">
      <c r="C71" s="1"/>
      <c r="P71" s="14"/>
      <c r="Q71" s="136"/>
      <c r="R71" s="136"/>
      <c r="S71" s="136"/>
      <c r="V71" s="15"/>
      <c r="W71" s="15"/>
      <c r="X71" s="43" t="s">
        <v>108</v>
      </c>
      <c r="Y71" s="236">
        <f>SUM(Y50:Z69)</f>
        <v>0</v>
      </c>
      <c r="Z71" s="237"/>
      <c r="AA71" s="15"/>
      <c r="AB71" s="15"/>
    </row>
    <row r="72" spans="1:62" ht="7.5" customHeight="1" x14ac:dyDescent="0.2">
      <c r="C72" s="1"/>
      <c r="H72" s="9"/>
      <c r="Q72" s="42"/>
      <c r="R72" s="42"/>
      <c r="S72" s="42"/>
      <c r="AA72" s="15"/>
      <c r="AB72" s="15"/>
    </row>
    <row r="73" spans="1:62" ht="7.5" customHeight="1" x14ac:dyDescent="0.2">
      <c r="C73" s="1"/>
      <c r="H73" s="9"/>
      <c r="Q73" s="42"/>
      <c r="R73" s="42"/>
      <c r="S73" s="42"/>
      <c r="AA73" s="15"/>
      <c r="AB73" s="15"/>
    </row>
    <row r="74" spans="1:62" ht="7.5" customHeight="1" x14ac:dyDescent="0.2">
      <c r="C74" s="1"/>
      <c r="H74" s="9"/>
      <c r="Q74" s="42"/>
      <c r="R74" s="42"/>
      <c r="S74" s="42"/>
      <c r="AA74" s="15"/>
      <c r="AB74" s="15"/>
    </row>
    <row r="75" spans="1:62" ht="24.75" customHeight="1" x14ac:dyDescent="0.2">
      <c r="B75" s="524" t="s">
        <v>743</v>
      </c>
      <c r="C75" s="524"/>
      <c r="D75" s="524"/>
      <c r="E75" s="524"/>
      <c r="F75" s="524"/>
      <c r="I75" s="24"/>
      <c r="L75" s="14"/>
      <c r="M75" s="14"/>
      <c r="N75" s="14"/>
      <c r="O75" s="14"/>
      <c r="P75" s="14"/>
      <c r="Q75" s="28" t="s">
        <v>49</v>
      </c>
      <c r="S75" s="28"/>
      <c r="X75" s="143"/>
      <c r="Y75" s="15"/>
      <c r="Z75" s="15"/>
      <c r="AA75" s="15"/>
    </row>
    <row r="76" spans="1:62" ht="12.75" hidden="1" customHeight="1" x14ac:dyDescent="0.2">
      <c r="B76" s="552"/>
      <c r="C76" s="552"/>
      <c r="D76" s="552"/>
      <c r="E76" s="552"/>
      <c r="F76" s="552"/>
      <c r="G76" s="39"/>
      <c r="I76" s="144" t="s">
        <v>134</v>
      </c>
      <c r="P76" s="14"/>
      <c r="Q76" s="39"/>
      <c r="R76" s="39"/>
      <c r="S76" s="39"/>
      <c r="T76" s="39"/>
    </row>
    <row r="77" spans="1:62" ht="90" customHeight="1" x14ac:dyDescent="0.2">
      <c r="B77" s="216" t="s">
        <v>666</v>
      </c>
      <c r="C77" s="217" t="s">
        <v>742</v>
      </c>
      <c r="D77" s="218" t="s">
        <v>667</v>
      </c>
      <c r="E77" s="217" t="s">
        <v>734</v>
      </c>
      <c r="F77" s="217" t="s">
        <v>913</v>
      </c>
      <c r="G77" s="553" t="s">
        <v>795</v>
      </c>
      <c r="H77" s="554"/>
      <c r="I77" s="217" t="s">
        <v>668</v>
      </c>
      <c r="J77" s="219" t="s">
        <v>618</v>
      </c>
      <c r="K77" s="220" t="s">
        <v>918</v>
      </c>
      <c r="L77" s="220" t="s">
        <v>919</v>
      </c>
      <c r="M77" s="220" t="s">
        <v>737</v>
      </c>
      <c r="N77" s="220" t="s">
        <v>736</v>
      </c>
      <c r="O77" s="220" t="s">
        <v>664</v>
      </c>
      <c r="Q77" s="173" t="s">
        <v>676</v>
      </c>
      <c r="R77" s="496" t="s">
        <v>757</v>
      </c>
      <c r="S77" s="497"/>
      <c r="T77" s="174" t="s">
        <v>773</v>
      </c>
      <c r="U77" s="174" t="s">
        <v>800</v>
      </c>
      <c r="V77" s="175" t="s">
        <v>801</v>
      </c>
      <c r="W77" s="174" t="s">
        <v>802</v>
      </c>
      <c r="X77" s="175" t="s">
        <v>803</v>
      </c>
      <c r="Y77" s="175" t="s">
        <v>914</v>
      </c>
      <c r="Z77" s="175" t="s">
        <v>915</v>
      </c>
      <c r="AA77" s="175" t="s">
        <v>916</v>
      </c>
      <c r="AB77" s="175" t="s">
        <v>917</v>
      </c>
      <c r="AC77" s="181" t="s">
        <v>791</v>
      </c>
      <c r="AD77" s="181" t="s">
        <v>792</v>
      </c>
      <c r="AE77" s="498" t="s">
        <v>980</v>
      </c>
      <c r="AF77" s="499"/>
      <c r="AT77" s="150">
        <v>1</v>
      </c>
      <c r="AU77" s="150">
        <v>2</v>
      </c>
      <c r="AV77" s="150">
        <v>3</v>
      </c>
      <c r="AW77" s="150">
        <v>4</v>
      </c>
      <c r="AX77" s="150">
        <v>5</v>
      </c>
      <c r="AY77" s="150">
        <v>6</v>
      </c>
      <c r="AZ77" s="150">
        <v>7</v>
      </c>
      <c r="BA77" s="150">
        <v>8</v>
      </c>
      <c r="BB77" s="150">
        <v>9</v>
      </c>
      <c r="BC77" s="150">
        <v>10</v>
      </c>
      <c r="BD77" s="150">
        <v>11</v>
      </c>
      <c r="BE77" s="150">
        <v>12</v>
      </c>
      <c r="BF77" s="150">
        <v>13</v>
      </c>
      <c r="BG77" s="150">
        <v>14</v>
      </c>
      <c r="BH77" s="150">
        <v>15</v>
      </c>
    </row>
    <row r="78" spans="1:62" ht="51.95" customHeight="1" x14ac:dyDescent="0.2">
      <c r="A78" s="103" t="str">
        <f t="shared" ref="A78:A112" si="1">C78&amp;"Service"&amp;IF(I78="Köp","Köp","Hyra")</f>
        <v>ServiceHyra</v>
      </c>
      <c r="B78" s="232" t="s">
        <v>96</v>
      </c>
      <c r="C78" s="187"/>
      <c r="D78" s="186"/>
      <c r="E78" s="267"/>
      <c r="F78" s="267"/>
      <c r="G78" s="555"/>
      <c r="H78" s="556"/>
      <c r="I78" s="248"/>
      <c r="J78" s="188"/>
      <c r="K78" s="376" t="str">
        <f t="shared" ref="K78:K112" si="2">IF(C78="Vattenautomater","",IF(J78="Fullservice","1-2 ggr/vecka",IF(J78="Hygienisk service","6-11 ggr/år","")))</f>
        <v/>
      </c>
      <c r="L78" s="377"/>
      <c r="M78" s="182"/>
      <c r="N78" s="182"/>
      <c r="O78" s="158"/>
      <c r="Q78" s="176"/>
      <c r="R78" s="469"/>
      <c r="S78" s="470"/>
      <c r="T78" s="363"/>
      <c r="U78" s="363"/>
      <c r="V78" s="364"/>
      <c r="W78" s="363"/>
      <c r="X78" s="364"/>
      <c r="Y78" s="379"/>
      <c r="Z78" s="379"/>
      <c r="AA78" s="379"/>
      <c r="AB78" s="379"/>
      <c r="AC78" s="365">
        <f t="shared" ref="AC78:AC112" si="3">IF(AND(O78="Ja",I78="Hyra"),(U78*M78)*0.1,0)</f>
        <v>0</v>
      </c>
      <c r="AD78" s="365">
        <f t="shared" ref="AD78:AD112" si="4">IF(AND(O78="Ja",I78="Hyra"),(W78*N78)*0.1,0)</f>
        <v>0</v>
      </c>
      <c r="AE78" s="471">
        <f>IF(Q78="Ja",IFERROR(IF(I78="Hyra",(((V78+U78)*M78)+(X78+W78)*N78+AC78+AD78+((Y78+Z78)*M78)+((AA78+AB78)*N78))*E78,IF(J78="Ingen service (endast vid köp)",T78*E78,IF(I78="Endast service",(V78*M78)+(X78*N78),(((V78*M78)+U78+(X78*N78)+W78)+AC78+AD78+T78+((Y78+Z78)*M78)+((AA78+AB78)))*E78))),""),0)</f>
        <v>0</v>
      </c>
      <c r="AF78" s="472"/>
      <c r="AG78" s="147"/>
      <c r="AH78" s="147"/>
      <c r="AI78" s="147"/>
      <c r="AJ78" s="147"/>
      <c r="AK78" s="147"/>
      <c r="AL78" s="147"/>
      <c r="AM78" s="147"/>
      <c r="AN78" s="147"/>
      <c r="AO78" s="147"/>
      <c r="AP78" s="147"/>
      <c r="AQ78" s="147" t="str">
        <f t="shared" ref="AQ78:AQ112" si="5">IF(C78="Kaffeautomater","Kaffeautomater",IF(C78="Vattenautomater","Vattenautomater",""))</f>
        <v/>
      </c>
      <c r="AR78" s="147" t="str">
        <f t="shared" ref="AR78:AR112" si="6">IF(AQ78="Kaffeautomater",1,IF(AQ78="Vattenautomater",2,""))</f>
        <v/>
      </c>
      <c r="AT78" s="10" t="str" cm="1">
        <f t="array" ref="AT78">IFERROR(IF(INDEX(Admin!$P$43:$Q$57,'1 Spec. - 1. Lägsta pris'!AT$77,'1 Spec. - 1. Lägsta pris'!$AR78)="","",INDEX(Admin!$P$43:$Q$57,'1 Spec. - 1. Lägsta pris'!AT$77,'1 Spec. - 1. Lägsta pris'!$AR78)),"")</f>
        <v/>
      </c>
      <c r="AU78" s="10" t="str" cm="1">
        <f t="array" ref="AU78">IFERROR(IF(INDEX(Admin!$P$43:$Q$57,'1 Spec. - 1. Lägsta pris'!AU$77,'1 Spec. - 1. Lägsta pris'!$AR78)="","",INDEX(Admin!$P$43:$Q$57,'1 Spec. - 1. Lägsta pris'!AU$77,'1 Spec. - 1. Lägsta pris'!$AR78)),"")</f>
        <v/>
      </c>
      <c r="AV78" s="10" t="str" cm="1">
        <f t="array" ref="AV78">IFERROR(IF(INDEX(Admin!$P$43:$Q$57,'1 Spec. - 1. Lägsta pris'!AV$77,'1 Spec. - 1. Lägsta pris'!$AR78)="","",INDEX(Admin!$P$43:$Q$57,'1 Spec. - 1. Lägsta pris'!AV$77,'1 Spec. - 1. Lägsta pris'!$AR78)),"")</f>
        <v/>
      </c>
      <c r="AW78" s="10" t="str" cm="1">
        <f t="array" ref="AW78">IFERROR(IF(INDEX(Admin!$P$43:$Q$57,'1 Spec. - 1. Lägsta pris'!AW$77,'1 Spec. - 1. Lägsta pris'!$AR78)="","",INDEX(Admin!$P$43:$Q$57,'1 Spec. - 1. Lägsta pris'!AW$77,'1 Spec. - 1. Lägsta pris'!$AR78)),"")</f>
        <v/>
      </c>
      <c r="AX78" s="10" t="str" cm="1">
        <f t="array" ref="AX78">IFERROR(IF(INDEX(Admin!$P$43:$Q$57,'1 Spec. - 1. Lägsta pris'!AX$77,'1 Spec. - 1. Lägsta pris'!$AR78)="","",INDEX(Admin!$P$43:$Q$57,'1 Spec. - 1. Lägsta pris'!AX$77,'1 Spec. - 1. Lägsta pris'!$AR78)),"")</f>
        <v/>
      </c>
      <c r="AY78" s="10" t="str" cm="1">
        <f t="array" ref="AY78">IFERROR(IF(INDEX(Admin!$P$43:$Q$57,'1 Spec. - 1. Lägsta pris'!AY$77,'1 Spec. - 1. Lägsta pris'!$AR78)="","",INDEX(Admin!$P$43:$Q$57,'1 Spec. - 1. Lägsta pris'!AY$77,'1 Spec. - 1. Lägsta pris'!$AR78)),"")</f>
        <v/>
      </c>
      <c r="AZ78" s="10" t="str" cm="1">
        <f t="array" ref="AZ78">IFERROR(IF(INDEX(Admin!$P$43:$Q$57,'1 Spec. - 1. Lägsta pris'!AZ$77,'1 Spec. - 1. Lägsta pris'!$AR78)="","",INDEX(Admin!$P$43:$Q$57,'1 Spec. - 1. Lägsta pris'!AZ$77,'1 Spec. - 1. Lägsta pris'!$AR78)),"")</f>
        <v/>
      </c>
      <c r="BA78" s="10" t="str" cm="1">
        <f t="array" ref="BA78">IFERROR(IF(INDEX(Admin!$P$43:$Q$57,'1 Spec. - 1. Lägsta pris'!BA$77,'1 Spec. - 1. Lägsta pris'!$AR78)="","",INDEX(Admin!$P$43:$Q$57,'1 Spec. - 1. Lägsta pris'!BA$77,'1 Spec. - 1. Lägsta pris'!$AR78)),"")</f>
        <v/>
      </c>
      <c r="BB78" s="10" t="str" cm="1">
        <f t="array" ref="BB78">IFERROR(IF(INDEX(Admin!$P$43:$Q$57,'1 Spec. - 1. Lägsta pris'!BB$77,'1 Spec. - 1. Lägsta pris'!$AR78)="","",INDEX(Admin!$P$43:$Q$57,'1 Spec. - 1. Lägsta pris'!BB$77,'1 Spec. - 1. Lägsta pris'!$AR78)),"")</f>
        <v/>
      </c>
      <c r="BC78" s="10" t="str" cm="1">
        <f t="array" ref="BC78">IFERROR(IF(INDEX(Admin!$P$43:$Q$57,'1 Spec. - 1. Lägsta pris'!BC$77,'1 Spec. - 1. Lägsta pris'!$AR78)="","",INDEX(Admin!$P$43:$Q$57,'1 Spec. - 1. Lägsta pris'!BC$77,'1 Spec. - 1. Lägsta pris'!$AR78)),"")</f>
        <v/>
      </c>
      <c r="BD78" s="10" t="str" cm="1">
        <f t="array" ref="BD78">IFERROR(IF(INDEX(Admin!$P$43:$Q$57,'1 Spec. - 1. Lägsta pris'!BD$77,'1 Spec. - 1. Lägsta pris'!$AR78)="","",INDEX(Admin!$P$43:$Q$57,'1 Spec. - 1. Lägsta pris'!BD$77,'1 Spec. - 1. Lägsta pris'!$AR78)),"")</f>
        <v/>
      </c>
      <c r="BE78" s="10" t="str" cm="1">
        <f t="array" ref="BE78">IFERROR(IF(INDEX(Admin!$P$43:$Q$57,'1 Spec. - 1. Lägsta pris'!BE$77,'1 Spec. - 1. Lägsta pris'!$AR78)="","",INDEX(Admin!$P$43:$Q$57,'1 Spec. - 1. Lägsta pris'!BE$77,'1 Spec. - 1. Lägsta pris'!$AR78)),"")</f>
        <v/>
      </c>
      <c r="BF78" s="10" t="str" cm="1">
        <f t="array" ref="BF78">IFERROR(IF(INDEX(Admin!$P$43:$Q$57,'1 Spec. - 1. Lägsta pris'!BF$77,'1 Spec. - 1. Lägsta pris'!$AR78)="","",INDEX(Admin!$P$43:$Q$57,'1 Spec. - 1. Lägsta pris'!BF$77,'1 Spec. - 1. Lägsta pris'!$AR78)),"")</f>
        <v/>
      </c>
      <c r="BG78" s="10" t="str" cm="1">
        <f t="array" ref="BG78">IFERROR(IF(INDEX(Admin!$P$43:$Q$57,'1 Spec. - 1. Lägsta pris'!BG$77,'1 Spec. - 1. Lägsta pris'!$AR78)="","",INDEX(Admin!$P$43:$Q$57,'1 Spec. - 1. Lägsta pris'!BG$77,'1 Spec. - 1. Lägsta pris'!$AR78)),"")</f>
        <v/>
      </c>
      <c r="BH78" s="10" t="str" cm="1">
        <f t="array" ref="BH78">IFERROR(IF(INDEX(Admin!$P$43:$Q$57,'1 Spec. - 1. Lägsta pris'!BH$77,'1 Spec. - 1. Lägsta pris'!$AR78)="","",INDEX(Admin!$P$43:$Q$57,'1 Spec. - 1. Lägsta pris'!BH$77,'1 Spec. - 1. Lägsta pris'!$AR78)),"")</f>
        <v/>
      </c>
      <c r="BJ78" s="10" t="str">
        <f>IF(C78="Vattenautomater",INDEX(Admin!$R$43:$R$55,MATCH('1 Spec. - 1. Lägsta pris'!D78,Admin!$Q$43:$Q$55,0)),"JaNej")</f>
        <v>JaNej</v>
      </c>
    </row>
    <row r="79" spans="1:62" ht="51.95" customHeight="1" x14ac:dyDescent="0.2">
      <c r="A79" s="103" t="str">
        <f t="shared" si="1"/>
        <v>ServiceHyra</v>
      </c>
      <c r="B79" s="232" t="s">
        <v>97</v>
      </c>
      <c r="C79" s="187"/>
      <c r="D79" s="186"/>
      <c r="E79" s="267"/>
      <c r="F79" s="267"/>
      <c r="G79" s="467"/>
      <c r="H79" s="468"/>
      <c r="I79" s="248"/>
      <c r="J79" s="188"/>
      <c r="K79" s="376" t="str">
        <f t="shared" si="2"/>
        <v/>
      </c>
      <c r="L79" s="377"/>
      <c r="M79" s="182"/>
      <c r="N79" s="182"/>
      <c r="O79" s="158"/>
      <c r="Q79" s="176"/>
      <c r="R79" s="469"/>
      <c r="S79" s="470"/>
      <c r="T79" s="363"/>
      <c r="U79" s="363"/>
      <c r="V79" s="364"/>
      <c r="W79" s="363"/>
      <c r="X79" s="364"/>
      <c r="Y79" s="379"/>
      <c r="Z79" s="379"/>
      <c r="AA79" s="379"/>
      <c r="AB79" s="379"/>
      <c r="AC79" s="365">
        <f t="shared" si="3"/>
        <v>0</v>
      </c>
      <c r="AD79" s="365">
        <f t="shared" si="4"/>
        <v>0</v>
      </c>
      <c r="AE79" s="471">
        <f t="shared" ref="AE79:AE112" si="7">IF(Q79="Ja",IFERROR(IF(I79="Hyra",(((V79+U79)*M79)+(X79+W79)*N79+AC79+AD79+((Y79+Z79)*M79)+((AA79+AB79)*N79))*E79,IF(J79="Ingen service (endast vid köp)",T79*E79,IF(I79="Endast service",(V79*M79)+(X79*N79),(((V79*M79)+U79+(X79*N79)+W79)+AC79+AD79+T79+((Y79+Z79)*M79)+((AA79+AB79)))*E79))),""),0)</f>
        <v>0</v>
      </c>
      <c r="AF79" s="472"/>
      <c r="AQ79" s="147" t="str">
        <f t="shared" si="5"/>
        <v/>
      </c>
      <c r="AR79" s="147" t="str">
        <f t="shared" si="6"/>
        <v/>
      </c>
      <c r="AT79" s="10" t="str" cm="1">
        <f t="array" ref="AT79">IFERROR(IF(INDEX(Admin!$P$43:$Q$57,'1 Spec. - 1. Lägsta pris'!AT$77,'1 Spec. - 1. Lägsta pris'!$AR79)="","",INDEX(Admin!$P$43:$Q$57,'1 Spec. - 1. Lägsta pris'!AT$77,'1 Spec. - 1. Lägsta pris'!$AR79)),"")</f>
        <v/>
      </c>
      <c r="AU79" s="10" t="str" cm="1">
        <f t="array" ref="AU79">IFERROR(IF(INDEX(Admin!$P$43:$Q$57,'1 Spec. - 1. Lägsta pris'!AU$77,'1 Spec. - 1. Lägsta pris'!$AR79)="","",INDEX(Admin!$P$43:$Q$57,'1 Spec. - 1. Lägsta pris'!AU$77,'1 Spec. - 1. Lägsta pris'!$AR79)),"")</f>
        <v/>
      </c>
      <c r="AV79" s="10" t="str" cm="1">
        <f t="array" ref="AV79">IFERROR(IF(INDEX(Admin!$P$43:$Q$57,'1 Spec. - 1. Lägsta pris'!AV$77,'1 Spec. - 1. Lägsta pris'!$AR79)="","",INDEX(Admin!$P$43:$Q$57,'1 Spec. - 1. Lägsta pris'!AV$77,'1 Spec. - 1. Lägsta pris'!$AR79)),"")</f>
        <v/>
      </c>
      <c r="AW79" s="10" t="str" cm="1">
        <f t="array" ref="AW79">IFERROR(IF(INDEX(Admin!$P$43:$Q$57,'1 Spec. - 1. Lägsta pris'!AW$77,'1 Spec. - 1. Lägsta pris'!$AR79)="","",INDEX(Admin!$P$43:$Q$57,'1 Spec. - 1. Lägsta pris'!AW$77,'1 Spec. - 1. Lägsta pris'!$AR79)),"")</f>
        <v/>
      </c>
      <c r="AX79" s="10" t="str" cm="1">
        <f t="array" ref="AX79">IFERROR(IF(INDEX(Admin!$P$43:$Q$57,'1 Spec. - 1. Lägsta pris'!AX$77,'1 Spec. - 1. Lägsta pris'!$AR79)="","",INDEX(Admin!$P$43:$Q$57,'1 Spec. - 1. Lägsta pris'!AX$77,'1 Spec. - 1. Lägsta pris'!$AR79)),"")</f>
        <v/>
      </c>
      <c r="AY79" s="10" t="str" cm="1">
        <f t="array" ref="AY79">IFERROR(IF(INDEX(Admin!$P$43:$Q$57,'1 Spec. - 1. Lägsta pris'!AY$77,'1 Spec. - 1. Lägsta pris'!$AR79)="","",INDEX(Admin!$P$43:$Q$57,'1 Spec. - 1. Lägsta pris'!AY$77,'1 Spec. - 1. Lägsta pris'!$AR79)),"")</f>
        <v/>
      </c>
      <c r="AZ79" s="10" t="str" cm="1">
        <f t="array" ref="AZ79">IFERROR(IF(INDEX(Admin!$P$43:$Q$57,'1 Spec. - 1. Lägsta pris'!AZ$77,'1 Spec. - 1. Lägsta pris'!$AR79)="","",INDEX(Admin!$P$43:$Q$57,'1 Spec. - 1. Lägsta pris'!AZ$77,'1 Spec. - 1. Lägsta pris'!$AR79)),"")</f>
        <v/>
      </c>
      <c r="BA79" s="10" t="str" cm="1">
        <f t="array" ref="BA79">IFERROR(IF(INDEX(Admin!$P$43:$Q$57,'1 Spec. - 1. Lägsta pris'!BA$77,'1 Spec. - 1. Lägsta pris'!$AR79)="","",INDEX(Admin!$P$43:$Q$57,'1 Spec. - 1. Lägsta pris'!BA$77,'1 Spec. - 1. Lägsta pris'!$AR79)),"")</f>
        <v/>
      </c>
      <c r="BB79" s="10" t="str" cm="1">
        <f t="array" ref="BB79">IFERROR(IF(INDEX(Admin!$P$43:$Q$57,'1 Spec. - 1. Lägsta pris'!BB$77,'1 Spec. - 1. Lägsta pris'!$AR79)="","",INDEX(Admin!$P$43:$Q$57,'1 Spec. - 1. Lägsta pris'!BB$77,'1 Spec. - 1. Lägsta pris'!$AR79)),"")</f>
        <v/>
      </c>
      <c r="BC79" s="10" t="str" cm="1">
        <f t="array" ref="BC79">IFERROR(IF(INDEX(Admin!$P$43:$Q$57,'1 Spec. - 1. Lägsta pris'!BC$77,'1 Spec. - 1. Lägsta pris'!$AR79)="","",INDEX(Admin!$P$43:$Q$57,'1 Spec. - 1. Lägsta pris'!BC$77,'1 Spec. - 1. Lägsta pris'!$AR79)),"")</f>
        <v/>
      </c>
      <c r="BD79" s="10" t="str" cm="1">
        <f t="array" ref="BD79">IFERROR(IF(INDEX(Admin!$P$43:$Q$57,'1 Spec. - 1. Lägsta pris'!BD$77,'1 Spec. - 1. Lägsta pris'!$AR79)="","",INDEX(Admin!$P$43:$Q$57,'1 Spec. - 1. Lägsta pris'!BD$77,'1 Spec. - 1. Lägsta pris'!$AR79)),"")</f>
        <v/>
      </c>
      <c r="BE79" s="10" t="str" cm="1">
        <f t="array" ref="BE79">IFERROR(IF(INDEX(Admin!$P$43:$Q$57,'1 Spec. - 1. Lägsta pris'!BE$77,'1 Spec. - 1. Lägsta pris'!$AR79)="","",INDEX(Admin!$P$43:$Q$57,'1 Spec. - 1. Lägsta pris'!BE$77,'1 Spec. - 1. Lägsta pris'!$AR79)),"")</f>
        <v/>
      </c>
      <c r="BF79" s="10" t="str" cm="1">
        <f t="array" ref="BF79">IFERROR(IF(INDEX(Admin!$P$43:$Q$57,'1 Spec. - 1. Lägsta pris'!BF$77,'1 Spec. - 1. Lägsta pris'!$AR79)="","",INDEX(Admin!$P$43:$Q$57,'1 Spec. - 1. Lägsta pris'!BF$77,'1 Spec. - 1. Lägsta pris'!$AR79)),"")</f>
        <v/>
      </c>
      <c r="BG79" s="10" t="str" cm="1">
        <f t="array" ref="BG79">IFERROR(IF(INDEX(Admin!$P$43:$Q$57,'1 Spec. - 1. Lägsta pris'!BG$77,'1 Spec. - 1. Lägsta pris'!$AR79)="","",INDEX(Admin!$P$43:$Q$57,'1 Spec. - 1. Lägsta pris'!BG$77,'1 Spec. - 1. Lägsta pris'!$AR79)),"")</f>
        <v/>
      </c>
      <c r="BH79" s="10" t="str" cm="1">
        <f t="array" ref="BH79">IFERROR(IF(INDEX(Admin!$P$43:$Q$57,'1 Spec. - 1. Lägsta pris'!BH$77,'1 Spec. - 1. Lägsta pris'!$AR79)="","",INDEX(Admin!$P$43:$Q$57,'1 Spec. - 1. Lägsta pris'!BH$77,'1 Spec. - 1. Lägsta pris'!$AR79)),"")</f>
        <v/>
      </c>
      <c r="BJ79" s="10" t="str">
        <f>IF(C79="Vattenautomater",INDEX(Admin!$R$43:$R$55,MATCH('1 Spec. - 1. Lägsta pris'!D79,Admin!$Q$43:$Q$52,0)),"JaNej")</f>
        <v>JaNej</v>
      </c>
    </row>
    <row r="80" spans="1:62" ht="51.95" customHeight="1" x14ac:dyDescent="0.2">
      <c r="A80" s="103" t="str">
        <f t="shared" si="1"/>
        <v>ServiceHyra</v>
      </c>
      <c r="B80" s="232" t="s">
        <v>98</v>
      </c>
      <c r="C80" s="187"/>
      <c r="D80" s="186"/>
      <c r="E80" s="267"/>
      <c r="F80" s="267"/>
      <c r="G80" s="467"/>
      <c r="H80" s="468"/>
      <c r="I80" s="248"/>
      <c r="J80" s="188"/>
      <c r="K80" s="376" t="str">
        <f t="shared" si="2"/>
        <v/>
      </c>
      <c r="L80" s="377"/>
      <c r="M80" s="182"/>
      <c r="N80" s="182"/>
      <c r="O80" s="158"/>
      <c r="Q80" s="176"/>
      <c r="R80" s="469"/>
      <c r="S80" s="470"/>
      <c r="T80" s="363"/>
      <c r="U80" s="363"/>
      <c r="V80" s="364"/>
      <c r="W80" s="363"/>
      <c r="X80" s="364"/>
      <c r="Y80" s="379"/>
      <c r="Z80" s="379"/>
      <c r="AA80" s="379"/>
      <c r="AB80" s="379"/>
      <c r="AC80" s="365">
        <f t="shared" si="3"/>
        <v>0</v>
      </c>
      <c r="AD80" s="365">
        <f t="shared" si="4"/>
        <v>0</v>
      </c>
      <c r="AE80" s="471">
        <f t="shared" si="7"/>
        <v>0</v>
      </c>
      <c r="AF80" s="472"/>
      <c r="AQ80" s="147" t="str">
        <f t="shared" si="5"/>
        <v/>
      </c>
      <c r="AR80" s="147" t="str">
        <f t="shared" ref="AR80:AR84" si="8">IF(AQ80="Kaffeautomater",1,IF(AQ80="Vattenautomater",2,""))</f>
        <v/>
      </c>
      <c r="AT80" s="10" t="str" cm="1">
        <f t="array" ref="AT80">IFERROR(IF(INDEX(Admin!$P$43:$Q$57,'1 Spec. - 1. Lägsta pris'!AT$77,'1 Spec. - 1. Lägsta pris'!$AR80)="","",INDEX(Admin!$P$43:$Q$57,'1 Spec. - 1. Lägsta pris'!AT$77,'1 Spec. - 1. Lägsta pris'!$AR80)),"")</f>
        <v/>
      </c>
      <c r="AU80" s="10" t="str" cm="1">
        <f t="array" ref="AU80">IFERROR(IF(INDEX(Admin!$P$43:$Q$57,'1 Spec. - 1. Lägsta pris'!AU$77,'1 Spec. - 1. Lägsta pris'!$AR80)="","",INDEX(Admin!$P$43:$Q$57,'1 Spec. - 1. Lägsta pris'!AU$77,'1 Spec. - 1. Lägsta pris'!$AR80)),"")</f>
        <v/>
      </c>
      <c r="AV80" s="10" t="str" cm="1">
        <f t="array" ref="AV80">IFERROR(IF(INDEX(Admin!$P$43:$Q$57,'1 Spec. - 1. Lägsta pris'!AV$77,'1 Spec. - 1. Lägsta pris'!$AR80)="","",INDEX(Admin!$P$43:$Q$57,'1 Spec. - 1. Lägsta pris'!AV$77,'1 Spec. - 1. Lägsta pris'!$AR80)),"")</f>
        <v/>
      </c>
      <c r="AW80" s="10" t="str" cm="1">
        <f t="array" ref="AW80">IFERROR(IF(INDEX(Admin!$P$43:$Q$57,'1 Spec. - 1. Lägsta pris'!AW$77,'1 Spec. - 1. Lägsta pris'!$AR80)="","",INDEX(Admin!$P$43:$Q$57,'1 Spec. - 1. Lägsta pris'!AW$77,'1 Spec. - 1. Lägsta pris'!$AR80)),"")</f>
        <v/>
      </c>
      <c r="AX80" s="10" t="str" cm="1">
        <f t="array" ref="AX80">IFERROR(IF(INDEX(Admin!$P$43:$Q$57,'1 Spec. - 1. Lägsta pris'!AX$77,'1 Spec. - 1. Lägsta pris'!$AR80)="","",INDEX(Admin!$P$43:$Q$57,'1 Spec. - 1. Lägsta pris'!AX$77,'1 Spec. - 1. Lägsta pris'!$AR80)),"")</f>
        <v/>
      </c>
      <c r="AY80" s="10" t="str" cm="1">
        <f t="array" ref="AY80">IFERROR(IF(INDEX(Admin!$P$43:$Q$57,'1 Spec. - 1. Lägsta pris'!AY$77,'1 Spec. - 1. Lägsta pris'!$AR80)="","",INDEX(Admin!$P$43:$Q$57,'1 Spec. - 1. Lägsta pris'!AY$77,'1 Spec. - 1. Lägsta pris'!$AR80)),"")</f>
        <v/>
      </c>
      <c r="AZ80" s="10" t="str" cm="1">
        <f t="array" ref="AZ80">IFERROR(IF(INDEX(Admin!$P$43:$Q$57,'1 Spec. - 1. Lägsta pris'!AZ$77,'1 Spec. - 1. Lägsta pris'!$AR80)="","",INDEX(Admin!$P$43:$Q$57,'1 Spec. - 1. Lägsta pris'!AZ$77,'1 Spec. - 1. Lägsta pris'!$AR80)),"")</f>
        <v/>
      </c>
      <c r="BA80" s="10" t="str" cm="1">
        <f t="array" ref="BA80">IFERROR(IF(INDEX(Admin!$P$43:$Q$57,'1 Spec. - 1. Lägsta pris'!BA$77,'1 Spec. - 1. Lägsta pris'!$AR80)="","",INDEX(Admin!$P$43:$Q$57,'1 Spec. - 1. Lägsta pris'!BA$77,'1 Spec. - 1. Lägsta pris'!$AR80)),"")</f>
        <v/>
      </c>
      <c r="BB80" s="10" t="str" cm="1">
        <f t="array" ref="BB80">IFERROR(IF(INDEX(Admin!$P$43:$Q$57,'1 Spec. - 1. Lägsta pris'!BB$77,'1 Spec. - 1. Lägsta pris'!$AR80)="","",INDEX(Admin!$P$43:$Q$57,'1 Spec. - 1. Lägsta pris'!BB$77,'1 Spec. - 1. Lägsta pris'!$AR80)),"")</f>
        <v/>
      </c>
      <c r="BC80" s="10" t="str" cm="1">
        <f t="array" ref="BC80">IFERROR(IF(INDEX(Admin!$P$43:$Q$57,'1 Spec. - 1. Lägsta pris'!BC$77,'1 Spec. - 1. Lägsta pris'!$AR80)="","",INDEX(Admin!$P$43:$Q$57,'1 Spec. - 1. Lägsta pris'!BC$77,'1 Spec. - 1. Lägsta pris'!$AR80)),"")</f>
        <v/>
      </c>
      <c r="BD80" s="10" t="str" cm="1">
        <f t="array" ref="BD80">IFERROR(IF(INDEX(Admin!$P$43:$Q$57,'1 Spec. - 1. Lägsta pris'!BD$77,'1 Spec. - 1. Lägsta pris'!$AR80)="","",INDEX(Admin!$P$43:$Q$57,'1 Spec. - 1. Lägsta pris'!BD$77,'1 Spec. - 1. Lägsta pris'!$AR80)),"")</f>
        <v/>
      </c>
      <c r="BE80" s="10" t="str" cm="1">
        <f t="array" ref="BE80">IFERROR(IF(INDEX(Admin!$P$43:$Q$57,'1 Spec. - 1. Lägsta pris'!BE$77,'1 Spec. - 1. Lägsta pris'!$AR80)="","",INDEX(Admin!$P$43:$Q$57,'1 Spec. - 1. Lägsta pris'!BE$77,'1 Spec. - 1. Lägsta pris'!$AR80)),"")</f>
        <v/>
      </c>
      <c r="BF80" s="10" t="str" cm="1">
        <f t="array" ref="BF80">IFERROR(IF(INDEX(Admin!$P$43:$Q$57,'1 Spec. - 1. Lägsta pris'!BF$77,'1 Spec. - 1. Lägsta pris'!$AR80)="","",INDEX(Admin!$P$43:$Q$57,'1 Spec. - 1. Lägsta pris'!BF$77,'1 Spec. - 1. Lägsta pris'!$AR80)),"")</f>
        <v/>
      </c>
      <c r="BG80" s="10" t="str" cm="1">
        <f t="array" ref="BG80">IFERROR(IF(INDEX(Admin!$P$43:$Q$57,'1 Spec. - 1. Lägsta pris'!BG$77,'1 Spec. - 1. Lägsta pris'!$AR80)="","",INDEX(Admin!$P$43:$Q$57,'1 Spec. - 1. Lägsta pris'!BG$77,'1 Spec. - 1. Lägsta pris'!$AR80)),"")</f>
        <v/>
      </c>
      <c r="BH80" s="10" t="str" cm="1">
        <f t="array" ref="BH80">IFERROR(IF(INDEX(Admin!$P$43:$Q$57,'1 Spec. - 1. Lägsta pris'!BH$77,'1 Spec. - 1. Lägsta pris'!$AR80)="","",INDEX(Admin!$P$43:$Q$57,'1 Spec. - 1. Lägsta pris'!BH$77,'1 Spec. - 1. Lägsta pris'!$AR80)),"")</f>
        <v/>
      </c>
      <c r="BJ80" s="10" t="str">
        <f>IF(C80="Vattenautomater",INDEX(Admin!$R$43:$R$55,MATCH('1 Spec. - 1. Lägsta pris'!D80,Admin!$Q$43:$Q$52,0)),"JaNej")</f>
        <v>JaNej</v>
      </c>
    </row>
    <row r="81" spans="1:62" ht="51.95" customHeight="1" x14ac:dyDescent="0.2">
      <c r="A81" s="103" t="str">
        <f t="shared" si="1"/>
        <v>ServiceHyra</v>
      </c>
      <c r="B81" s="232" t="s">
        <v>99</v>
      </c>
      <c r="C81" s="187"/>
      <c r="D81" s="186"/>
      <c r="E81" s="267"/>
      <c r="F81" s="267"/>
      <c r="G81" s="467"/>
      <c r="H81" s="468"/>
      <c r="I81" s="248"/>
      <c r="J81" s="188"/>
      <c r="K81" s="376" t="str">
        <f t="shared" si="2"/>
        <v/>
      </c>
      <c r="L81" s="377"/>
      <c r="M81" s="182"/>
      <c r="N81" s="182"/>
      <c r="O81" s="158"/>
      <c r="Q81" s="176"/>
      <c r="R81" s="469"/>
      <c r="S81" s="470"/>
      <c r="T81" s="363"/>
      <c r="U81" s="363"/>
      <c r="V81" s="364"/>
      <c r="W81" s="363"/>
      <c r="X81" s="364"/>
      <c r="Y81" s="379"/>
      <c r="Z81" s="379"/>
      <c r="AA81" s="379"/>
      <c r="AB81" s="379"/>
      <c r="AC81" s="365">
        <f t="shared" si="3"/>
        <v>0</v>
      </c>
      <c r="AD81" s="365">
        <f t="shared" si="4"/>
        <v>0</v>
      </c>
      <c r="AE81" s="471">
        <f t="shared" si="7"/>
        <v>0</v>
      </c>
      <c r="AF81" s="472"/>
      <c r="AQ81" s="147" t="str">
        <f t="shared" si="5"/>
        <v/>
      </c>
      <c r="AR81" s="147" t="str">
        <f t="shared" si="8"/>
        <v/>
      </c>
      <c r="AT81" s="10" t="str" cm="1">
        <f t="array" ref="AT81">IFERROR(IF(INDEX(Admin!$P$43:$Q$57,'1 Spec. - 1. Lägsta pris'!AT$77,'1 Spec. - 1. Lägsta pris'!$AR81)="","",INDEX(Admin!$P$43:$Q$57,'1 Spec. - 1. Lägsta pris'!AT$77,'1 Spec. - 1. Lägsta pris'!$AR81)),"")</f>
        <v/>
      </c>
      <c r="AU81" s="10" t="str" cm="1">
        <f t="array" ref="AU81">IFERROR(IF(INDEX(Admin!$P$43:$Q$57,'1 Spec. - 1. Lägsta pris'!AU$77,'1 Spec. - 1. Lägsta pris'!$AR81)="","",INDEX(Admin!$P$43:$Q$57,'1 Spec. - 1. Lägsta pris'!AU$77,'1 Spec. - 1. Lägsta pris'!$AR81)),"")</f>
        <v/>
      </c>
      <c r="AV81" s="10" t="str" cm="1">
        <f t="array" ref="AV81">IFERROR(IF(INDEX(Admin!$P$43:$Q$57,'1 Spec. - 1. Lägsta pris'!AV$77,'1 Spec. - 1. Lägsta pris'!$AR81)="","",INDEX(Admin!$P$43:$Q$57,'1 Spec. - 1. Lägsta pris'!AV$77,'1 Spec. - 1. Lägsta pris'!$AR81)),"")</f>
        <v/>
      </c>
      <c r="AW81" s="10" t="str" cm="1">
        <f t="array" ref="AW81">IFERROR(IF(INDEX(Admin!$P$43:$Q$57,'1 Spec. - 1. Lägsta pris'!AW$77,'1 Spec. - 1. Lägsta pris'!$AR81)="","",INDEX(Admin!$P$43:$Q$57,'1 Spec. - 1. Lägsta pris'!AW$77,'1 Spec. - 1. Lägsta pris'!$AR81)),"")</f>
        <v/>
      </c>
      <c r="AX81" s="10" t="str" cm="1">
        <f t="array" ref="AX81">IFERROR(IF(INDEX(Admin!$P$43:$Q$57,'1 Spec. - 1. Lägsta pris'!AX$77,'1 Spec. - 1. Lägsta pris'!$AR81)="","",INDEX(Admin!$P$43:$Q$57,'1 Spec. - 1. Lägsta pris'!AX$77,'1 Spec. - 1. Lägsta pris'!$AR81)),"")</f>
        <v/>
      </c>
      <c r="AY81" s="10" t="str" cm="1">
        <f t="array" ref="AY81">IFERROR(IF(INDEX(Admin!$P$43:$Q$57,'1 Spec. - 1. Lägsta pris'!AY$77,'1 Spec. - 1. Lägsta pris'!$AR81)="","",INDEX(Admin!$P$43:$Q$57,'1 Spec. - 1. Lägsta pris'!AY$77,'1 Spec. - 1. Lägsta pris'!$AR81)),"")</f>
        <v/>
      </c>
      <c r="AZ81" s="10" t="str" cm="1">
        <f t="array" ref="AZ81">IFERROR(IF(INDEX(Admin!$P$43:$Q$57,'1 Spec. - 1. Lägsta pris'!AZ$77,'1 Spec. - 1. Lägsta pris'!$AR81)="","",INDEX(Admin!$P$43:$Q$57,'1 Spec. - 1. Lägsta pris'!AZ$77,'1 Spec. - 1. Lägsta pris'!$AR81)),"")</f>
        <v/>
      </c>
      <c r="BA81" s="10" t="str" cm="1">
        <f t="array" ref="BA81">IFERROR(IF(INDEX(Admin!$P$43:$Q$57,'1 Spec. - 1. Lägsta pris'!BA$77,'1 Spec. - 1. Lägsta pris'!$AR81)="","",INDEX(Admin!$P$43:$Q$57,'1 Spec. - 1. Lägsta pris'!BA$77,'1 Spec. - 1. Lägsta pris'!$AR81)),"")</f>
        <v/>
      </c>
      <c r="BB81" s="10" t="str" cm="1">
        <f t="array" ref="BB81">IFERROR(IF(INDEX(Admin!$P$43:$Q$57,'1 Spec. - 1. Lägsta pris'!BB$77,'1 Spec. - 1. Lägsta pris'!$AR81)="","",INDEX(Admin!$P$43:$Q$57,'1 Spec. - 1. Lägsta pris'!BB$77,'1 Spec. - 1. Lägsta pris'!$AR81)),"")</f>
        <v/>
      </c>
      <c r="BC81" s="10" t="str" cm="1">
        <f t="array" ref="BC81">IFERROR(IF(INDEX(Admin!$P$43:$Q$57,'1 Spec. - 1. Lägsta pris'!BC$77,'1 Spec. - 1. Lägsta pris'!$AR81)="","",INDEX(Admin!$P$43:$Q$57,'1 Spec. - 1. Lägsta pris'!BC$77,'1 Spec. - 1. Lägsta pris'!$AR81)),"")</f>
        <v/>
      </c>
      <c r="BD81" s="10" t="str" cm="1">
        <f t="array" ref="BD81">IFERROR(IF(INDEX(Admin!$P$43:$Q$57,'1 Spec. - 1. Lägsta pris'!BD$77,'1 Spec. - 1. Lägsta pris'!$AR81)="","",INDEX(Admin!$P$43:$Q$57,'1 Spec. - 1. Lägsta pris'!BD$77,'1 Spec. - 1. Lägsta pris'!$AR81)),"")</f>
        <v/>
      </c>
      <c r="BE81" s="10" t="str" cm="1">
        <f t="array" ref="BE81">IFERROR(IF(INDEX(Admin!$P$43:$Q$57,'1 Spec. - 1. Lägsta pris'!BE$77,'1 Spec. - 1. Lägsta pris'!$AR81)="","",INDEX(Admin!$P$43:$Q$57,'1 Spec. - 1. Lägsta pris'!BE$77,'1 Spec. - 1. Lägsta pris'!$AR81)),"")</f>
        <v/>
      </c>
      <c r="BF81" s="10" t="str" cm="1">
        <f t="array" ref="BF81">IFERROR(IF(INDEX(Admin!$P$43:$Q$57,'1 Spec. - 1. Lägsta pris'!BF$77,'1 Spec. - 1. Lägsta pris'!$AR81)="","",INDEX(Admin!$P$43:$Q$57,'1 Spec. - 1. Lägsta pris'!BF$77,'1 Spec. - 1. Lägsta pris'!$AR81)),"")</f>
        <v/>
      </c>
      <c r="BG81" s="10" t="str" cm="1">
        <f t="array" ref="BG81">IFERROR(IF(INDEX(Admin!$P$43:$Q$57,'1 Spec. - 1. Lägsta pris'!BG$77,'1 Spec. - 1. Lägsta pris'!$AR81)="","",INDEX(Admin!$P$43:$Q$57,'1 Spec. - 1. Lägsta pris'!BG$77,'1 Spec. - 1. Lägsta pris'!$AR81)),"")</f>
        <v/>
      </c>
      <c r="BH81" s="10" t="str" cm="1">
        <f t="array" ref="BH81">IFERROR(IF(INDEX(Admin!$P$43:$Q$57,'1 Spec. - 1. Lägsta pris'!BH$77,'1 Spec. - 1. Lägsta pris'!$AR81)="","",INDEX(Admin!$P$43:$Q$57,'1 Spec. - 1. Lägsta pris'!BH$77,'1 Spec. - 1. Lägsta pris'!$AR81)),"")</f>
        <v/>
      </c>
      <c r="BJ81" s="10" t="str">
        <f>IF(C81="Vattenautomater",INDEX(Admin!$R$43:$R$55,MATCH('1 Spec. - 1. Lägsta pris'!D81,Admin!$Q$43:$Q$52,0)),"JaNej")</f>
        <v>JaNej</v>
      </c>
    </row>
    <row r="82" spans="1:62" ht="51.95" customHeight="1" x14ac:dyDescent="0.2">
      <c r="A82" s="103" t="str">
        <f t="shared" si="1"/>
        <v>ServiceHyra</v>
      </c>
      <c r="B82" s="232" t="s">
        <v>100</v>
      </c>
      <c r="C82" s="187"/>
      <c r="D82" s="186"/>
      <c r="E82" s="267"/>
      <c r="F82" s="267"/>
      <c r="G82" s="467"/>
      <c r="H82" s="468"/>
      <c r="I82" s="248"/>
      <c r="J82" s="188"/>
      <c r="K82" s="376" t="str">
        <f t="shared" si="2"/>
        <v/>
      </c>
      <c r="L82" s="377"/>
      <c r="M82" s="182"/>
      <c r="N82" s="182"/>
      <c r="O82" s="158"/>
      <c r="Q82" s="176"/>
      <c r="R82" s="469"/>
      <c r="S82" s="470"/>
      <c r="T82" s="363"/>
      <c r="U82" s="363"/>
      <c r="V82" s="364"/>
      <c r="W82" s="363"/>
      <c r="X82" s="364"/>
      <c r="Y82" s="379"/>
      <c r="Z82" s="379"/>
      <c r="AA82" s="379"/>
      <c r="AB82" s="379"/>
      <c r="AC82" s="365">
        <f t="shared" si="3"/>
        <v>0</v>
      </c>
      <c r="AD82" s="365">
        <f t="shared" si="4"/>
        <v>0</v>
      </c>
      <c r="AE82" s="471">
        <f t="shared" si="7"/>
        <v>0</v>
      </c>
      <c r="AF82" s="472"/>
      <c r="AQ82" s="147" t="str">
        <f t="shared" si="5"/>
        <v/>
      </c>
      <c r="AR82" s="147" t="str">
        <f t="shared" si="8"/>
        <v/>
      </c>
      <c r="AT82" s="10" t="str" cm="1">
        <f t="array" ref="AT82">IFERROR(IF(INDEX(Admin!$P$43:$Q$57,'1 Spec. - 1. Lägsta pris'!AT$77,'1 Spec. - 1. Lägsta pris'!$AR82)="","",INDEX(Admin!$P$43:$Q$57,'1 Spec. - 1. Lägsta pris'!AT$77,'1 Spec. - 1. Lägsta pris'!$AR82)),"")</f>
        <v/>
      </c>
      <c r="AU82" s="10" t="str" cm="1">
        <f t="array" ref="AU82">IFERROR(IF(INDEX(Admin!$P$43:$Q$57,'1 Spec. - 1. Lägsta pris'!AU$77,'1 Spec. - 1. Lägsta pris'!$AR82)="","",INDEX(Admin!$P$43:$Q$57,'1 Spec. - 1. Lägsta pris'!AU$77,'1 Spec. - 1. Lägsta pris'!$AR82)),"")</f>
        <v/>
      </c>
      <c r="AV82" s="10" t="str" cm="1">
        <f t="array" ref="AV82">IFERROR(IF(INDEX(Admin!$P$43:$Q$57,'1 Spec. - 1. Lägsta pris'!AV$77,'1 Spec. - 1. Lägsta pris'!$AR82)="","",INDEX(Admin!$P$43:$Q$57,'1 Spec. - 1. Lägsta pris'!AV$77,'1 Spec. - 1. Lägsta pris'!$AR82)),"")</f>
        <v/>
      </c>
      <c r="AW82" s="10" t="str" cm="1">
        <f t="array" ref="AW82">IFERROR(IF(INDEX(Admin!$P$43:$Q$57,'1 Spec. - 1. Lägsta pris'!AW$77,'1 Spec. - 1. Lägsta pris'!$AR82)="","",INDEX(Admin!$P$43:$Q$57,'1 Spec. - 1. Lägsta pris'!AW$77,'1 Spec. - 1. Lägsta pris'!$AR82)),"")</f>
        <v/>
      </c>
      <c r="AX82" s="10" t="str" cm="1">
        <f t="array" ref="AX82">IFERROR(IF(INDEX(Admin!$P$43:$Q$57,'1 Spec. - 1. Lägsta pris'!AX$77,'1 Spec. - 1. Lägsta pris'!$AR82)="","",INDEX(Admin!$P$43:$Q$57,'1 Spec. - 1. Lägsta pris'!AX$77,'1 Spec. - 1. Lägsta pris'!$AR82)),"")</f>
        <v/>
      </c>
      <c r="AY82" s="10" t="str" cm="1">
        <f t="array" ref="AY82">IFERROR(IF(INDEX(Admin!$P$43:$Q$57,'1 Spec. - 1. Lägsta pris'!AY$77,'1 Spec. - 1. Lägsta pris'!$AR82)="","",INDEX(Admin!$P$43:$Q$57,'1 Spec. - 1. Lägsta pris'!AY$77,'1 Spec. - 1. Lägsta pris'!$AR82)),"")</f>
        <v/>
      </c>
      <c r="AZ82" s="10" t="str" cm="1">
        <f t="array" ref="AZ82">IFERROR(IF(INDEX(Admin!$P$43:$Q$57,'1 Spec. - 1. Lägsta pris'!AZ$77,'1 Spec. - 1. Lägsta pris'!$AR82)="","",INDEX(Admin!$P$43:$Q$57,'1 Spec. - 1. Lägsta pris'!AZ$77,'1 Spec. - 1. Lägsta pris'!$AR82)),"")</f>
        <v/>
      </c>
      <c r="BA82" s="10" t="str" cm="1">
        <f t="array" ref="BA82">IFERROR(IF(INDEX(Admin!$P$43:$Q$57,'1 Spec. - 1. Lägsta pris'!BA$77,'1 Spec. - 1. Lägsta pris'!$AR82)="","",INDEX(Admin!$P$43:$Q$57,'1 Spec. - 1. Lägsta pris'!BA$77,'1 Spec. - 1. Lägsta pris'!$AR82)),"")</f>
        <v/>
      </c>
      <c r="BB82" s="10" t="str" cm="1">
        <f t="array" ref="BB82">IFERROR(IF(INDEX(Admin!$P$43:$Q$57,'1 Spec. - 1. Lägsta pris'!BB$77,'1 Spec. - 1. Lägsta pris'!$AR82)="","",INDEX(Admin!$P$43:$Q$57,'1 Spec. - 1. Lägsta pris'!BB$77,'1 Spec. - 1. Lägsta pris'!$AR82)),"")</f>
        <v/>
      </c>
      <c r="BC82" s="10" t="str" cm="1">
        <f t="array" ref="BC82">IFERROR(IF(INDEX(Admin!$P$43:$Q$57,'1 Spec. - 1. Lägsta pris'!BC$77,'1 Spec. - 1. Lägsta pris'!$AR82)="","",INDEX(Admin!$P$43:$Q$57,'1 Spec. - 1. Lägsta pris'!BC$77,'1 Spec. - 1. Lägsta pris'!$AR82)),"")</f>
        <v/>
      </c>
      <c r="BD82" s="10" t="str" cm="1">
        <f t="array" ref="BD82">IFERROR(IF(INDEX(Admin!$P$43:$Q$57,'1 Spec. - 1. Lägsta pris'!BD$77,'1 Spec. - 1. Lägsta pris'!$AR82)="","",INDEX(Admin!$P$43:$Q$57,'1 Spec. - 1. Lägsta pris'!BD$77,'1 Spec. - 1. Lägsta pris'!$AR82)),"")</f>
        <v/>
      </c>
      <c r="BE82" s="10" t="str" cm="1">
        <f t="array" ref="BE82">IFERROR(IF(INDEX(Admin!$P$43:$Q$57,'1 Spec. - 1. Lägsta pris'!BE$77,'1 Spec. - 1. Lägsta pris'!$AR82)="","",INDEX(Admin!$P$43:$Q$57,'1 Spec. - 1. Lägsta pris'!BE$77,'1 Spec. - 1. Lägsta pris'!$AR82)),"")</f>
        <v/>
      </c>
      <c r="BF82" s="10" t="str" cm="1">
        <f t="array" ref="BF82">IFERROR(IF(INDEX(Admin!$P$43:$Q$57,'1 Spec. - 1. Lägsta pris'!BF$77,'1 Spec. - 1. Lägsta pris'!$AR82)="","",INDEX(Admin!$P$43:$Q$57,'1 Spec. - 1. Lägsta pris'!BF$77,'1 Spec. - 1. Lägsta pris'!$AR82)),"")</f>
        <v/>
      </c>
      <c r="BG82" s="10" t="str" cm="1">
        <f t="array" ref="BG82">IFERROR(IF(INDEX(Admin!$P$43:$Q$57,'1 Spec. - 1. Lägsta pris'!BG$77,'1 Spec. - 1. Lägsta pris'!$AR82)="","",INDEX(Admin!$P$43:$Q$57,'1 Spec. - 1. Lägsta pris'!BG$77,'1 Spec. - 1. Lägsta pris'!$AR82)),"")</f>
        <v/>
      </c>
      <c r="BH82" s="10" t="str" cm="1">
        <f t="array" ref="BH82">IFERROR(IF(INDEX(Admin!$P$43:$Q$57,'1 Spec. - 1. Lägsta pris'!BH$77,'1 Spec. - 1. Lägsta pris'!$AR82)="","",INDEX(Admin!$P$43:$Q$57,'1 Spec. - 1. Lägsta pris'!BH$77,'1 Spec. - 1. Lägsta pris'!$AR82)),"")</f>
        <v/>
      </c>
      <c r="BJ82" s="10" t="str">
        <f>IF(C82="Vattenautomater",INDEX(Admin!$R$43:$R$55,MATCH('1 Spec. - 1. Lägsta pris'!D82,Admin!$Q$43:$Q$52,0)),"JaNej")</f>
        <v>JaNej</v>
      </c>
    </row>
    <row r="83" spans="1:62" ht="51.95" customHeight="1" x14ac:dyDescent="0.2">
      <c r="A83" s="103" t="str">
        <f t="shared" si="1"/>
        <v>ServiceHyra</v>
      </c>
      <c r="B83" s="232" t="s">
        <v>102</v>
      </c>
      <c r="C83" s="187"/>
      <c r="D83" s="186"/>
      <c r="E83" s="267"/>
      <c r="F83" s="267"/>
      <c r="G83" s="467"/>
      <c r="H83" s="468"/>
      <c r="I83" s="248"/>
      <c r="J83" s="188"/>
      <c r="K83" s="376" t="str">
        <f t="shared" si="2"/>
        <v/>
      </c>
      <c r="L83" s="377"/>
      <c r="M83" s="182"/>
      <c r="N83" s="182"/>
      <c r="O83" s="158"/>
      <c r="Q83" s="176"/>
      <c r="R83" s="469"/>
      <c r="S83" s="470"/>
      <c r="T83" s="363"/>
      <c r="U83" s="363"/>
      <c r="V83" s="364"/>
      <c r="W83" s="363"/>
      <c r="X83" s="364"/>
      <c r="Y83" s="379"/>
      <c r="Z83" s="379"/>
      <c r="AA83" s="379"/>
      <c r="AB83" s="379"/>
      <c r="AC83" s="365">
        <f t="shared" si="3"/>
        <v>0</v>
      </c>
      <c r="AD83" s="365">
        <f t="shared" si="4"/>
        <v>0</v>
      </c>
      <c r="AE83" s="471">
        <f t="shared" si="7"/>
        <v>0</v>
      </c>
      <c r="AF83" s="472"/>
      <c r="AQ83" s="147" t="str">
        <f t="shared" si="5"/>
        <v/>
      </c>
      <c r="AR83" s="147" t="str">
        <f t="shared" si="8"/>
        <v/>
      </c>
      <c r="AT83" s="10" t="str" cm="1">
        <f t="array" ref="AT83">IFERROR(IF(INDEX(Admin!$P$43:$Q$57,'1 Spec. - 1. Lägsta pris'!AT$77,'1 Spec. - 1. Lägsta pris'!$AR83)="","",INDEX(Admin!$P$43:$Q$57,'1 Spec. - 1. Lägsta pris'!AT$77,'1 Spec. - 1. Lägsta pris'!$AR83)),"")</f>
        <v/>
      </c>
      <c r="AU83" s="10" t="str" cm="1">
        <f t="array" ref="AU83">IFERROR(IF(INDEX(Admin!$P$43:$Q$57,'1 Spec. - 1. Lägsta pris'!AU$77,'1 Spec. - 1. Lägsta pris'!$AR83)="","",INDEX(Admin!$P$43:$Q$57,'1 Spec. - 1. Lägsta pris'!AU$77,'1 Spec. - 1. Lägsta pris'!$AR83)),"")</f>
        <v/>
      </c>
      <c r="AV83" s="10" t="str" cm="1">
        <f t="array" ref="AV83">IFERROR(IF(INDEX(Admin!$P$43:$Q$57,'1 Spec. - 1. Lägsta pris'!AV$77,'1 Spec. - 1. Lägsta pris'!$AR83)="","",INDEX(Admin!$P$43:$Q$57,'1 Spec. - 1. Lägsta pris'!AV$77,'1 Spec. - 1. Lägsta pris'!$AR83)),"")</f>
        <v/>
      </c>
      <c r="AW83" s="10" t="str" cm="1">
        <f t="array" ref="AW83">IFERROR(IF(INDEX(Admin!$P$43:$Q$57,'1 Spec. - 1. Lägsta pris'!AW$77,'1 Spec. - 1. Lägsta pris'!$AR83)="","",INDEX(Admin!$P$43:$Q$57,'1 Spec. - 1. Lägsta pris'!AW$77,'1 Spec. - 1. Lägsta pris'!$AR83)),"")</f>
        <v/>
      </c>
      <c r="AX83" s="10" t="str" cm="1">
        <f t="array" ref="AX83">IFERROR(IF(INDEX(Admin!$P$43:$Q$57,'1 Spec. - 1. Lägsta pris'!AX$77,'1 Spec. - 1. Lägsta pris'!$AR83)="","",INDEX(Admin!$P$43:$Q$57,'1 Spec. - 1. Lägsta pris'!AX$77,'1 Spec. - 1. Lägsta pris'!$AR83)),"")</f>
        <v/>
      </c>
      <c r="AY83" s="10" t="str" cm="1">
        <f t="array" ref="AY83">IFERROR(IF(INDEX(Admin!$P$43:$Q$57,'1 Spec. - 1. Lägsta pris'!AY$77,'1 Spec. - 1. Lägsta pris'!$AR83)="","",INDEX(Admin!$P$43:$Q$57,'1 Spec. - 1. Lägsta pris'!AY$77,'1 Spec. - 1. Lägsta pris'!$AR83)),"")</f>
        <v/>
      </c>
      <c r="AZ83" s="10" t="str" cm="1">
        <f t="array" ref="AZ83">IFERROR(IF(INDEX(Admin!$P$43:$Q$57,'1 Spec. - 1. Lägsta pris'!AZ$77,'1 Spec. - 1. Lägsta pris'!$AR83)="","",INDEX(Admin!$P$43:$Q$57,'1 Spec. - 1. Lägsta pris'!AZ$77,'1 Spec. - 1. Lägsta pris'!$AR83)),"")</f>
        <v/>
      </c>
      <c r="BA83" s="10" t="str" cm="1">
        <f t="array" ref="BA83">IFERROR(IF(INDEX(Admin!$P$43:$Q$57,'1 Spec. - 1. Lägsta pris'!BA$77,'1 Spec. - 1. Lägsta pris'!$AR83)="","",INDEX(Admin!$P$43:$Q$57,'1 Spec. - 1. Lägsta pris'!BA$77,'1 Spec. - 1. Lägsta pris'!$AR83)),"")</f>
        <v/>
      </c>
      <c r="BB83" s="10" t="str" cm="1">
        <f t="array" ref="BB83">IFERROR(IF(INDEX(Admin!$P$43:$Q$57,'1 Spec. - 1. Lägsta pris'!BB$77,'1 Spec. - 1. Lägsta pris'!$AR83)="","",INDEX(Admin!$P$43:$Q$57,'1 Spec. - 1. Lägsta pris'!BB$77,'1 Spec. - 1. Lägsta pris'!$AR83)),"")</f>
        <v/>
      </c>
      <c r="BC83" s="10" t="str" cm="1">
        <f t="array" ref="BC83">IFERROR(IF(INDEX(Admin!$P$43:$Q$57,'1 Spec. - 1. Lägsta pris'!BC$77,'1 Spec. - 1. Lägsta pris'!$AR83)="","",INDEX(Admin!$P$43:$Q$57,'1 Spec. - 1. Lägsta pris'!BC$77,'1 Spec. - 1. Lägsta pris'!$AR83)),"")</f>
        <v/>
      </c>
      <c r="BD83" s="10" t="str" cm="1">
        <f t="array" ref="BD83">IFERROR(IF(INDEX(Admin!$P$43:$Q$57,'1 Spec. - 1. Lägsta pris'!BD$77,'1 Spec. - 1. Lägsta pris'!$AR83)="","",INDEX(Admin!$P$43:$Q$57,'1 Spec. - 1. Lägsta pris'!BD$77,'1 Spec. - 1. Lägsta pris'!$AR83)),"")</f>
        <v/>
      </c>
      <c r="BE83" s="10" t="str" cm="1">
        <f t="array" ref="BE83">IFERROR(IF(INDEX(Admin!$P$43:$Q$57,'1 Spec. - 1. Lägsta pris'!BE$77,'1 Spec. - 1. Lägsta pris'!$AR83)="","",INDEX(Admin!$P$43:$Q$57,'1 Spec. - 1. Lägsta pris'!BE$77,'1 Spec. - 1. Lägsta pris'!$AR83)),"")</f>
        <v/>
      </c>
      <c r="BF83" s="10" t="str" cm="1">
        <f t="array" ref="BF83">IFERROR(IF(INDEX(Admin!$P$43:$Q$57,'1 Spec. - 1. Lägsta pris'!BF$77,'1 Spec. - 1. Lägsta pris'!$AR83)="","",INDEX(Admin!$P$43:$Q$57,'1 Spec. - 1. Lägsta pris'!BF$77,'1 Spec. - 1. Lägsta pris'!$AR83)),"")</f>
        <v/>
      </c>
      <c r="BG83" s="10" t="str" cm="1">
        <f t="array" ref="BG83">IFERROR(IF(INDEX(Admin!$P$43:$Q$57,'1 Spec. - 1. Lägsta pris'!BG$77,'1 Spec. - 1. Lägsta pris'!$AR83)="","",INDEX(Admin!$P$43:$Q$57,'1 Spec. - 1. Lägsta pris'!BG$77,'1 Spec. - 1. Lägsta pris'!$AR83)),"")</f>
        <v/>
      </c>
      <c r="BH83" s="10" t="str" cm="1">
        <f t="array" ref="BH83">IFERROR(IF(INDEX(Admin!$P$43:$Q$57,'1 Spec. - 1. Lägsta pris'!BH$77,'1 Spec. - 1. Lägsta pris'!$AR83)="","",INDEX(Admin!$P$43:$Q$57,'1 Spec. - 1. Lägsta pris'!BH$77,'1 Spec. - 1. Lägsta pris'!$AR83)),"")</f>
        <v/>
      </c>
      <c r="BJ83" s="10" t="str">
        <f>IF(C83="Vattenautomater",INDEX(Admin!$R$43:$R$55,MATCH('1 Spec. - 1. Lägsta pris'!D83,Admin!$Q$43:$Q$52,0)),"JaNej")</f>
        <v>JaNej</v>
      </c>
    </row>
    <row r="84" spans="1:62" ht="51.95" customHeight="1" x14ac:dyDescent="0.2">
      <c r="A84" s="103" t="str">
        <f t="shared" si="1"/>
        <v>ServiceHyra</v>
      </c>
      <c r="B84" s="232" t="s">
        <v>101</v>
      </c>
      <c r="C84" s="187"/>
      <c r="D84" s="186"/>
      <c r="E84" s="267"/>
      <c r="F84" s="267"/>
      <c r="G84" s="467"/>
      <c r="H84" s="468"/>
      <c r="I84" s="248"/>
      <c r="J84" s="188"/>
      <c r="K84" s="376" t="str">
        <f t="shared" si="2"/>
        <v/>
      </c>
      <c r="L84" s="377"/>
      <c r="M84" s="182"/>
      <c r="N84" s="182"/>
      <c r="O84" s="158"/>
      <c r="Q84" s="176"/>
      <c r="R84" s="469"/>
      <c r="S84" s="470"/>
      <c r="T84" s="363"/>
      <c r="U84" s="363"/>
      <c r="V84" s="364"/>
      <c r="W84" s="363"/>
      <c r="X84" s="364"/>
      <c r="Y84" s="379"/>
      <c r="Z84" s="379"/>
      <c r="AA84" s="379"/>
      <c r="AB84" s="379"/>
      <c r="AC84" s="365">
        <f t="shared" si="3"/>
        <v>0</v>
      </c>
      <c r="AD84" s="365">
        <f t="shared" si="4"/>
        <v>0</v>
      </c>
      <c r="AE84" s="471">
        <f t="shared" si="7"/>
        <v>0</v>
      </c>
      <c r="AF84" s="472"/>
      <c r="AQ84" s="147" t="str">
        <f t="shared" si="5"/>
        <v/>
      </c>
      <c r="AR84" s="147" t="str">
        <f t="shared" si="8"/>
        <v/>
      </c>
      <c r="AT84" s="10" t="str" cm="1">
        <f t="array" ref="AT84">IFERROR(IF(INDEX(Admin!$P$43:$Q$57,'1 Spec. - 1. Lägsta pris'!AT$77,'1 Spec. - 1. Lägsta pris'!$AR84)="","",INDEX(Admin!$P$43:$Q$57,'1 Spec. - 1. Lägsta pris'!AT$77,'1 Spec. - 1. Lägsta pris'!$AR84)),"")</f>
        <v/>
      </c>
      <c r="AU84" s="10" t="str" cm="1">
        <f t="array" ref="AU84">IFERROR(IF(INDEX(Admin!$P$43:$Q$57,'1 Spec. - 1. Lägsta pris'!AU$77,'1 Spec. - 1. Lägsta pris'!$AR84)="","",INDEX(Admin!$P$43:$Q$57,'1 Spec. - 1. Lägsta pris'!AU$77,'1 Spec. - 1. Lägsta pris'!$AR84)),"")</f>
        <v/>
      </c>
      <c r="AV84" s="10" t="str" cm="1">
        <f t="array" ref="AV84">IFERROR(IF(INDEX(Admin!$P$43:$Q$57,'1 Spec. - 1. Lägsta pris'!AV$77,'1 Spec. - 1. Lägsta pris'!$AR84)="","",INDEX(Admin!$P$43:$Q$57,'1 Spec. - 1. Lägsta pris'!AV$77,'1 Spec. - 1. Lägsta pris'!$AR84)),"")</f>
        <v/>
      </c>
      <c r="AW84" s="10" t="str" cm="1">
        <f t="array" ref="AW84">IFERROR(IF(INDEX(Admin!$P$43:$Q$57,'1 Spec. - 1. Lägsta pris'!AW$77,'1 Spec. - 1. Lägsta pris'!$AR84)="","",INDEX(Admin!$P$43:$Q$57,'1 Spec. - 1. Lägsta pris'!AW$77,'1 Spec. - 1. Lägsta pris'!$AR84)),"")</f>
        <v/>
      </c>
      <c r="AX84" s="10" t="str" cm="1">
        <f t="array" ref="AX84">IFERROR(IF(INDEX(Admin!$P$43:$Q$57,'1 Spec. - 1. Lägsta pris'!AX$77,'1 Spec. - 1. Lägsta pris'!$AR84)="","",INDEX(Admin!$P$43:$Q$57,'1 Spec. - 1. Lägsta pris'!AX$77,'1 Spec. - 1. Lägsta pris'!$AR84)),"")</f>
        <v/>
      </c>
      <c r="AY84" s="10" t="str" cm="1">
        <f t="array" ref="AY84">IFERROR(IF(INDEX(Admin!$P$43:$Q$57,'1 Spec. - 1. Lägsta pris'!AY$77,'1 Spec. - 1. Lägsta pris'!$AR84)="","",INDEX(Admin!$P$43:$Q$57,'1 Spec. - 1. Lägsta pris'!AY$77,'1 Spec. - 1. Lägsta pris'!$AR84)),"")</f>
        <v/>
      </c>
      <c r="AZ84" s="10" t="str" cm="1">
        <f t="array" ref="AZ84">IFERROR(IF(INDEX(Admin!$P$43:$Q$57,'1 Spec. - 1. Lägsta pris'!AZ$77,'1 Spec. - 1. Lägsta pris'!$AR84)="","",INDEX(Admin!$P$43:$Q$57,'1 Spec. - 1. Lägsta pris'!AZ$77,'1 Spec. - 1. Lägsta pris'!$AR84)),"")</f>
        <v/>
      </c>
      <c r="BA84" s="10" t="str" cm="1">
        <f t="array" ref="BA84">IFERROR(IF(INDEX(Admin!$P$43:$Q$57,'1 Spec. - 1. Lägsta pris'!BA$77,'1 Spec. - 1. Lägsta pris'!$AR84)="","",INDEX(Admin!$P$43:$Q$57,'1 Spec. - 1. Lägsta pris'!BA$77,'1 Spec. - 1. Lägsta pris'!$AR84)),"")</f>
        <v/>
      </c>
      <c r="BB84" s="10" t="str" cm="1">
        <f t="array" ref="BB84">IFERROR(IF(INDEX(Admin!$P$43:$Q$57,'1 Spec. - 1. Lägsta pris'!BB$77,'1 Spec. - 1. Lägsta pris'!$AR84)="","",INDEX(Admin!$P$43:$Q$57,'1 Spec. - 1. Lägsta pris'!BB$77,'1 Spec. - 1. Lägsta pris'!$AR84)),"")</f>
        <v/>
      </c>
      <c r="BC84" s="10" t="str" cm="1">
        <f t="array" ref="BC84">IFERROR(IF(INDEX(Admin!$P$43:$Q$57,'1 Spec. - 1. Lägsta pris'!BC$77,'1 Spec. - 1. Lägsta pris'!$AR84)="","",INDEX(Admin!$P$43:$Q$57,'1 Spec. - 1. Lägsta pris'!BC$77,'1 Spec. - 1. Lägsta pris'!$AR84)),"")</f>
        <v/>
      </c>
      <c r="BD84" s="10" t="str" cm="1">
        <f t="array" ref="BD84">IFERROR(IF(INDEX(Admin!$P$43:$Q$57,'1 Spec. - 1. Lägsta pris'!BD$77,'1 Spec. - 1. Lägsta pris'!$AR84)="","",INDEX(Admin!$P$43:$Q$57,'1 Spec. - 1. Lägsta pris'!BD$77,'1 Spec. - 1. Lägsta pris'!$AR84)),"")</f>
        <v/>
      </c>
      <c r="BE84" s="10" t="str" cm="1">
        <f t="array" ref="BE84">IFERROR(IF(INDEX(Admin!$P$43:$Q$57,'1 Spec. - 1. Lägsta pris'!BE$77,'1 Spec. - 1. Lägsta pris'!$AR84)="","",INDEX(Admin!$P$43:$Q$57,'1 Spec. - 1. Lägsta pris'!BE$77,'1 Spec. - 1. Lägsta pris'!$AR84)),"")</f>
        <v/>
      </c>
      <c r="BF84" s="10" t="str" cm="1">
        <f t="array" ref="BF84">IFERROR(IF(INDEX(Admin!$P$43:$Q$57,'1 Spec. - 1. Lägsta pris'!BF$77,'1 Spec. - 1. Lägsta pris'!$AR84)="","",INDEX(Admin!$P$43:$Q$57,'1 Spec. - 1. Lägsta pris'!BF$77,'1 Spec. - 1. Lägsta pris'!$AR84)),"")</f>
        <v/>
      </c>
      <c r="BG84" s="10" t="str" cm="1">
        <f t="array" ref="BG84">IFERROR(IF(INDEX(Admin!$P$43:$Q$57,'1 Spec. - 1. Lägsta pris'!BG$77,'1 Spec. - 1. Lägsta pris'!$AR84)="","",INDEX(Admin!$P$43:$Q$57,'1 Spec. - 1. Lägsta pris'!BG$77,'1 Spec. - 1. Lägsta pris'!$AR84)),"")</f>
        <v/>
      </c>
      <c r="BH84" s="10" t="str" cm="1">
        <f t="array" ref="BH84">IFERROR(IF(INDEX(Admin!$P$43:$Q$57,'1 Spec. - 1. Lägsta pris'!BH$77,'1 Spec. - 1. Lägsta pris'!$AR84)="","",INDEX(Admin!$P$43:$Q$57,'1 Spec. - 1. Lägsta pris'!BH$77,'1 Spec. - 1. Lägsta pris'!$AR84)),"")</f>
        <v/>
      </c>
      <c r="BJ84" s="10" t="str">
        <f>IF(C84="Vattenautomater",INDEX(Admin!$R$43:$R$55,MATCH('1 Spec. - 1. Lägsta pris'!D84,Admin!$Q$43:$Q$52,0)),"JaNej")</f>
        <v>JaNej</v>
      </c>
    </row>
    <row r="85" spans="1:62" ht="51.95" customHeight="1" x14ac:dyDescent="0.2">
      <c r="A85" s="103" t="str">
        <f t="shared" si="1"/>
        <v>ServiceHyra</v>
      </c>
      <c r="B85" s="232" t="s">
        <v>103</v>
      </c>
      <c r="C85" s="187"/>
      <c r="D85" s="186"/>
      <c r="E85" s="267"/>
      <c r="F85" s="267"/>
      <c r="G85" s="467"/>
      <c r="H85" s="468"/>
      <c r="I85" s="248"/>
      <c r="J85" s="188"/>
      <c r="K85" s="376" t="str">
        <f t="shared" si="2"/>
        <v/>
      </c>
      <c r="L85" s="377"/>
      <c r="M85" s="182"/>
      <c r="N85" s="182"/>
      <c r="O85" s="158"/>
      <c r="Q85" s="176"/>
      <c r="R85" s="469"/>
      <c r="S85" s="470"/>
      <c r="T85" s="363"/>
      <c r="U85" s="363"/>
      <c r="V85" s="364"/>
      <c r="W85" s="363"/>
      <c r="X85" s="364"/>
      <c r="Y85" s="379"/>
      <c r="Z85" s="379"/>
      <c r="AA85" s="379"/>
      <c r="AB85" s="379"/>
      <c r="AC85" s="365">
        <f t="shared" si="3"/>
        <v>0</v>
      </c>
      <c r="AD85" s="365">
        <f t="shared" si="4"/>
        <v>0</v>
      </c>
      <c r="AE85" s="471">
        <f t="shared" si="7"/>
        <v>0</v>
      </c>
      <c r="AF85" s="472"/>
      <c r="AQ85" s="147" t="str">
        <f t="shared" si="5"/>
        <v/>
      </c>
      <c r="AR85" s="147" t="str">
        <f t="shared" si="6"/>
        <v/>
      </c>
      <c r="AT85" s="10" t="str" cm="1">
        <f t="array" ref="AT85">IFERROR(IF(INDEX(Admin!$P$43:$Q$57,'1 Spec. - 1. Lägsta pris'!AT$77,'1 Spec. - 1. Lägsta pris'!$AR85)="","",INDEX(Admin!$P$43:$Q$57,'1 Spec. - 1. Lägsta pris'!AT$77,'1 Spec. - 1. Lägsta pris'!$AR85)),"")</f>
        <v/>
      </c>
      <c r="AU85" s="10" t="str" cm="1">
        <f t="array" ref="AU85">IFERROR(IF(INDEX(Admin!$P$43:$Q$57,'1 Spec. - 1. Lägsta pris'!AU$77,'1 Spec. - 1. Lägsta pris'!$AR85)="","",INDEX(Admin!$P$43:$Q$57,'1 Spec. - 1. Lägsta pris'!AU$77,'1 Spec. - 1. Lägsta pris'!$AR85)),"")</f>
        <v/>
      </c>
      <c r="AV85" s="10" t="str" cm="1">
        <f t="array" ref="AV85">IFERROR(IF(INDEX(Admin!$P$43:$Q$57,'1 Spec. - 1. Lägsta pris'!AV$77,'1 Spec. - 1. Lägsta pris'!$AR85)="","",INDEX(Admin!$P$43:$Q$57,'1 Spec. - 1. Lägsta pris'!AV$77,'1 Spec. - 1. Lägsta pris'!$AR85)),"")</f>
        <v/>
      </c>
      <c r="AW85" s="10" t="str" cm="1">
        <f t="array" ref="AW85">IFERROR(IF(INDEX(Admin!$P$43:$Q$57,'1 Spec. - 1. Lägsta pris'!AW$77,'1 Spec. - 1. Lägsta pris'!$AR85)="","",INDEX(Admin!$P$43:$Q$57,'1 Spec. - 1. Lägsta pris'!AW$77,'1 Spec. - 1. Lägsta pris'!$AR85)),"")</f>
        <v/>
      </c>
      <c r="AX85" s="10" t="str" cm="1">
        <f t="array" ref="AX85">IFERROR(IF(INDEX(Admin!$P$43:$Q$57,'1 Spec. - 1. Lägsta pris'!AX$77,'1 Spec. - 1. Lägsta pris'!$AR85)="","",INDEX(Admin!$P$43:$Q$57,'1 Spec. - 1. Lägsta pris'!AX$77,'1 Spec. - 1. Lägsta pris'!$AR85)),"")</f>
        <v/>
      </c>
      <c r="AY85" s="10" t="str" cm="1">
        <f t="array" ref="AY85">IFERROR(IF(INDEX(Admin!$P$43:$Q$57,'1 Spec. - 1. Lägsta pris'!AY$77,'1 Spec. - 1. Lägsta pris'!$AR85)="","",INDEX(Admin!$P$43:$Q$57,'1 Spec. - 1. Lägsta pris'!AY$77,'1 Spec. - 1. Lägsta pris'!$AR85)),"")</f>
        <v/>
      </c>
      <c r="AZ85" s="10" t="str" cm="1">
        <f t="array" ref="AZ85">IFERROR(IF(INDEX(Admin!$P$43:$Q$57,'1 Spec. - 1. Lägsta pris'!AZ$77,'1 Spec. - 1. Lägsta pris'!$AR85)="","",INDEX(Admin!$P$43:$Q$57,'1 Spec. - 1. Lägsta pris'!AZ$77,'1 Spec. - 1. Lägsta pris'!$AR85)),"")</f>
        <v/>
      </c>
      <c r="BA85" s="10" t="str" cm="1">
        <f t="array" ref="BA85">IFERROR(IF(INDEX(Admin!$P$43:$Q$57,'1 Spec. - 1. Lägsta pris'!BA$77,'1 Spec. - 1. Lägsta pris'!$AR85)="","",INDEX(Admin!$P$43:$Q$57,'1 Spec. - 1. Lägsta pris'!BA$77,'1 Spec. - 1. Lägsta pris'!$AR85)),"")</f>
        <v/>
      </c>
      <c r="BB85" s="10" t="str" cm="1">
        <f t="array" ref="BB85">IFERROR(IF(INDEX(Admin!$P$43:$Q$57,'1 Spec. - 1. Lägsta pris'!BB$77,'1 Spec. - 1. Lägsta pris'!$AR85)="","",INDEX(Admin!$P$43:$Q$57,'1 Spec. - 1. Lägsta pris'!BB$77,'1 Spec. - 1. Lägsta pris'!$AR85)),"")</f>
        <v/>
      </c>
      <c r="BC85" s="10" t="str" cm="1">
        <f t="array" ref="BC85">IFERROR(IF(INDEX(Admin!$P$43:$Q$57,'1 Spec. - 1. Lägsta pris'!BC$77,'1 Spec. - 1. Lägsta pris'!$AR85)="","",INDEX(Admin!$P$43:$Q$57,'1 Spec. - 1. Lägsta pris'!BC$77,'1 Spec. - 1. Lägsta pris'!$AR85)),"")</f>
        <v/>
      </c>
      <c r="BD85" s="10" t="str" cm="1">
        <f t="array" ref="BD85">IFERROR(IF(INDEX(Admin!$P$43:$Q$57,'1 Spec. - 1. Lägsta pris'!BD$77,'1 Spec. - 1. Lägsta pris'!$AR85)="","",INDEX(Admin!$P$43:$Q$57,'1 Spec. - 1. Lägsta pris'!BD$77,'1 Spec. - 1. Lägsta pris'!$AR85)),"")</f>
        <v/>
      </c>
      <c r="BE85" s="10" t="str" cm="1">
        <f t="array" ref="BE85">IFERROR(IF(INDEX(Admin!$P$43:$Q$57,'1 Spec. - 1. Lägsta pris'!BE$77,'1 Spec. - 1. Lägsta pris'!$AR85)="","",INDEX(Admin!$P$43:$Q$57,'1 Spec. - 1. Lägsta pris'!BE$77,'1 Spec. - 1. Lägsta pris'!$AR85)),"")</f>
        <v/>
      </c>
      <c r="BF85" s="10" t="str" cm="1">
        <f t="array" ref="BF85">IFERROR(IF(INDEX(Admin!$P$43:$Q$57,'1 Spec. - 1. Lägsta pris'!BF$77,'1 Spec. - 1. Lägsta pris'!$AR85)="","",INDEX(Admin!$P$43:$Q$57,'1 Spec. - 1. Lägsta pris'!BF$77,'1 Spec. - 1. Lägsta pris'!$AR85)),"")</f>
        <v/>
      </c>
      <c r="BG85" s="10" t="str" cm="1">
        <f t="array" ref="BG85">IFERROR(IF(INDEX(Admin!$P$43:$Q$57,'1 Spec. - 1. Lägsta pris'!BG$77,'1 Spec. - 1. Lägsta pris'!$AR85)="","",INDEX(Admin!$P$43:$Q$57,'1 Spec. - 1. Lägsta pris'!BG$77,'1 Spec. - 1. Lägsta pris'!$AR85)),"")</f>
        <v/>
      </c>
      <c r="BH85" s="10" t="str" cm="1">
        <f t="array" ref="BH85">IFERROR(IF(INDEX(Admin!$P$43:$Q$57,'1 Spec. - 1. Lägsta pris'!BH$77,'1 Spec. - 1. Lägsta pris'!$AR85)="","",INDEX(Admin!$P$43:$Q$57,'1 Spec. - 1. Lägsta pris'!BH$77,'1 Spec. - 1. Lägsta pris'!$AR85)),"")</f>
        <v/>
      </c>
      <c r="BJ85" s="10" t="str">
        <f>IF(C85="Vattenautomater",INDEX(Admin!$R$43:$R$55,MATCH('1 Spec. - 1. Lägsta pris'!D85,Admin!$Q$43:$Q$52,0)),"JaNej")</f>
        <v>JaNej</v>
      </c>
    </row>
    <row r="86" spans="1:62" ht="51.95" customHeight="1" x14ac:dyDescent="0.2">
      <c r="A86" s="103" t="str">
        <f t="shared" si="1"/>
        <v>ServiceHyra</v>
      </c>
      <c r="B86" s="232" t="s">
        <v>104</v>
      </c>
      <c r="C86" s="187"/>
      <c r="D86" s="186"/>
      <c r="E86" s="267"/>
      <c r="F86" s="267"/>
      <c r="G86" s="467"/>
      <c r="H86" s="468"/>
      <c r="I86" s="248"/>
      <c r="J86" s="188"/>
      <c r="K86" s="376" t="str">
        <f t="shared" si="2"/>
        <v/>
      </c>
      <c r="L86" s="377"/>
      <c r="M86" s="182"/>
      <c r="N86" s="182"/>
      <c r="O86" s="158"/>
      <c r="Q86" s="176"/>
      <c r="R86" s="469"/>
      <c r="S86" s="470"/>
      <c r="T86" s="363"/>
      <c r="U86" s="363"/>
      <c r="V86" s="364"/>
      <c r="W86" s="363"/>
      <c r="X86" s="364"/>
      <c r="Y86" s="379"/>
      <c r="Z86" s="379"/>
      <c r="AA86" s="379"/>
      <c r="AB86" s="379"/>
      <c r="AC86" s="365">
        <f t="shared" si="3"/>
        <v>0</v>
      </c>
      <c r="AD86" s="365">
        <f t="shared" si="4"/>
        <v>0</v>
      </c>
      <c r="AE86" s="471">
        <f t="shared" si="7"/>
        <v>0</v>
      </c>
      <c r="AF86" s="472"/>
      <c r="AQ86" s="147" t="str">
        <f t="shared" si="5"/>
        <v/>
      </c>
      <c r="AR86" s="147" t="str">
        <f t="shared" si="6"/>
        <v/>
      </c>
      <c r="AT86" s="10" t="str" cm="1">
        <f t="array" ref="AT86">IFERROR(IF(INDEX(Admin!$P$43:$Q$57,'1 Spec. - 1. Lägsta pris'!AT$77,'1 Spec. - 1. Lägsta pris'!$AR86)="","",INDEX(Admin!$P$43:$Q$57,'1 Spec. - 1. Lägsta pris'!AT$77,'1 Spec. - 1. Lägsta pris'!$AR86)),"")</f>
        <v/>
      </c>
      <c r="AU86" s="10" t="str" cm="1">
        <f t="array" ref="AU86">IFERROR(IF(INDEX(Admin!$P$43:$Q$57,'1 Spec. - 1. Lägsta pris'!AU$77,'1 Spec. - 1. Lägsta pris'!$AR86)="","",INDEX(Admin!$P$43:$Q$57,'1 Spec. - 1. Lägsta pris'!AU$77,'1 Spec. - 1. Lägsta pris'!$AR86)),"")</f>
        <v/>
      </c>
      <c r="AV86" s="10" t="str" cm="1">
        <f t="array" ref="AV86">IFERROR(IF(INDEX(Admin!$P$43:$Q$57,'1 Spec. - 1. Lägsta pris'!AV$77,'1 Spec. - 1. Lägsta pris'!$AR86)="","",INDEX(Admin!$P$43:$Q$57,'1 Spec. - 1. Lägsta pris'!AV$77,'1 Spec. - 1. Lägsta pris'!$AR86)),"")</f>
        <v/>
      </c>
      <c r="AW86" s="10" t="str" cm="1">
        <f t="array" ref="AW86">IFERROR(IF(INDEX(Admin!$P$43:$Q$57,'1 Spec. - 1. Lägsta pris'!AW$77,'1 Spec. - 1. Lägsta pris'!$AR86)="","",INDEX(Admin!$P$43:$Q$57,'1 Spec. - 1. Lägsta pris'!AW$77,'1 Spec. - 1. Lägsta pris'!$AR86)),"")</f>
        <v/>
      </c>
      <c r="AX86" s="10" t="str" cm="1">
        <f t="array" ref="AX86">IFERROR(IF(INDEX(Admin!$P$43:$Q$57,'1 Spec. - 1. Lägsta pris'!AX$77,'1 Spec. - 1. Lägsta pris'!$AR86)="","",INDEX(Admin!$P$43:$Q$57,'1 Spec. - 1. Lägsta pris'!AX$77,'1 Spec. - 1. Lägsta pris'!$AR86)),"")</f>
        <v/>
      </c>
      <c r="AY86" s="10" t="str" cm="1">
        <f t="array" ref="AY86">IFERROR(IF(INDEX(Admin!$P$43:$Q$57,'1 Spec. - 1. Lägsta pris'!AY$77,'1 Spec. - 1. Lägsta pris'!$AR86)="","",INDEX(Admin!$P$43:$Q$57,'1 Spec. - 1. Lägsta pris'!AY$77,'1 Spec. - 1. Lägsta pris'!$AR86)),"")</f>
        <v/>
      </c>
      <c r="AZ86" s="10" t="str" cm="1">
        <f t="array" ref="AZ86">IFERROR(IF(INDEX(Admin!$P$43:$Q$57,'1 Spec. - 1. Lägsta pris'!AZ$77,'1 Spec. - 1. Lägsta pris'!$AR86)="","",INDEX(Admin!$P$43:$Q$57,'1 Spec. - 1. Lägsta pris'!AZ$77,'1 Spec. - 1. Lägsta pris'!$AR86)),"")</f>
        <v/>
      </c>
      <c r="BA86" s="10" t="str" cm="1">
        <f t="array" ref="BA86">IFERROR(IF(INDEX(Admin!$P$43:$Q$57,'1 Spec. - 1. Lägsta pris'!BA$77,'1 Spec. - 1. Lägsta pris'!$AR86)="","",INDEX(Admin!$P$43:$Q$57,'1 Spec. - 1. Lägsta pris'!BA$77,'1 Spec. - 1. Lägsta pris'!$AR86)),"")</f>
        <v/>
      </c>
      <c r="BB86" s="10" t="str" cm="1">
        <f t="array" ref="BB86">IFERROR(IF(INDEX(Admin!$P$43:$Q$57,'1 Spec. - 1. Lägsta pris'!BB$77,'1 Spec. - 1. Lägsta pris'!$AR86)="","",INDEX(Admin!$P$43:$Q$57,'1 Spec. - 1. Lägsta pris'!BB$77,'1 Spec. - 1. Lägsta pris'!$AR86)),"")</f>
        <v/>
      </c>
      <c r="BC86" s="10" t="str" cm="1">
        <f t="array" ref="BC86">IFERROR(IF(INDEX(Admin!$P$43:$Q$57,'1 Spec. - 1. Lägsta pris'!BC$77,'1 Spec. - 1. Lägsta pris'!$AR86)="","",INDEX(Admin!$P$43:$Q$57,'1 Spec. - 1. Lägsta pris'!BC$77,'1 Spec. - 1. Lägsta pris'!$AR86)),"")</f>
        <v/>
      </c>
      <c r="BD86" s="10" t="str" cm="1">
        <f t="array" ref="BD86">IFERROR(IF(INDEX(Admin!$P$43:$Q$57,'1 Spec. - 1. Lägsta pris'!BD$77,'1 Spec. - 1. Lägsta pris'!$AR86)="","",INDEX(Admin!$P$43:$Q$57,'1 Spec. - 1. Lägsta pris'!BD$77,'1 Spec. - 1. Lägsta pris'!$AR86)),"")</f>
        <v/>
      </c>
      <c r="BE86" s="10" t="str" cm="1">
        <f t="array" ref="BE86">IFERROR(IF(INDEX(Admin!$P$43:$Q$57,'1 Spec. - 1. Lägsta pris'!BE$77,'1 Spec. - 1. Lägsta pris'!$AR86)="","",INDEX(Admin!$P$43:$Q$57,'1 Spec. - 1. Lägsta pris'!BE$77,'1 Spec. - 1. Lägsta pris'!$AR86)),"")</f>
        <v/>
      </c>
      <c r="BF86" s="10" t="str" cm="1">
        <f t="array" ref="BF86">IFERROR(IF(INDEX(Admin!$P$43:$Q$57,'1 Spec. - 1. Lägsta pris'!BF$77,'1 Spec. - 1. Lägsta pris'!$AR86)="","",INDEX(Admin!$P$43:$Q$57,'1 Spec. - 1. Lägsta pris'!BF$77,'1 Spec. - 1. Lägsta pris'!$AR86)),"")</f>
        <v/>
      </c>
      <c r="BG86" s="10" t="str" cm="1">
        <f t="array" ref="BG86">IFERROR(IF(INDEX(Admin!$P$43:$Q$57,'1 Spec. - 1. Lägsta pris'!BG$77,'1 Spec. - 1. Lägsta pris'!$AR86)="","",INDEX(Admin!$P$43:$Q$57,'1 Spec. - 1. Lägsta pris'!BG$77,'1 Spec. - 1. Lägsta pris'!$AR86)),"")</f>
        <v/>
      </c>
      <c r="BH86" s="10" t="str" cm="1">
        <f t="array" ref="BH86">IFERROR(IF(INDEX(Admin!$P$43:$Q$57,'1 Spec. - 1. Lägsta pris'!BH$77,'1 Spec. - 1. Lägsta pris'!$AR86)="","",INDEX(Admin!$P$43:$Q$57,'1 Spec. - 1. Lägsta pris'!BH$77,'1 Spec. - 1. Lägsta pris'!$AR86)),"")</f>
        <v/>
      </c>
      <c r="BJ86" s="10" t="str">
        <f>IF(C86="Vattenautomater",INDEX(Admin!$R$43:$R$55,MATCH('1 Spec. - 1. Lägsta pris'!D86,Admin!$Q$43:$Q$52,0)),"JaNej")</f>
        <v>JaNej</v>
      </c>
    </row>
    <row r="87" spans="1:62" ht="51.95" customHeight="1" x14ac:dyDescent="0.2">
      <c r="A87" s="103" t="str">
        <f t="shared" si="1"/>
        <v>ServiceHyra</v>
      </c>
      <c r="B87" s="232" t="s">
        <v>105</v>
      </c>
      <c r="C87" s="187"/>
      <c r="D87" s="186"/>
      <c r="E87" s="267"/>
      <c r="F87" s="267"/>
      <c r="G87" s="467"/>
      <c r="H87" s="468"/>
      <c r="I87" s="248"/>
      <c r="J87" s="188"/>
      <c r="K87" s="376" t="str">
        <f t="shared" si="2"/>
        <v/>
      </c>
      <c r="L87" s="377"/>
      <c r="M87" s="182"/>
      <c r="N87" s="182"/>
      <c r="O87" s="158"/>
      <c r="Q87" s="176"/>
      <c r="R87" s="469"/>
      <c r="S87" s="470"/>
      <c r="T87" s="363"/>
      <c r="U87" s="363"/>
      <c r="V87" s="364"/>
      <c r="W87" s="363"/>
      <c r="X87" s="364"/>
      <c r="Y87" s="379"/>
      <c r="Z87" s="379"/>
      <c r="AA87" s="379"/>
      <c r="AB87" s="379"/>
      <c r="AC87" s="365">
        <f t="shared" si="3"/>
        <v>0</v>
      </c>
      <c r="AD87" s="365">
        <f t="shared" si="4"/>
        <v>0</v>
      </c>
      <c r="AE87" s="471">
        <f t="shared" si="7"/>
        <v>0</v>
      </c>
      <c r="AF87" s="472"/>
      <c r="AQ87" s="147" t="str">
        <f t="shared" si="5"/>
        <v/>
      </c>
      <c r="AR87" s="147" t="str">
        <f t="shared" si="6"/>
        <v/>
      </c>
      <c r="AT87" s="10" t="str" cm="1">
        <f t="array" ref="AT87">IFERROR(IF(INDEX(Admin!$P$43:$Q$57,'1 Spec. - 1. Lägsta pris'!AT$77,'1 Spec. - 1. Lägsta pris'!$AR87)="","",INDEX(Admin!$P$43:$Q$57,'1 Spec. - 1. Lägsta pris'!AT$77,'1 Spec. - 1. Lägsta pris'!$AR87)),"")</f>
        <v/>
      </c>
      <c r="AU87" s="10" t="str" cm="1">
        <f t="array" ref="AU87">IFERROR(IF(INDEX(Admin!$P$43:$Q$57,'1 Spec. - 1. Lägsta pris'!AU$77,'1 Spec. - 1. Lägsta pris'!$AR87)="","",INDEX(Admin!$P$43:$Q$57,'1 Spec. - 1. Lägsta pris'!AU$77,'1 Spec. - 1. Lägsta pris'!$AR87)),"")</f>
        <v/>
      </c>
      <c r="AV87" s="10" t="str" cm="1">
        <f t="array" ref="AV87">IFERROR(IF(INDEX(Admin!$P$43:$Q$57,'1 Spec. - 1. Lägsta pris'!AV$77,'1 Spec. - 1. Lägsta pris'!$AR87)="","",INDEX(Admin!$P$43:$Q$57,'1 Spec. - 1. Lägsta pris'!AV$77,'1 Spec. - 1. Lägsta pris'!$AR87)),"")</f>
        <v/>
      </c>
      <c r="AW87" s="10" t="str" cm="1">
        <f t="array" ref="AW87">IFERROR(IF(INDEX(Admin!$P$43:$Q$57,'1 Spec. - 1. Lägsta pris'!AW$77,'1 Spec. - 1. Lägsta pris'!$AR87)="","",INDEX(Admin!$P$43:$Q$57,'1 Spec. - 1. Lägsta pris'!AW$77,'1 Spec. - 1. Lägsta pris'!$AR87)),"")</f>
        <v/>
      </c>
      <c r="AX87" s="10" t="str" cm="1">
        <f t="array" ref="AX87">IFERROR(IF(INDEX(Admin!$P$43:$Q$57,'1 Spec. - 1. Lägsta pris'!AX$77,'1 Spec. - 1. Lägsta pris'!$AR87)="","",INDEX(Admin!$P$43:$Q$57,'1 Spec. - 1. Lägsta pris'!AX$77,'1 Spec. - 1. Lägsta pris'!$AR87)),"")</f>
        <v/>
      </c>
      <c r="AY87" s="10" t="str" cm="1">
        <f t="array" ref="AY87">IFERROR(IF(INDEX(Admin!$P$43:$Q$57,'1 Spec. - 1. Lägsta pris'!AY$77,'1 Spec. - 1. Lägsta pris'!$AR87)="","",INDEX(Admin!$P$43:$Q$57,'1 Spec. - 1. Lägsta pris'!AY$77,'1 Spec. - 1. Lägsta pris'!$AR87)),"")</f>
        <v/>
      </c>
      <c r="AZ87" s="10" t="str" cm="1">
        <f t="array" ref="AZ87">IFERROR(IF(INDEX(Admin!$P$43:$Q$57,'1 Spec. - 1. Lägsta pris'!AZ$77,'1 Spec. - 1. Lägsta pris'!$AR87)="","",INDEX(Admin!$P$43:$Q$57,'1 Spec. - 1. Lägsta pris'!AZ$77,'1 Spec. - 1. Lägsta pris'!$AR87)),"")</f>
        <v/>
      </c>
      <c r="BA87" s="10" t="str" cm="1">
        <f t="array" ref="BA87">IFERROR(IF(INDEX(Admin!$P$43:$Q$57,'1 Spec. - 1. Lägsta pris'!BA$77,'1 Spec. - 1. Lägsta pris'!$AR87)="","",INDEX(Admin!$P$43:$Q$57,'1 Spec. - 1. Lägsta pris'!BA$77,'1 Spec. - 1. Lägsta pris'!$AR87)),"")</f>
        <v/>
      </c>
      <c r="BB87" s="10" t="str" cm="1">
        <f t="array" ref="BB87">IFERROR(IF(INDEX(Admin!$P$43:$Q$57,'1 Spec. - 1. Lägsta pris'!BB$77,'1 Spec. - 1. Lägsta pris'!$AR87)="","",INDEX(Admin!$P$43:$Q$57,'1 Spec. - 1. Lägsta pris'!BB$77,'1 Spec. - 1. Lägsta pris'!$AR87)),"")</f>
        <v/>
      </c>
      <c r="BC87" s="10" t="str" cm="1">
        <f t="array" ref="BC87">IFERROR(IF(INDEX(Admin!$P$43:$Q$57,'1 Spec. - 1. Lägsta pris'!BC$77,'1 Spec. - 1. Lägsta pris'!$AR87)="","",INDEX(Admin!$P$43:$Q$57,'1 Spec. - 1. Lägsta pris'!BC$77,'1 Spec. - 1. Lägsta pris'!$AR87)),"")</f>
        <v/>
      </c>
      <c r="BD87" s="10" t="str" cm="1">
        <f t="array" ref="BD87">IFERROR(IF(INDEX(Admin!$P$43:$Q$57,'1 Spec. - 1. Lägsta pris'!BD$77,'1 Spec. - 1. Lägsta pris'!$AR87)="","",INDEX(Admin!$P$43:$Q$57,'1 Spec. - 1. Lägsta pris'!BD$77,'1 Spec. - 1. Lägsta pris'!$AR87)),"")</f>
        <v/>
      </c>
      <c r="BE87" s="10" t="str" cm="1">
        <f t="array" ref="BE87">IFERROR(IF(INDEX(Admin!$P$43:$Q$57,'1 Spec. - 1. Lägsta pris'!BE$77,'1 Spec. - 1. Lägsta pris'!$AR87)="","",INDEX(Admin!$P$43:$Q$57,'1 Spec. - 1. Lägsta pris'!BE$77,'1 Spec. - 1. Lägsta pris'!$AR87)),"")</f>
        <v/>
      </c>
      <c r="BF87" s="10" t="str" cm="1">
        <f t="array" ref="BF87">IFERROR(IF(INDEX(Admin!$P$43:$Q$57,'1 Spec. - 1. Lägsta pris'!BF$77,'1 Spec. - 1. Lägsta pris'!$AR87)="","",INDEX(Admin!$P$43:$Q$57,'1 Spec. - 1. Lägsta pris'!BF$77,'1 Spec. - 1. Lägsta pris'!$AR87)),"")</f>
        <v/>
      </c>
      <c r="BG87" s="10" t="str" cm="1">
        <f t="array" ref="BG87">IFERROR(IF(INDEX(Admin!$P$43:$Q$57,'1 Spec. - 1. Lägsta pris'!BG$77,'1 Spec. - 1. Lägsta pris'!$AR87)="","",INDEX(Admin!$P$43:$Q$57,'1 Spec. - 1. Lägsta pris'!BG$77,'1 Spec. - 1. Lägsta pris'!$AR87)),"")</f>
        <v/>
      </c>
      <c r="BH87" s="10" t="str" cm="1">
        <f t="array" ref="BH87">IFERROR(IF(INDEX(Admin!$P$43:$Q$57,'1 Spec. - 1. Lägsta pris'!BH$77,'1 Spec. - 1. Lägsta pris'!$AR87)="","",INDEX(Admin!$P$43:$Q$57,'1 Spec. - 1. Lägsta pris'!BH$77,'1 Spec. - 1. Lägsta pris'!$AR87)),"")</f>
        <v/>
      </c>
      <c r="BJ87" s="10" t="str">
        <f>IF(C87="Vattenautomater",INDEX(Admin!$R$43:$R$55,MATCH('1 Spec. - 1. Lägsta pris'!D87,Admin!$Q$43:$Q$52,0)),"JaNej")</f>
        <v>JaNej</v>
      </c>
    </row>
    <row r="88" spans="1:62" ht="51.95" customHeight="1" x14ac:dyDescent="0.2">
      <c r="A88" s="103" t="str">
        <f t="shared" si="1"/>
        <v>ServiceHyra</v>
      </c>
      <c r="B88" s="232" t="str">
        <f>LEFT(B87,2)+1&amp;"."</f>
        <v>11.</v>
      </c>
      <c r="C88" s="187"/>
      <c r="D88" s="186"/>
      <c r="E88" s="267"/>
      <c r="F88" s="267"/>
      <c r="G88" s="467"/>
      <c r="H88" s="468"/>
      <c r="I88" s="248"/>
      <c r="J88" s="188"/>
      <c r="K88" s="376" t="str">
        <f t="shared" si="2"/>
        <v/>
      </c>
      <c r="L88" s="377"/>
      <c r="M88" s="182"/>
      <c r="N88" s="182"/>
      <c r="O88" s="158"/>
      <c r="Q88" s="176"/>
      <c r="R88" s="469"/>
      <c r="S88" s="470"/>
      <c r="T88" s="363"/>
      <c r="U88" s="363"/>
      <c r="V88" s="364"/>
      <c r="W88" s="363"/>
      <c r="X88" s="364"/>
      <c r="Y88" s="379"/>
      <c r="Z88" s="379"/>
      <c r="AA88" s="379"/>
      <c r="AB88" s="379"/>
      <c r="AC88" s="365">
        <f t="shared" si="3"/>
        <v>0</v>
      </c>
      <c r="AD88" s="365">
        <f t="shared" si="4"/>
        <v>0</v>
      </c>
      <c r="AE88" s="471">
        <f t="shared" si="7"/>
        <v>0</v>
      </c>
      <c r="AF88" s="472"/>
      <c r="AQ88" s="147" t="str">
        <f t="shared" si="5"/>
        <v/>
      </c>
      <c r="AR88" s="147" t="str">
        <f t="shared" si="6"/>
        <v/>
      </c>
      <c r="AT88" s="10" t="str" cm="1">
        <f t="array" ref="AT88">IFERROR(IF(INDEX(Admin!$P$43:$Q$57,'1 Spec. - 1. Lägsta pris'!AT$77,'1 Spec. - 1. Lägsta pris'!$AR88)="","",INDEX(Admin!$P$43:$Q$57,'1 Spec. - 1. Lägsta pris'!AT$77,'1 Spec. - 1. Lägsta pris'!$AR88)),"")</f>
        <v/>
      </c>
      <c r="AU88" s="10" t="str" cm="1">
        <f t="array" ref="AU88">IFERROR(IF(INDEX(Admin!$P$43:$Q$57,'1 Spec. - 1. Lägsta pris'!AU$77,'1 Spec. - 1. Lägsta pris'!$AR88)="","",INDEX(Admin!$P$43:$Q$57,'1 Spec. - 1. Lägsta pris'!AU$77,'1 Spec. - 1. Lägsta pris'!$AR88)),"")</f>
        <v/>
      </c>
      <c r="AV88" s="10" t="str" cm="1">
        <f t="array" ref="AV88">IFERROR(IF(INDEX(Admin!$P$43:$Q$57,'1 Spec. - 1. Lägsta pris'!AV$77,'1 Spec. - 1. Lägsta pris'!$AR88)="","",INDEX(Admin!$P$43:$Q$57,'1 Spec. - 1. Lägsta pris'!AV$77,'1 Spec. - 1. Lägsta pris'!$AR88)),"")</f>
        <v/>
      </c>
      <c r="AW88" s="10" t="str" cm="1">
        <f t="array" ref="AW88">IFERROR(IF(INDEX(Admin!$P$43:$Q$57,'1 Spec. - 1. Lägsta pris'!AW$77,'1 Spec. - 1. Lägsta pris'!$AR88)="","",INDEX(Admin!$P$43:$Q$57,'1 Spec. - 1. Lägsta pris'!AW$77,'1 Spec. - 1. Lägsta pris'!$AR88)),"")</f>
        <v/>
      </c>
      <c r="AX88" s="10" t="str" cm="1">
        <f t="array" ref="AX88">IFERROR(IF(INDEX(Admin!$P$43:$Q$57,'1 Spec. - 1. Lägsta pris'!AX$77,'1 Spec. - 1. Lägsta pris'!$AR88)="","",INDEX(Admin!$P$43:$Q$57,'1 Spec. - 1. Lägsta pris'!AX$77,'1 Spec. - 1. Lägsta pris'!$AR88)),"")</f>
        <v/>
      </c>
      <c r="AY88" s="10" t="str" cm="1">
        <f t="array" ref="AY88">IFERROR(IF(INDEX(Admin!$P$43:$Q$57,'1 Spec. - 1. Lägsta pris'!AY$77,'1 Spec. - 1. Lägsta pris'!$AR88)="","",INDEX(Admin!$P$43:$Q$57,'1 Spec. - 1. Lägsta pris'!AY$77,'1 Spec. - 1. Lägsta pris'!$AR88)),"")</f>
        <v/>
      </c>
      <c r="AZ88" s="10" t="str" cm="1">
        <f t="array" ref="AZ88">IFERROR(IF(INDEX(Admin!$P$43:$Q$57,'1 Spec. - 1. Lägsta pris'!AZ$77,'1 Spec. - 1. Lägsta pris'!$AR88)="","",INDEX(Admin!$P$43:$Q$57,'1 Spec. - 1. Lägsta pris'!AZ$77,'1 Spec. - 1. Lägsta pris'!$AR88)),"")</f>
        <v/>
      </c>
      <c r="BA88" s="10" t="str" cm="1">
        <f t="array" ref="BA88">IFERROR(IF(INDEX(Admin!$P$43:$Q$57,'1 Spec. - 1. Lägsta pris'!BA$77,'1 Spec. - 1. Lägsta pris'!$AR88)="","",INDEX(Admin!$P$43:$Q$57,'1 Spec. - 1. Lägsta pris'!BA$77,'1 Spec. - 1. Lägsta pris'!$AR88)),"")</f>
        <v/>
      </c>
      <c r="BB88" s="10" t="str" cm="1">
        <f t="array" ref="BB88">IFERROR(IF(INDEX(Admin!$P$43:$Q$57,'1 Spec. - 1. Lägsta pris'!BB$77,'1 Spec. - 1. Lägsta pris'!$AR88)="","",INDEX(Admin!$P$43:$Q$57,'1 Spec. - 1. Lägsta pris'!BB$77,'1 Spec. - 1. Lägsta pris'!$AR88)),"")</f>
        <v/>
      </c>
      <c r="BC88" s="10" t="str" cm="1">
        <f t="array" ref="BC88">IFERROR(IF(INDEX(Admin!$P$43:$Q$57,'1 Spec. - 1. Lägsta pris'!BC$77,'1 Spec. - 1. Lägsta pris'!$AR88)="","",INDEX(Admin!$P$43:$Q$57,'1 Spec. - 1. Lägsta pris'!BC$77,'1 Spec. - 1. Lägsta pris'!$AR88)),"")</f>
        <v/>
      </c>
      <c r="BD88" s="10" t="str" cm="1">
        <f t="array" ref="BD88">IFERROR(IF(INDEX(Admin!$P$43:$Q$57,'1 Spec. - 1. Lägsta pris'!BD$77,'1 Spec. - 1. Lägsta pris'!$AR88)="","",INDEX(Admin!$P$43:$Q$57,'1 Spec. - 1. Lägsta pris'!BD$77,'1 Spec. - 1. Lägsta pris'!$AR88)),"")</f>
        <v/>
      </c>
      <c r="BE88" s="10" t="str" cm="1">
        <f t="array" ref="BE88">IFERROR(IF(INDEX(Admin!$P$43:$Q$57,'1 Spec. - 1. Lägsta pris'!BE$77,'1 Spec. - 1. Lägsta pris'!$AR88)="","",INDEX(Admin!$P$43:$Q$57,'1 Spec. - 1. Lägsta pris'!BE$77,'1 Spec. - 1. Lägsta pris'!$AR88)),"")</f>
        <v/>
      </c>
      <c r="BF88" s="10" t="str" cm="1">
        <f t="array" ref="BF88">IFERROR(IF(INDEX(Admin!$P$43:$Q$57,'1 Spec. - 1. Lägsta pris'!BF$77,'1 Spec. - 1. Lägsta pris'!$AR88)="","",INDEX(Admin!$P$43:$Q$57,'1 Spec. - 1. Lägsta pris'!BF$77,'1 Spec. - 1. Lägsta pris'!$AR88)),"")</f>
        <v/>
      </c>
      <c r="BG88" s="10" t="str" cm="1">
        <f t="array" ref="BG88">IFERROR(IF(INDEX(Admin!$P$43:$Q$57,'1 Spec. - 1. Lägsta pris'!BG$77,'1 Spec. - 1. Lägsta pris'!$AR88)="","",INDEX(Admin!$P$43:$Q$57,'1 Spec. - 1. Lägsta pris'!BG$77,'1 Spec. - 1. Lägsta pris'!$AR88)),"")</f>
        <v/>
      </c>
      <c r="BH88" s="10" t="str" cm="1">
        <f t="array" ref="BH88">IFERROR(IF(INDEX(Admin!$P$43:$Q$57,'1 Spec. - 1. Lägsta pris'!BH$77,'1 Spec. - 1. Lägsta pris'!$AR88)="","",INDEX(Admin!$P$43:$Q$57,'1 Spec. - 1. Lägsta pris'!BH$77,'1 Spec. - 1. Lägsta pris'!$AR88)),"")</f>
        <v/>
      </c>
      <c r="BJ88" s="10" t="str">
        <f>IF(C88="Vattenautomater",INDEX(Admin!$R$43:$R$55,MATCH('1 Spec. - 1. Lägsta pris'!D88,Admin!$Q$43:$Q$52,0)),"JaNej")</f>
        <v>JaNej</v>
      </c>
    </row>
    <row r="89" spans="1:62" ht="51.95" customHeight="1" x14ac:dyDescent="0.2">
      <c r="A89" s="103" t="str">
        <f t="shared" si="1"/>
        <v>ServiceHyra</v>
      </c>
      <c r="B89" s="232" t="str">
        <f t="shared" ref="B89:B112" si="9">LEFT(B88,2)+1&amp;"."</f>
        <v>12.</v>
      </c>
      <c r="C89" s="187"/>
      <c r="D89" s="186"/>
      <c r="E89" s="267"/>
      <c r="F89" s="267"/>
      <c r="G89" s="467"/>
      <c r="H89" s="468"/>
      <c r="I89" s="248"/>
      <c r="J89" s="188"/>
      <c r="K89" s="376" t="str">
        <f t="shared" si="2"/>
        <v/>
      </c>
      <c r="L89" s="377"/>
      <c r="M89" s="182"/>
      <c r="N89" s="182"/>
      <c r="O89" s="158"/>
      <c r="Q89" s="176"/>
      <c r="R89" s="469"/>
      <c r="S89" s="470"/>
      <c r="T89" s="363"/>
      <c r="U89" s="363"/>
      <c r="V89" s="364"/>
      <c r="W89" s="363"/>
      <c r="X89" s="364"/>
      <c r="Y89" s="379"/>
      <c r="Z89" s="379"/>
      <c r="AA89" s="379"/>
      <c r="AB89" s="379"/>
      <c r="AC89" s="365">
        <f t="shared" si="3"/>
        <v>0</v>
      </c>
      <c r="AD89" s="365">
        <f t="shared" si="4"/>
        <v>0</v>
      </c>
      <c r="AE89" s="471">
        <f t="shared" si="7"/>
        <v>0</v>
      </c>
      <c r="AF89" s="472"/>
      <c r="AQ89" s="147" t="str">
        <f t="shared" si="5"/>
        <v/>
      </c>
      <c r="AR89" s="147" t="str">
        <f t="shared" si="6"/>
        <v/>
      </c>
      <c r="AT89" s="10" t="str" cm="1">
        <f t="array" ref="AT89">IFERROR(IF(INDEX(Admin!$P$43:$Q$57,'1 Spec. - 1. Lägsta pris'!AT$77,'1 Spec. - 1. Lägsta pris'!$AR89)="","",INDEX(Admin!$P$43:$Q$57,'1 Spec. - 1. Lägsta pris'!AT$77,'1 Spec. - 1. Lägsta pris'!$AR89)),"")</f>
        <v/>
      </c>
      <c r="AU89" s="10" t="str" cm="1">
        <f t="array" ref="AU89">IFERROR(IF(INDEX(Admin!$P$43:$Q$57,'1 Spec. - 1. Lägsta pris'!AU$77,'1 Spec. - 1. Lägsta pris'!$AR89)="","",INDEX(Admin!$P$43:$Q$57,'1 Spec. - 1. Lägsta pris'!AU$77,'1 Spec. - 1. Lägsta pris'!$AR89)),"")</f>
        <v/>
      </c>
      <c r="AV89" s="10" t="str" cm="1">
        <f t="array" ref="AV89">IFERROR(IF(INDEX(Admin!$P$43:$Q$57,'1 Spec. - 1. Lägsta pris'!AV$77,'1 Spec. - 1. Lägsta pris'!$AR89)="","",INDEX(Admin!$P$43:$Q$57,'1 Spec. - 1. Lägsta pris'!AV$77,'1 Spec. - 1. Lägsta pris'!$AR89)),"")</f>
        <v/>
      </c>
      <c r="AW89" s="10" t="str" cm="1">
        <f t="array" ref="AW89">IFERROR(IF(INDEX(Admin!$P$43:$Q$57,'1 Spec. - 1. Lägsta pris'!AW$77,'1 Spec. - 1. Lägsta pris'!$AR89)="","",INDEX(Admin!$P$43:$Q$57,'1 Spec. - 1. Lägsta pris'!AW$77,'1 Spec. - 1. Lägsta pris'!$AR89)),"")</f>
        <v/>
      </c>
      <c r="AX89" s="10" t="str" cm="1">
        <f t="array" ref="AX89">IFERROR(IF(INDEX(Admin!$P$43:$Q$57,'1 Spec. - 1. Lägsta pris'!AX$77,'1 Spec. - 1. Lägsta pris'!$AR89)="","",INDEX(Admin!$P$43:$Q$57,'1 Spec. - 1. Lägsta pris'!AX$77,'1 Spec. - 1. Lägsta pris'!$AR89)),"")</f>
        <v/>
      </c>
      <c r="AY89" s="10" t="str" cm="1">
        <f t="array" ref="AY89">IFERROR(IF(INDEX(Admin!$P$43:$Q$57,'1 Spec. - 1. Lägsta pris'!AY$77,'1 Spec. - 1. Lägsta pris'!$AR89)="","",INDEX(Admin!$P$43:$Q$57,'1 Spec. - 1. Lägsta pris'!AY$77,'1 Spec. - 1. Lägsta pris'!$AR89)),"")</f>
        <v/>
      </c>
      <c r="AZ89" s="10" t="str" cm="1">
        <f t="array" ref="AZ89">IFERROR(IF(INDEX(Admin!$P$43:$Q$57,'1 Spec. - 1. Lägsta pris'!AZ$77,'1 Spec. - 1. Lägsta pris'!$AR89)="","",INDEX(Admin!$P$43:$Q$57,'1 Spec. - 1. Lägsta pris'!AZ$77,'1 Spec. - 1. Lägsta pris'!$AR89)),"")</f>
        <v/>
      </c>
      <c r="BA89" s="10" t="str" cm="1">
        <f t="array" ref="BA89">IFERROR(IF(INDEX(Admin!$P$43:$Q$57,'1 Spec. - 1. Lägsta pris'!BA$77,'1 Spec. - 1. Lägsta pris'!$AR89)="","",INDEX(Admin!$P$43:$Q$57,'1 Spec. - 1. Lägsta pris'!BA$77,'1 Spec. - 1. Lägsta pris'!$AR89)),"")</f>
        <v/>
      </c>
      <c r="BB89" s="10" t="str" cm="1">
        <f t="array" ref="BB89">IFERROR(IF(INDEX(Admin!$P$43:$Q$57,'1 Spec. - 1. Lägsta pris'!BB$77,'1 Spec. - 1. Lägsta pris'!$AR89)="","",INDEX(Admin!$P$43:$Q$57,'1 Spec. - 1. Lägsta pris'!BB$77,'1 Spec. - 1. Lägsta pris'!$AR89)),"")</f>
        <v/>
      </c>
      <c r="BC89" s="10" t="str" cm="1">
        <f t="array" ref="BC89">IFERROR(IF(INDEX(Admin!$P$43:$Q$57,'1 Spec. - 1. Lägsta pris'!BC$77,'1 Spec. - 1. Lägsta pris'!$AR89)="","",INDEX(Admin!$P$43:$Q$57,'1 Spec. - 1. Lägsta pris'!BC$77,'1 Spec. - 1. Lägsta pris'!$AR89)),"")</f>
        <v/>
      </c>
      <c r="BD89" s="10" t="str" cm="1">
        <f t="array" ref="BD89">IFERROR(IF(INDEX(Admin!$P$43:$Q$57,'1 Spec. - 1. Lägsta pris'!BD$77,'1 Spec. - 1. Lägsta pris'!$AR89)="","",INDEX(Admin!$P$43:$Q$57,'1 Spec. - 1. Lägsta pris'!BD$77,'1 Spec. - 1. Lägsta pris'!$AR89)),"")</f>
        <v/>
      </c>
      <c r="BE89" s="10" t="str" cm="1">
        <f t="array" ref="BE89">IFERROR(IF(INDEX(Admin!$P$43:$Q$57,'1 Spec. - 1. Lägsta pris'!BE$77,'1 Spec. - 1. Lägsta pris'!$AR89)="","",INDEX(Admin!$P$43:$Q$57,'1 Spec. - 1. Lägsta pris'!BE$77,'1 Spec. - 1. Lägsta pris'!$AR89)),"")</f>
        <v/>
      </c>
      <c r="BF89" s="10" t="str" cm="1">
        <f t="array" ref="BF89">IFERROR(IF(INDEX(Admin!$P$43:$Q$57,'1 Spec. - 1. Lägsta pris'!BF$77,'1 Spec. - 1. Lägsta pris'!$AR89)="","",INDEX(Admin!$P$43:$Q$57,'1 Spec. - 1. Lägsta pris'!BF$77,'1 Spec. - 1. Lägsta pris'!$AR89)),"")</f>
        <v/>
      </c>
      <c r="BG89" s="10" t="str" cm="1">
        <f t="array" ref="BG89">IFERROR(IF(INDEX(Admin!$P$43:$Q$57,'1 Spec. - 1. Lägsta pris'!BG$77,'1 Spec. - 1. Lägsta pris'!$AR89)="","",INDEX(Admin!$P$43:$Q$57,'1 Spec. - 1. Lägsta pris'!BG$77,'1 Spec. - 1. Lägsta pris'!$AR89)),"")</f>
        <v/>
      </c>
      <c r="BH89" s="10" t="str" cm="1">
        <f t="array" ref="BH89">IFERROR(IF(INDEX(Admin!$P$43:$Q$57,'1 Spec. - 1. Lägsta pris'!BH$77,'1 Spec. - 1. Lägsta pris'!$AR89)="","",INDEX(Admin!$P$43:$Q$57,'1 Spec. - 1. Lägsta pris'!BH$77,'1 Spec. - 1. Lägsta pris'!$AR89)),"")</f>
        <v/>
      </c>
      <c r="BJ89" s="10" t="str">
        <f>IF(C89="Vattenautomater",INDEX(Admin!$R$43:$R$55,MATCH('1 Spec. - 1. Lägsta pris'!D89,Admin!$Q$43:$Q$52,0)),"JaNej")</f>
        <v>JaNej</v>
      </c>
    </row>
    <row r="90" spans="1:62" ht="51.95" customHeight="1" x14ac:dyDescent="0.2">
      <c r="A90" s="103" t="str">
        <f t="shared" si="1"/>
        <v>ServiceHyra</v>
      </c>
      <c r="B90" s="232" t="str">
        <f t="shared" si="9"/>
        <v>13.</v>
      </c>
      <c r="C90" s="187"/>
      <c r="D90" s="186"/>
      <c r="E90" s="267"/>
      <c r="F90" s="267"/>
      <c r="G90" s="467"/>
      <c r="H90" s="468"/>
      <c r="I90" s="248"/>
      <c r="J90" s="188"/>
      <c r="K90" s="376" t="str">
        <f t="shared" si="2"/>
        <v/>
      </c>
      <c r="L90" s="377"/>
      <c r="M90" s="182"/>
      <c r="N90" s="182"/>
      <c r="O90" s="158"/>
      <c r="Q90" s="176"/>
      <c r="R90" s="469"/>
      <c r="S90" s="470"/>
      <c r="T90" s="363"/>
      <c r="U90" s="363"/>
      <c r="V90" s="364"/>
      <c r="W90" s="363"/>
      <c r="X90" s="364"/>
      <c r="Y90" s="379"/>
      <c r="Z90" s="379"/>
      <c r="AA90" s="379"/>
      <c r="AB90" s="379"/>
      <c r="AC90" s="365">
        <f t="shared" si="3"/>
        <v>0</v>
      </c>
      <c r="AD90" s="365">
        <f t="shared" si="4"/>
        <v>0</v>
      </c>
      <c r="AE90" s="471">
        <f t="shared" si="7"/>
        <v>0</v>
      </c>
      <c r="AF90" s="472"/>
      <c r="AQ90" s="147" t="str">
        <f t="shared" si="5"/>
        <v/>
      </c>
      <c r="AR90" s="147" t="str">
        <f t="shared" si="6"/>
        <v/>
      </c>
      <c r="AT90" s="10" t="str" cm="1">
        <f t="array" ref="AT90">IFERROR(IF(INDEX(Admin!$P$43:$Q$57,'1 Spec. - 1. Lägsta pris'!AT$77,'1 Spec. - 1. Lägsta pris'!$AR90)="","",INDEX(Admin!$P$43:$Q$57,'1 Spec. - 1. Lägsta pris'!AT$77,'1 Spec. - 1. Lägsta pris'!$AR90)),"")</f>
        <v/>
      </c>
      <c r="AU90" s="10" t="str" cm="1">
        <f t="array" ref="AU90">IFERROR(IF(INDEX(Admin!$P$43:$Q$57,'1 Spec. - 1. Lägsta pris'!AU$77,'1 Spec. - 1. Lägsta pris'!$AR90)="","",INDEX(Admin!$P$43:$Q$57,'1 Spec. - 1. Lägsta pris'!AU$77,'1 Spec. - 1. Lägsta pris'!$AR90)),"")</f>
        <v/>
      </c>
      <c r="AV90" s="10" t="str" cm="1">
        <f t="array" ref="AV90">IFERROR(IF(INDEX(Admin!$P$43:$Q$57,'1 Spec. - 1. Lägsta pris'!AV$77,'1 Spec. - 1. Lägsta pris'!$AR90)="","",INDEX(Admin!$P$43:$Q$57,'1 Spec. - 1. Lägsta pris'!AV$77,'1 Spec. - 1. Lägsta pris'!$AR90)),"")</f>
        <v/>
      </c>
      <c r="AW90" s="10" t="str" cm="1">
        <f t="array" ref="AW90">IFERROR(IF(INDEX(Admin!$P$43:$Q$57,'1 Spec. - 1. Lägsta pris'!AW$77,'1 Spec. - 1. Lägsta pris'!$AR90)="","",INDEX(Admin!$P$43:$Q$57,'1 Spec. - 1. Lägsta pris'!AW$77,'1 Spec. - 1. Lägsta pris'!$AR90)),"")</f>
        <v/>
      </c>
      <c r="AX90" s="10" t="str" cm="1">
        <f t="array" ref="AX90">IFERROR(IF(INDEX(Admin!$P$43:$Q$57,'1 Spec. - 1. Lägsta pris'!AX$77,'1 Spec. - 1. Lägsta pris'!$AR90)="","",INDEX(Admin!$P$43:$Q$57,'1 Spec. - 1. Lägsta pris'!AX$77,'1 Spec. - 1. Lägsta pris'!$AR90)),"")</f>
        <v/>
      </c>
      <c r="AY90" s="10" t="str" cm="1">
        <f t="array" ref="AY90">IFERROR(IF(INDEX(Admin!$P$43:$Q$57,'1 Spec. - 1. Lägsta pris'!AY$77,'1 Spec. - 1. Lägsta pris'!$AR90)="","",INDEX(Admin!$P$43:$Q$57,'1 Spec. - 1. Lägsta pris'!AY$77,'1 Spec. - 1. Lägsta pris'!$AR90)),"")</f>
        <v/>
      </c>
      <c r="AZ90" s="10" t="str" cm="1">
        <f t="array" ref="AZ90">IFERROR(IF(INDEX(Admin!$P$43:$Q$57,'1 Spec. - 1. Lägsta pris'!AZ$77,'1 Spec. - 1. Lägsta pris'!$AR90)="","",INDEX(Admin!$P$43:$Q$57,'1 Spec. - 1. Lägsta pris'!AZ$77,'1 Spec. - 1. Lägsta pris'!$AR90)),"")</f>
        <v/>
      </c>
      <c r="BA90" s="10" t="str" cm="1">
        <f t="array" ref="BA90">IFERROR(IF(INDEX(Admin!$P$43:$Q$57,'1 Spec. - 1. Lägsta pris'!BA$77,'1 Spec. - 1. Lägsta pris'!$AR90)="","",INDEX(Admin!$P$43:$Q$57,'1 Spec. - 1. Lägsta pris'!BA$77,'1 Spec. - 1. Lägsta pris'!$AR90)),"")</f>
        <v/>
      </c>
      <c r="BB90" s="10" t="str" cm="1">
        <f t="array" ref="BB90">IFERROR(IF(INDEX(Admin!$P$43:$Q$57,'1 Spec. - 1. Lägsta pris'!BB$77,'1 Spec. - 1. Lägsta pris'!$AR90)="","",INDEX(Admin!$P$43:$Q$57,'1 Spec. - 1. Lägsta pris'!BB$77,'1 Spec. - 1. Lägsta pris'!$AR90)),"")</f>
        <v/>
      </c>
      <c r="BC90" s="10" t="str" cm="1">
        <f t="array" ref="BC90">IFERROR(IF(INDEX(Admin!$P$43:$Q$57,'1 Spec. - 1. Lägsta pris'!BC$77,'1 Spec. - 1. Lägsta pris'!$AR90)="","",INDEX(Admin!$P$43:$Q$57,'1 Spec. - 1. Lägsta pris'!BC$77,'1 Spec. - 1. Lägsta pris'!$AR90)),"")</f>
        <v/>
      </c>
      <c r="BD90" s="10" t="str" cm="1">
        <f t="array" ref="BD90">IFERROR(IF(INDEX(Admin!$P$43:$Q$57,'1 Spec. - 1. Lägsta pris'!BD$77,'1 Spec. - 1. Lägsta pris'!$AR90)="","",INDEX(Admin!$P$43:$Q$57,'1 Spec. - 1. Lägsta pris'!BD$77,'1 Spec. - 1. Lägsta pris'!$AR90)),"")</f>
        <v/>
      </c>
      <c r="BE90" s="10" t="str" cm="1">
        <f t="array" ref="BE90">IFERROR(IF(INDEX(Admin!$P$43:$Q$57,'1 Spec. - 1. Lägsta pris'!BE$77,'1 Spec. - 1. Lägsta pris'!$AR90)="","",INDEX(Admin!$P$43:$Q$57,'1 Spec. - 1. Lägsta pris'!BE$77,'1 Spec. - 1. Lägsta pris'!$AR90)),"")</f>
        <v/>
      </c>
      <c r="BF90" s="10" t="str" cm="1">
        <f t="array" ref="BF90">IFERROR(IF(INDEX(Admin!$P$43:$Q$57,'1 Spec. - 1. Lägsta pris'!BF$77,'1 Spec. - 1. Lägsta pris'!$AR90)="","",INDEX(Admin!$P$43:$Q$57,'1 Spec. - 1. Lägsta pris'!BF$77,'1 Spec. - 1. Lägsta pris'!$AR90)),"")</f>
        <v/>
      </c>
      <c r="BG90" s="10" t="str" cm="1">
        <f t="array" ref="BG90">IFERROR(IF(INDEX(Admin!$P$43:$Q$57,'1 Spec. - 1. Lägsta pris'!BG$77,'1 Spec. - 1. Lägsta pris'!$AR90)="","",INDEX(Admin!$P$43:$Q$57,'1 Spec. - 1. Lägsta pris'!BG$77,'1 Spec. - 1. Lägsta pris'!$AR90)),"")</f>
        <v/>
      </c>
      <c r="BH90" s="10" t="str" cm="1">
        <f t="array" ref="BH90">IFERROR(IF(INDEX(Admin!$P$43:$Q$57,'1 Spec. - 1. Lägsta pris'!BH$77,'1 Spec. - 1. Lägsta pris'!$AR90)="","",INDEX(Admin!$P$43:$Q$57,'1 Spec. - 1. Lägsta pris'!BH$77,'1 Spec. - 1. Lägsta pris'!$AR90)),"")</f>
        <v/>
      </c>
      <c r="BJ90" s="10" t="str">
        <f>IF(C90="Vattenautomater",INDEX(Admin!$R$43:$R$55,MATCH('1 Spec. - 1. Lägsta pris'!D90,Admin!$Q$43:$Q$52,0)),"JaNej")</f>
        <v>JaNej</v>
      </c>
    </row>
    <row r="91" spans="1:62" ht="51.95" customHeight="1" x14ac:dyDescent="0.2">
      <c r="A91" s="103" t="str">
        <f t="shared" si="1"/>
        <v>ServiceHyra</v>
      </c>
      <c r="B91" s="232" t="str">
        <f t="shared" si="9"/>
        <v>14.</v>
      </c>
      <c r="C91" s="187"/>
      <c r="D91" s="186"/>
      <c r="E91" s="267"/>
      <c r="F91" s="267"/>
      <c r="G91" s="467"/>
      <c r="H91" s="468"/>
      <c r="I91" s="248"/>
      <c r="J91" s="188"/>
      <c r="K91" s="376" t="str">
        <f t="shared" si="2"/>
        <v/>
      </c>
      <c r="L91" s="377"/>
      <c r="M91" s="182"/>
      <c r="N91" s="182"/>
      <c r="O91" s="158"/>
      <c r="Q91" s="176"/>
      <c r="R91" s="469"/>
      <c r="S91" s="470"/>
      <c r="T91" s="363"/>
      <c r="U91" s="363"/>
      <c r="V91" s="364"/>
      <c r="W91" s="363"/>
      <c r="X91" s="364"/>
      <c r="Y91" s="379"/>
      <c r="Z91" s="379"/>
      <c r="AA91" s="379"/>
      <c r="AB91" s="379"/>
      <c r="AC91" s="365">
        <f t="shared" si="3"/>
        <v>0</v>
      </c>
      <c r="AD91" s="365">
        <f t="shared" si="4"/>
        <v>0</v>
      </c>
      <c r="AE91" s="471">
        <f t="shared" si="7"/>
        <v>0</v>
      </c>
      <c r="AF91" s="472"/>
      <c r="AQ91" s="147" t="str">
        <f t="shared" si="5"/>
        <v/>
      </c>
      <c r="AR91" s="147" t="str">
        <f t="shared" si="6"/>
        <v/>
      </c>
      <c r="AT91" s="10" t="str" cm="1">
        <f t="array" ref="AT91">IFERROR(IF(INDEX(Admin!$P$43:$Q$57,'1 Spec. - 1. Lägsta pris'!AT$77,'1 Spec. - 1. Lägsta pris'!$AR91)="","",INDEX(Admin!$P$43:$Q$57,'1 Spec. - 1. Lägsta pris'!AT$77,'1 Spec. - 1. Lägsta pris'!$AR91)),"")</f>
        <v/>
      </c>
      <c r="AU91" s="10" t="str" cm="1">
        <f t="array" ref="AU91">IFERROR(IF(INDEX(Admin!$P$43:$Q$57,'1 Spec. - 1. Lägsta pris'!AU$77,'1 Spec. - 1. Lägsta pris'!$AR91)="","",INDEX(Admin!$P$43:$Q$57,'1 Spec. - 1. Lägsta pris'!AU$77,'1 Spec. - 1. Lägsta pris'!$AR91)),"")</f>
        <v/>
      </c>
      <c r="AV91" s="10" t="str" cm="1">
        <f t="array" ref="AV91">IFERROR(IF(INDEX(Admin!$P$43:$Q$57,'1 Spec. - 1. Lägsta pris'!AV$77,'1 Spec. - 1. Lägsta pris'!$AR91)="","",INDEX(Admin!$P$43:$Q$57,'1 Spec. - 1. Lägsta pris'!AV$77,'1 Spec. - 1. Lägsta pris'!$AR91)),"")</f>
        <v/>
      </c>
      <c r="AW91" s="10" t="str" cm="1">
        <f t="array" ref="AW91">IFERROR(IF(INDEX(Admin!$P$43:$Q$57,'1 Spec. - 1. Lägsta pris'!AW$77,'1 Spec. - 1. Lägsta pris'!$AR91)="","",INDEX(Admin!$P$43:$Q$57,'1 Spec. - 1. Lägsta pris'!AW$77,'1 Spec. - 1. Lägsta pris'!$AR91)),"")</f>
        <v/>
      </c>
      <c r="AX91" s="10" t="str" cm="1">
        <f t="array" ref="AX91">IFERROR(IF(INDEX(Admin!$P$43:$Q$57,'1 Spec. - 1. Lägsta pris'!AX$77,'1 Spec. - 1. Lägsta pris'!$AR91)="","",INDEX(Admin!$P$43:$Q$57,'1 Spec. - 1. Lägsta pris'!AX$77,'1 Spec. - 1. Lägsta pris'!$AR91)),"")</f>
        <v/>
      </c>
      <c r="AY91" s="10" t="str" cm="1">
        <f t="array" ref="AY91">IFERROR(IF(INDEX(Admin!$P$43:$Q$57,'1 Spec. - 1. Lägsta pris'!AY$77,'1 Spec. - 1. Lägsta pris'!$AR91)="","",INDEX(Admin!$P$43:$Q$57,'1 Spec. - 1. Lägsta pris'!AY$77,'1 Spec. - 1. Lägsta pris'!$AR91)),"")</f>
        <v/>
      </c>
      <c r="AZ91" s="10" t="str" cm="1">
        <f t="array" ref="AZ91">IFERROR(IF(INDEX(Admin!$P$43:$Q$57,'1 Spec. - 1. Lägsta pris'!AZ$77,'1 Spec. - 1. Lägsta pris'!$AR91)="","",INDEX(Admin!$P$43:$Q$57,'1 Spec. - 1. Lägsta pris'!AZ$77,'1 Spec. - 1. Lägsta pris'!$AR91)),"")</f>
        <v/>
      </c>
      <c r="BA91" s="10" t="str" cm="1">
        <f t="array" ref="BA91">IFERROR(IF(INDEX(Admin!$P$43:$Q$57,'1 Spec. - 1. Lägsta pris'!BA$77,'1 Spec. - 1. Lägsta pris'!$AR91)="","",INDEX(Admin!$P$43:$Q$57,'1 Spec. - 1. Lägsta pris'!BA$77,'1 Spec. - 1. Lägsta pris'!$AR91)),"")</f>
        <v/>
      </c>
      <c r="BB91" s="10" t="str" cm="1">
        <f t="array" ref="BB91">IFERROR(IF(INDEX(Admin!$P$43:$Q$57,'1 Spec. - 1. Lägsta pris'!BB$77,'1 Spec. - 1. Lägsta pris'!$AR91)="","",INDEX(Admin!$P$43:$Q$57,'1 Spec. - 1. Lägsta pris'!BB$77,'1 Spec. - 1. Lägsta pris'!$AR91)),"")</f>
        <v/>
      </c>
      <c r="BC91" s="10" t="str" cm="1">
        <f t="array" ref="BC91">IFERROR(IF(INDEX(Admin!$P$43:$Q$57,'1 Spec. - 1. Lägsta pris'!BC$77,'1 Spec. - 1. Lägsta pris'!$AR91)="","",INDEX(Admin!$P$43:$Q$57,'1 Spec. - 1. Lägsta pris'!BC$77,'1 Spec. - 1. Lägsta pris'!$AR91)),"")</f>
        <v/>
      </c>
      <c r="BD91" s="10" t="str" cm="1">
        <f t="array" ref="BD91">IFERROR(IF(INDEX(Admin!$P$43:$Q$57,'1 Spec. - 1. Lägsta pris'!BD$77,'1 Spec. - 1. Lägsta pris'!$AR91)="","",INDEX(Admin!$P$43:$Q$57,'1 Spec. - 1. Lägsta pris'!BD$77,'1 Spec. - 1. Lägsta pris'!$AR91)),"")</f>
        <v/>
      </c>
      <c r="BE91" s="10" t="str" cm="1">
        <f t="array" ref="BE91">IFERROR(IF(INDEX(Admin!$P$43:$Q$57,'1 Spec. - 1. Lägsta pris'!BE$77,'1 Spec. - 1. Lägsta pris'!$AR91)="","",INDEX(Admin!$P$43:$Q$57,'1 Spec. - 1. Lägsta pris'!BE$77,'1 Spec. - 1. Lägsta pris'!$AR91)),"")</f>
        <v/>
      </c>
      <c r="BF91" s="10" t="str" cm="1">
        <f t="array" ref="BF91">IFERROR(IF(INDEX(Admin!$P$43:$Q$57,'1 Spec. - 1. Lägsta pris'!BF$77,'1 Spec. - 1. Lägsta pris'!$AR91)="","",INDEX(Admin!$P$43:$Q$57,'1 Spec. - 1. Lägsta pris'!BF$77,'1 Spec. - 1. Lägsta pris'!$AR91)),"")</f>
        <v/>
      </c>
      <c r="BG91" s="10" t="str" cm="1">
        <f t="array" ref="BG91">IFERROR(IF(INDEX(Admin!$P$43:$Q$57,'1 Spec. - 1. Lägsta pris'!BG$77,'1 Spec. - 1. Lägsta pris'!$AR91)="","",INDEX(Admin!$P$43:$Q$57,'1 Spec. - 1. Lägsta pris'!BG$77,'1 Spec. - 1. Lägsta pris'!$AR91)),"")</f>
        <v/>
      </c>
      <c r="BH91" s="10" t="str" cm="1">
        <f t="array" ref="BH91">IFERROR(IF(INDEX(Admin!$P$43:$Q$57,'1 Spec. - 1. Lägsta pris'!BH$77,'1 Spec. - 1. Lägsta pris'!$AR91)="","",INDEX(Admin!$P$43:$Q$57,'1 Spec. - 1. Lägsta pris'!BH$77,'1 Spec. - 1. Lägsta pris'!$AR91)),"")</f>
        <v/>
      </c>
      <c r="BJ91" s="10" t="str">
        <f>IF(C91="Vattenautomater",INDEX(Admin!$R$43:$R$55,MATCH('1 Spec. - 1. Lägsta pris'!D91,Admin!$Q$43:$Q$52,0)),"JaNej")</f>
        <v>JaNej</v>
      </c>
    </row>
    <row r="92" spans="1:62" ht="51.95" customHeight="1" x14ac:dyDescent="0.2">
      <c r="A92" s="103" t="str">
        <f t="shared" si="1"/>
        <v>ServiceHyra</v>
      </c>
      <c r="B92" s="232" t="str">
        <f t="shared" si="9"/>
        <v>15.</v>
      </c>
      <c r="C92" s="187"/>
      <c r="D92" s="186"/>
      <c r="E92" s="267"/>
      <c r="F92" s="267"/>
      <c r="G92" s="467"/>
      <c r="H92" s="468"/>
      <c r="I92" s="248"/>
      <c r="J92" s="188"/>
      <c r="K92" s="376" t="str">
        <f t="shared" si="2"/>
        <v/>
      </c>
      <c r="L92" s="377"/>
      <c r="M92" s="182"/>
      <c r="N92" s="182"/>
      <c r="O92" s="158"/>
      <c r="Q92" s="176"/>
      <c r="R92" s="469"/>
      <c r="S92" s="470"/>
      <c r="T92" s="363"/>
      <c r="U92" s="363"/>
      <c r="V92" s="364"/>
      <c r="W92" s="363"/>
      <c r="X92" s="364"/>
      <c r="Y92" s="379"/>
      <c r="Z92" s="379"/>
      <c r="AA92" s="379"/>
      <c r="AB92" s="379"/>
      <c r="AC92" s="365">
        <f t="shared" si="3"/>
        <v>0</v>
      </c>
      <c r="AD92" s="365">
        <f t="shared" si="4"/>
        <v>0</v>
      </c>
      <c r="AE92" s="471">
        <f t="shared" si="7"/>
        <v>0</v>
      </c>
      <c r="AF92" s="472"/>
      <c r="AQ92" s="147" t="str">
        <f t="shared" si="5"/>
        <v/>
      </c>
      <c r="AR92" s="147" t="str">
        <f t="shared" si="6"/>
        <v/>
      </c>
      <c r="AT92" s="10" t="str" cm="1">
        <f t="array" ref="AT92">IFERROR(IF(INDEX(Admin!$P$43:$Q$57,'1 Spec. - 1. Lägsta pris'!AT$77,'1 Spec. - 1. Lägsta pris'!$AR92)="","",INDEX(Admin!$P$43:$Q$57,'1 Spec. - 1. Lägsta pris'!AT$77,'1 Spec. - 1. Lägsta pris'!$AR92)),"")</f>
        <v/>
      </c>
      <c r="AU92" s="10" t="str" cm="1">
        <f t="array" ref="AU92">IFERROR(IF(INDEX(Admin!$P$43:$Q$57,'1 Spec. - 1. Lägsta pris'!AU$77,'1 Spec. - 1. Lägsta pris'!$AR92)="","",INDEX(Admin!$P$43:$Q$57,'1 Spec. - 1. Lägsta pris'!AU$77,'1 Spec. - 1. Lägsta pris'!$AR92)),"")</f>
        <v/>
      </c>
      <c r="AV92" s="10" t="str" cm="1">
        <f t="array" ref="AV92">IFERROR(IF(INDEX(Admin!$P$43:$Q$57,'1 Spec. - 1. Lägsta pris'!AV$77,'1 Spec. - 1. Lägsta pris'!$AR92)="","",INDEX(Admin!$P$43:$Q$57,'1 Spec. - 1. Lägsta pris'!AV$77,'1 Spec. - 1. Lägsta pris'!$AR92)),"")</f>
        <v/>
      </c>
      <c r="AW92" s="10" t="str" cm="1">
        <f t="array" ref="AW92">IFERROR(IF(INDEX(Admin!$P$43:$Q$57,'1 Spec. - 1. Lägsta pris'!AW$77,'1 Spec. - 1. Lägsta pris'!$AR92)="","",INDEX(Admin!$P$43:$Q$57,'1 Spec. - 1. Lägsta pris'!AW$77,'1 Spec. - 1. Lägsta pris'!$AR92)),"")</f>
        <v/>
      </c>
      <c r="AX92" s="10" t="str" cm="1">
        <f t="array" ref="AX92">IFERROR(IF(INDEX(Admin!$P$43:$Q$57,'1 Spec. - 1. Lägsta pris'!AX$77,'1 Spec. - 1. Lägsta pris'!$AR92)="","",INDEX(Admin!$P$43:$Q$57,'1 Spec. - 1. Lägsta pris'!AX$77,'1 Spec. - 1. Lägsta pris'!$AR92)),"")</f>
        <v/>
      </c>
      <c r="AY92" s="10" t="str" cm="1">
        <f t="array" ref="AY92">IFERROR(IF(INDEX(Admin!$P$43:$Q$57,'1 Spec. - 1. Lägsta pris'!AY$77,'1 Spec. - 1. Lägsta pris'!$AR92)="","",INDEX(Admin!$P$43:$Q$57,'1 Spec. - 1. Lägsta pris'!AY$77,'1 Spec. - 1. Lägsta pris'!$AR92)),"")</f>
        <v/>
      </c>
      <c r="AZ92" s="10" t="str" cm="1">
        <f t="array" ref="AZ92">IFERROR(IF(INDEX(Admin!$P$43:$Q$57,'1 Spec. - 1. Lägsta pris'!AZ$77,'1 Spec. - 1. Lägsta pris'!$AR92)="","",INDEX(Admin!$P$43:$Q$57,'1 Spec. - 1. Lägsta pris'!AZ$77,'1 Spec. - 1. Lägsta pris'!$AR92)),"")</f>
        <v/>
      </c>
      <c r="BA92" s="10" t="str" cm="1">
        <f t="array" ref="BA92">IFERROR(IF(INDEX(Admin!$P$43:$Q$57,'1 Spec. - 1. Lägsta pris'!BA$77,'1 Spec. - 1. Lägsta pris'!$AR92)="","",INDEX(Admin!$P$43:$Q$57,'1 Spec. - 1. Lägsta pris'!BA$77,'1 Spec. - 1. Lägsta pris'!$AR92)),"")</f>
        <v/>
      </c>
      <c r="BB92" s="10" t="str" cm="1">
        <f t="array" ref="BB92">IFERROR(IF(INDEX(Admin!$P$43:$Q$57,'1 Spec. - 1. Lägsta pris'!BB$77,'1 Spec. - 1. Lägsta pris'!$AR92)="","",INDEX(Admin!$P$43:$Q$57,'1 Spec. - 1. Lägsta pris'!BB$77,'1 Spec. - 1. Lägsta pris'!$AR92)),"")</f>
        <v/>
      </c>
      <c r="BC92" s="10" t="str" cm="1">
        <f t="array" ref="BC92">IFERROR(IF(INDEX(Admin!$P$43:$Q$57,'1 Spec. - 1. Lägsta pris'!BC$77,'1 Spec. - 1. Lägsta pris'!$AR92)="","",INDEX(Admin!$P$43:$Q$57,'1 Spec. - 1. Lägsta pris'!BC$77,'1 Spec. - 1. Lägsta pris'!$AR92)),"")</f>
        <v/>
      </c>
      <c r="BD92" s="10" t="str" cm="1">
        <f t="array" ref="BD92">IFERROR(IF(INDEX(Admin!$P$43:$Q$57,'1 Spec. - 1. Lägsta pris'!BD$77,'1 Spec. - 1. Lägsta pris'!$AR92)="","",INDEX(Admin!$P$43:$Q$57,'1 Spec. - 1. Lägsta pris'!BD$77,'1 Spec. - 1. Lägsta pris'!$AR92)),"")</f>
        <v/>
      </c>
      <c r="BE92" s="10" t="str" cm="1">
        <f t="array" ref="BE92">IFERROR(IF(INDEX(Admin!$P$43:$Q$57,'1 Spec. - 1. Lägsta pris'!BE$77,'1 Spec. - 1. Lägsta pris'!$AR92)="","",INDEX(Admin!$P$43:$Q$57,'1 Spec. - 1. Lägsta pris'!BE$77,'1 Spec. - 1. Lägsta pris'!$AR92)),"")</f>
        <v/>
      </c>
      <c r="BF92" s="10" t="str" cm="1">
        <f t="array" ref="BF92">IFERROR(IF(INDEX(Admin!$P$43:$Q$57,'1 Spec. - 1. Lägsta pris'!BF$77,'1 Spec. - 1. Lägsta pris'!$AR92)="","",INDEX(Admin!$P$43:$Q$57,'1 Spec. - 1. Lägsta pris'!BF$77,'1 Spec. - 1. Lägsta pris'!$AR92)),"")</f>
        <v/>
      </c>
      <c r="BG92" s="10" t="str" cm="1">
        <f t="array" ref="BG92">IFERROR(IF(INDEX(Admin!$P$43:$Q$57,'1 Spec. - 1. Lägsta pris'!BG$77,'1 Spec. - 1. Lägsta pris'!$AR92)="","",INDEX(Admin!$P$43:$Q$57,'1 Spec. - 1. Lägsta pris'!BG$77,'1 Spec. - 1. Lägsta pris'!$AR92)),"")</f>
        <v/>
      </c>
      <c r="BH92" s="10" t="str" cm="1">
        <f t="array" ref="BH92">IFERROR(IF(INDEX(Admin!$P$43:$Q$57,'1 Spec. - 1. Lägsta pris'!BH$77,'1 Spec. - 1. Lägsta pris'!$AR92)="","",INDEX(Admin!$P$43:$Q$57,'1 Spec. - 1. Lägsta pris'!BH$77,'1 Spec. - 1. Lägsta pris'!$AR92)),"")</f>
        <v/>
      </c>
      <c r="BJ92" s="10" t="str">
        <f>IF(C92="Vattenautomater",INDEX(Admin!$R$43:$R$55,MATCH('1 Spec. - 1. Lägsta pris'!D92,Admin!$Q$43:$Q$52,0)),"JaNej")</f>
        <v>JaNej</v>
      </c>
    </row>
    <row r="93" spans="1:62" ht="51.95" customHeight="1" x14ac:dyDescent="0.2">
      <c r="A93" s="103" t="str">
        <f t="shared" si="1"/>
        <v>ServiceHyra</v>
      </c>
      <c r="B93" s="232" t="str">
        <f t="shared" si="9"/>
        <v>16.</v>
      </c>
      <c r="C93" s="187"/>
      <c r="D93" s="186"/>
      <c r="E93" s="267"/>
      <c r="F93" s="267"/>
      <c r="G93" s="467"/>
      <c r="H93" s="468"/>
      <c r="I93" s="248"/>
      <c r="J93" s="188"/>
      <c r="K93" s="376" t="str">
        <f t="shared" si="2"/>
        <v/>
      </c>
      <c r="L93" s="377"/>
      <c r="M93" s="182"/>
      <c r="N93" s="182"/>
      <c r="O93" s="158"/>
      <c r="Q93" s="176"/>
      <c r="R93" s="469"/>
      <c r="S93" s="470"/>
      <c r="T93" s="363"/>
      <c r="U93" s="363"/>
      <c r="V93" s="364"/>
      <c r="W93" s="363"/>
      <c r="X93" s="364"/>
      <c r="Y93" s="379"/>
      <c r="Z93" s="379"/>
      <c r="AA93" s="379"/>
      <c r="AB93" s="379"/>
      <c r="AC93" s="365">
        <f t="shared" si="3"/>
        <v>0</v>
      </c>
      <c r="AD93" s="365">
        <f t="shared" si="4"/>
        <v>0</v>
      </c>
      <c r="AE93" s="471">
        <f t="shared" si="7"/>
        <v>0</v>
      </c>
      <c r="AF93" s="472"/>
      <c r="AQ93" s="147" t="str">
        <f t="shared" si="5"/>
        <v/>
      </c>
      <c r="AR93" s="147" t="str">
        <f t="shared" si="6"/>
        <v/>
      </c>
      <c r="AT93" s="10" t="str" cm="1">
        <f t="array" ref="AT93">IFERROR(IF(INDEX(Admin!$P$43:$Q$57,'1 Spec. - 1. Lägsta pris'!AT$77,'1 Spec. - 1. Lägsta pris'!$AR93)="","",INDEX(Admin!$P$43:$Q$57,'1 Spec. - 1. Lägsta pris'!AT$77,'1 Spec. - 1. Lägsta pris'!$AR93)),"")</f>
        <v/>
      </c>
      <c r="AU93" s="10" t="str" cm="1">
        <f t="array" ref="AU93">IFERROR(IF(INDEX(Admin!$P$43:$Q$57,'1 Spec. - 1. Lägsta pris'!AU$77,'1 Spec. - 1. Lägsta pris'!$AR93)="","",INDEX(Admin!$P$43:$Q$57,'1 Spec. - 1. Lägsta pris'!AU$77,'1 Spec. - 1. Lägsta pris'!$AR93)),"")</f>
        <v/>
      </c>
      <c r="AV93" s="10" t="str" cm="1">
        <f t="array" ref="AV93">IFERROR(IF(INDEX(Admin!$P$43:$Q$57,'1 Spec. - 1. Lägsta pris'!AV$77,'1 Spec. - 1. Lägsta pris'!$AR93)="","",INDEX(Admin!$P$43:$Q$57,'1 Spec. - 1. Lägsta pris'!AV$77,'1 Spec. - 1. Lägsta pris'!$AR93)),"")</f>
        <v/>
      </c>
      <c r="AW93" s="10" t="str" cm="1">
        <f t="array" ref="AW93">IFERROR(IF(INDEX(Admin!$P$43:$Q$57,'1 Spec. - 1. Lägsta pris'!AW$77,'1 Spec. - 1. Lägsta pris'!$AR93)="","",INDEX(Admin!$P$43:$Q$57,'1 Spec. - 1. Lägsta pris'!AW$77,'1 Spec. - 1. Lägsta pris'!$AR93)),"")</f>
        <v/>
      </c>
      <c r="AX93" s="10" t="str" cm="1">
        <f t="array" ref="AX93">IFERROR(IF(INDEX(Admin!$P$43:$Q$57,'1 Spec. - 1. Lägsta pris'!AX$77,'1 Spec. - 1. Lägsta pris'!$AR93)="","",INDEX(Admin!$P$43:$Q$57,'1 Spec. - 1. Lägsta pris'!AX$77,'1 Spec. - 1. Lägsta pris'!$AR93)),"")</f>
        <v/>
      </c>
      <c r="AY93" s="10" t="str" cm="1">
        <f t="array" ref="AY93">IFERROR(IF(INDEX(Admin!$P$43:$Q$57,'1 Spec. - 1. Lägsta pris'!AY$77,'1 Spec. - 1. Lägsta pris'!$AR93)="","",INDEX(Admin!$P$43:$Q$57,'1 Spec. - 1. Lägsta pris'!AY$77,'1 Spec. - 1. Lägsta pris'!$AR93)),"")</f>
        <v/>
      </c>
      <c r="AZ93" s="10" t="str" cm="1">
        <f t="array" ref="AZ93">IFERROR(IF(INDEX(Admin!$P$43:$Q$57,'1 Spec. - 1. Lägsta pris'!AZ$77,'1 Spec. - 1. Lägsta pris'!$AR93)="","",INDEX(Admin!$P$43:$Q$57,'1 Spec. - 1. Lägsta pris'!AZ$77,'1 Spec. - 1. Lägsta pris'!$AR93)),"")</f>
        <v/>
      </c>
      <c r="BA93" s="10" t="str" cm="1">
        <f t="array" ref="BA93">IFERROR(IF(INDEX(Admin!$P$43:$Q$57,'1 Spec. - 1. Lägsta pris'!BA$77,'1 Spec. - 1. Lägsta pris'!$AR93)="","",INDEX(Admin!$P$43:$Q$57,'1 Spec. - 1. Lägsta pris'!BA$77,'1 Spec. - 1. Lägsta pris'!$AR93)),"")</f>
        <v/>
      </c>
      <c r="BB93" s="10" t="str" cm="1">
        <f t="array" ref="BB93">IFERROR(IF(INDEX(Admin!$P$43:$Q$57,'1 Spec. - 1. Lägsta pris'!BB$77,'1 Spec. - 1. Lägsta pris'!$AR93)="","",INDEX(Admin!$P$43:$Q$57,'1 Spec. - 1. Lägsta pris'!BB$77,'1 Spec. - 1. Lägsta pris'!$AR93)),"")</f>
        <v/>
      </c>
      <c r="BC93" s="10" t="str" cm="1">
        <f t="array" ref="BC93">IFERROR(IF(INDEX(Admin!$P$43:$Q$57,'1 Spec. - 1. Lägsta pris'!BC$77,'1 Spec. - 1. Lägsta pris'!$AR93)="","",INDEX(Admin!$P$43:$Q$57,'1 Spec. - 1. Lägsta pris'!BC$77,'1 Spec. - 1. Lägsta pris'!$AR93)),"")</f>
        <v/>
      </c>
      <c r="BD93" s="10" t="str" cm="1">
        <f t="array" ref="BD93">IFERROR(IF(INDEX(Admin!$P$43:$Q$57,'1 Spec. - 1. Lägsta pris'!BD$77,'1 Spec. - 1. Lägsta pris'!$AR93)="","",INDEX(Admin!$P$43:$Q$57,'1 Spec. - 1. Lägsta pris'!BD$77,'1 Spec. - 1. Lägsta pris'!$AR93)),"")</f>
        <v/>
      </c>
      <c r="BE93" s="10" t="str" cm="1">
        <f t="array" ref="BE93">IFERROR(IF(INDEX(Admin!$P$43:$Q$57,'1 Spec. - 1. Lägsta pris'!BE$77,'1 Spec. - 1. Lägsta pris'!$AR93)="","",INDEX(Admin!$P$43:$Q$57,'1 Spec. - 1. Lägsta pris'!BE$77,'1 Spec. - 1. Lägsta pris'!$AR93)),"")</f>
        <v/>
      </c>
      <c r="BF93" s="10" t="str" cm="1">
        <f t="array" ref="BF93">IFERROR(IF(INDEX(Admin!$P$43:$Q$57,'1 Spec. - 1. Lägsta pris'!BF$77,'1 Spec. - 1. Lägsta pris'!$AR93)="","",INDEX(Admin!$P$43:$Q$57,'1 Spec. - 1. Lägsta pris'!BF$77,'1 Spec. - 1. Lägsta pris'!$AR93)),"")</f>
        <v/>
      </c>
      <c r="BG93" s="10" t="str" cm="1">
        <f t="array" ref="BG93">IFERROR(IF(INDEX(Admin!$P$43:$Q$57,'1 Spec. - 1. Lägsta pris'!BG$77,'1 Spec. - 1. Lägsta pris'!$AR93)="","",INDEX(Admin!$P$43:$Q$57,'1 Spec. - 1. Lägsta pris'!BG$77,'1 Spec. - 1. Lägsta pris'!$AR93)),"")</f>
        <v/>
      </c>
      <c r="BH93" s="10" t="str" cm="1">
        <f t="array" ref="BH93">IFERROR(IF(INDEX(Admin!$P$43:$Q$57,'1 Spec. - 1. Lägsta pris'!BH$77,'1 Spec. - 1. Lägsta pris'!$AR93)="","",INDEX(Admin!$P$43:$Q$57,'1 Spec. - 1. Lägsta pris'!BH$77,'1 Spec. - 1. Lägsta pris'!$AR93)),"")</f>
        <v/>
      </c>
      <c r="BJ93" s="10" t="str">
        <f>IF(C93="Vattenautomater",INDEX(Admin!$R$43:$R$55,MATCH('1 Spec. - 1. Lägsta pris'!D93,Admin!$Q$43:$Q$52,0)),"JaNej")</f>
        <v>JaNej</v>
      </c>
    </row>
    <row r="94" spans="1:62" ht="51.95" customHeight="1" x14ac:dyDescent="0.2">
      <c r="A94" s="103" t="str">
        <f t="shared" si="1"/>
        <v>ServiceHyra</v>
      </c>
      <c r="B94" s="232" t="str">
        <f t="shared" si="9"/>
        <v>17.</v>
      </c>
      <c r="C94" s="187"/>
      <c r="D94" s="186"/>
      <c r="E94" s="267"/>
      <c r="F94" s="267"/>
      <c r="G94" s="467"/>
      <c r="H94" s="468"/>
      <c r="I94" s="248"/>
      <c r="J94" s="188"/>
      <c r="K94" s="376" t="str">
        <f t="shared" si="2"/>
        <v/>
      </c>
      <c r="L94" s="377"/>
      <c r="M94" s="182"/>
      <c r="N94" s="182"/>
      <c r="O94" s="158"/>
      <c r="Q94" s="176"/>
      <c r="R94" s="469"/>
      <c r="S94" s="470"/>
      <c r="T94" s="363"/>
      <c r="U94" s="363"/>
      <c r="V94" s="364"/>
      <c r="W94" s="363"/>
      <c r="X94" s="364"/>
      <c r="Y94" s="379"/>
      <c r="Z94" s="379"/>
      <c r="AA94" s="379"/>
      <c r="AB94" s="379"/>
      <c r="AC94" s="365">
        <f t="shared" si="3"/>
        <v>0</v>
      </c>
      <c r="AD94" s="365">
        <f t="shared" si="4"/>
        <v>0</v>
      </c>
      <c r="AE94" s="471">
        <f t="shared" si="7"/>
        <v>0</v>
      </c>
      <c r="AF94" s="472"/>
      <c r="AQ94" s="147" t="str">
        <f t="shared" si="5"/>
        <v/>
      </c>
      <c r="AR94" s="147" t="str">
        <f t="shared" si="6"/>
        <v/>
      </c>
      <c r="AT94" s="10" t="str" cm="1">
        <f t="array" ref="AT94">IFERROR(IF(INDEX(Admin!$P$43:$Q$57,'1 Spec. - 1. Lägsta pris'!AT$77,'1 Spec. - 1. Lägsta pris'!$AR94)="","",INDEX(Admin!$P$43:$Q$57,'1 Spec. - 1. Lägsta pris'!AT$77,'1 Spec. - 1. Lägsta pris'!$AR94)),"")</f>
        <v/>
      </c>
      <c r="AU94" s="10" t="str" cm="1">
        <f t="array" ref="AU94">IFERROR(IF(INDEX(Admin!$P$43:$Q$57,'1 Spec. - 1. Lägsta pris'!AU$77,'1 Spec. - 1. Lägsta pris'!$AR94)="","",INDEX(Admin!$P$43:$Q$57,'1 Spec. - 1. Lägsta pris'!AU$77,'1 Spec. - 1. Lägsta pris'!$AR94)),"")</f>
        <v/>
      </c>
      <c r="AV94" s="10" t="str" cm="1">
        <f t="array" ref="AV94">IFERROR(IF(INDEX(Admin!$P$43:$Q$57,'1 Spec. - 1. Lägsta pris'!AV$77,'1 Spec. - 1. Lägsta pris'!$AR94)="","",INDEX(Admin!$P$43:$Q$57,'1 Spec. - 1. Lägsta pris'!AV$77,'1 Spec. - 1. Lägsta pris'!$AR94)),"")</f>
        <v/>
      </c>
      <c r="AW94" s="10" t="str" cm="1">
        <f t="array" ref="AW94">IFERROR(IF(INDEX(Admin!$P$43:$Q$57,'1 Spec. - 1. Lägsta pris'!AW$77,'1 Spec. - 1. Lägsta pris'!$AR94)="","",INDEX(Admin!$P$43:$Q$57,'1 Spec. - 1. Lägsta pris'!AW$77,'1 Spec. - 1. Lägsta pris'!$AR94)),"")</f>
        <v/>
      </c>
      <c r="AX94" s="10" t="str" cm="1">
        <f t="array" ref="AX94">IFERROR(IF(INDEX(Admin!$P$43:$Q$57,'1 Spec. - 1. Lägsta pris'!AX$77,'1 Spec. - 1. Lägsta pris'!$AR94)="","",INDEX(Admin!$P$43:$Q$57,'1 Spec. - 1. Lägsta pris'!AX$77,'1 Spec. - 1. Lägsta pris'!$AR94)),"")</f>
        <v/>
      </c>
      <c r="AY94" s="10" t="str" cm="1">
        <f t="array" ref="AY94">IFERROR(IF(INDEX(Admin!$P$43:$Q$57,'1 Spec. - 1. Lägsta pris'!AY$77,'1 Spec. - 1. Lägsta pris'!$AR94)="","",INDEX(Admin!$P$43:$Q$57,'1 Spec. - 1. Lägsta pris'!AY$77,'1 Spec. - 1. Lägsta pris'!$AR94)),"")</f>
        <v/>
      </c>
      <c r="AZ94" s="10" t="str" cm="1">
        <f t="array" ref="AZ94">IFERROR(IF(INDEX(Admin!$P$43:$Q$57,'1 Spec. - 1. Lägsta pris'!AZ$77,'1 Spec. - 1. Lägsta pris'!$AR94)="","",INDEX(Admin!$P$43:$Q$57,'1 Spec. - 1. Lägsta pris'!AZ$77,'1 Spec. - 1. Lägsta pris'!$AR94)),"")</f>
        <v/>
      </c>
      <c r="BA94" s="10" t="str" cm="1">
        <f t="array" ref="BA94">IFERROR(IF(INDEX(Admin!$P$43:$Q$57,'1 Spec. - 1. Lägsta pris'!BA$77,'1 Spec. - 1. Lägsta pris'!$AR94)="","",INDEX(Admin!$P$43:$Q$57,'1 Spec. - 1. Lägsta pris'!BA$77,'1 Spec. - 1. Lägsta pris'!$AR94)),"")</f>
        <v/>
      </c>
      <c r="BB94" s="10" t="str" cm="1">
        <f t="array" ref="BB94">IFERROR(IF(INDEX(Admin!$P$43:$Q$57,'1 Spec. - 1. Lägsta pris'!BB$77,'1 Spec. - 1. Lägsta pris'!$AR94)="","",INDEX(Admin!$P$43:$Q$57,'1 Spec. - 1. Lägsta pris'!BB$77,'1 Spec. - 1. Lägsta pris'!$AR94)),"")</f>
        <v/>
      </c>
      <c r="BC94" s="10" t="str" cm="1">
        <f t="array" ref="BC94">IFERROR(IF(INDEX(Admin!$P$43:$Q$57,'1 Spec. - 1. Lägsta pris'!BC$77,'1 Spec. - 1. Lägsta pris'!$AR94)="","",INDEX(Admin!$P$43:$Q$57,'1 Spec. - 1. Lägsta pris'!BC$77,'1 Spec. - 1. Lägsta pris'!$AR94)),"")</f>
        <v/>
      </c>
      <c r="BD94" s="10" t="str" cm="1">
        <f t="array" ref="BD94">IFERROR(IF(INDEX(Admin!$P$43:$Q$57,'1 Spec. - 1. Lägsta pris'!BD$77,'1 Spec. - 1. Lägsta pris'!$AR94)="","",INDEX(Admin!$P$43:$Q$57,'1 Spec. - 1. Lägsta pris'!BD$77,'1 Spec. - 1. Lägsta pris'!$AR94)),"")</f>
        <v/>
      </c>
      <c r="BE94" s="10" t="str" cm="1">
        <f t="array" ref="BE94">IFERROR(IF(INDEX(Admin!$P$43:$Q$57,'1 Spec. - 1. Lägsta pris'!BE$77,'1 Spec. - 1. Lägsta pris'!$AR94)="","",INDEX(Admin!$P$43:$Q$57,'1 Spec. - 1. Lägsta pris'!BE$77,'1 Spec. - 1. Lägsta pris'!$AR94)),"")</f>
        <v/>
      </c>
      <c r="BF94" s="10" t="str" cm="1">
        <f t="array" ref="BF94">IFERROR(IF(INDEX(Admin!$P$43:$Q$57,'1 Spec. - 1. Lägsta pris'!BF$77,'1 Spec. - 1. Lägsta pris'!$AR94)="","",INDEX(Admin!$P$43:$Q$57,'1 Spec. - 1. Lägsta pris'!BF$77,'1 Spec. - 1. Lägsta pris'!$AR94)),"")</f>
        <v/>
      </c>
      <c r="BG94" s="10" t="str" cm="1">
        <f t="array" ref="BG94">IFERROR(IF(INDEX(Admin!$P$43:$Q$57,'1 Spec. - 1. Lägsta pris'!BG$77,'1 Spec. - 1. Lägsta pris'!$AR94)="","",INDEX(Admin!$P$43:$Q$57,'1 Spec. - 1. Lägsta pris'!BG$77,'1 Spec. - 1. Lägsta pris'!$AR94)),"")</f>
        <v/>
      </c>
      <c r="BH94" s="10" t="str" cm="1">
        <f t="array" ref="BH94">IFERROR(IF(INDEX(Admin!$P$43:$Q$57,'1 Spec. - 1. Lägsta pris'!BH$77,'1 Spec. - 1. Lägsta pris'!$AR94)="","",INDEX(Admin!$P$43:$Q$57,'1 Spec. - 1. Lägsta pris'!BH$77,'1 Spec. - 1. Lägsta pris'!$AR94)),"")</f>
        <v/>
      </c>
      <c r="BJ94" s="10" t="str">
        <f>IF(C94="Vattenautomater",INDEX(Admin!$R$43:$R$55,MATCH('1 Spec. - 1. Lägsta pris'!D94,Admin!$Q$43:$Q$52,0)),"JaNej")</f>
        <v>JaNej</v>
      </c>
    </row>
    <row r="95" spans="1:62" ht="51.95" customHeight="1" x14ac:dyDescent="0.2">
      <c r="A95" s="103" t="str">
        <f t="shared" si="1"/>
        <v>ServiceHyra</v>
      </c>
      <c r="B95" s="232" t="str">
        <f t="shared" si="9"/>
        <v>18.</v>
      </c>
      <c r="C95" s="187"/>
      <c r="D95" s="186"/>
      <c r="E95" s="267"/>
      <c r="F95" s="267"/>
      <c r="G95" s="467"/>
      <c r="H95" s="468"/>
      <c r="I95" s="248"/>
      <c r="J95" s="188"/>
      <c r="K95" s="376" t="str">
        <f t="shared" si="2"/>
        <v/>
      </c>
      <c r="L95" s="377"/>
      <c r="M95" s="182"/>
      <c r="N95" s="182"/>
      <c r="O95" s="158"/>
      <c r="Q95" s="176"/>
      <c r="R95" s="469"/>
      <c r="S95" s="470"/>
      <c r="T95" s="363"/>
      <c r="U95" s="363"/>
      <c r="V95" s="364"/>
      <c r="W95" s="363"/>
      <c r="X95" s="364"/>
      <c r="Y95" s="379"/>
      <c r="Z95" s="379"/>
      <c r="AA95" s="379"/>
      <c r="AB95" s="379"/>
      <c r="AC95" s="365">
        <f t="shared" si="3"/>
        <v>0</v>
      </c>
      <c r="AD95" s="365">
        <f t="shared" si="4"/>
        <v>0</v>
      </c>
      <c r="AE95" s="471">
        <f t="shared" si="7"/>
        <v>0</v>
      </c>
      <c r="AF95" s="472"/>
      <c r="AQ95" s="147" t="str">
        <f t="shared" si="5"/>
        <v/>
      </c>
      <c r="AR95" s="147" t="str">
        <f t="shared" ref="AR95:AR99" si="10">IF(AQ95="Kaffeautomater",1,IF(AQ95="Vattenautomater",2,""))</f>
        <v/>
      </c>
      <c r="AT95" s="10" t="str" cm="1">
        <f t="array" ref="AT95">IFERROR(IF(INDEX(Admin!$P$43:$Q$57,'1 Spec. - 1. Lägsta pris'!AT$77,'1 Spec. - 1. Lägsta pris'!$AR95)="","",INDEX(Admin!$P$43:$Q$57,'1 Spec. - 1. Lägsta pris'!AT$77,'1 Spec. - 1. Lägsta pris'!$AR95)),"")</f>
        <v/>
      </c>
      <c r="AU95" s="10" t="str" cm="1">
        <f t="array" ref="AU95">IFERROR(IF(INDEX(Admin!$P$43:$Q$57,'1 Spec. - 1. Lägsta pris'!AU$77,'1 Spec. - 1. Lägsta pris'!$AR95)="","",INDEX(Admin!$P$43:$Q$57,'1 Spec. - 1. Lägsta pris'!AU$77,'1 Spec. - 1. Lägsta pris'!$AR95)),"")</f>
        <v/>
      </c>
      <c r="AV95" s="10" t="str" cm="1">
        <f t="array" ref="AV95">IFERROR(IF(INDEX(Admin!$P$43:$Q$57,'1 Spec. - 1. Lägsta pris'!AV$77,'1 Spec. - 1. Lägsta pris'!$AR95)="","",INDEX(Admin!$P$43:$Q$57,'1 Spec. - 1. Lägsta pris'!AV$77,'1 Spec. - 1. Lägsta pris'!$AR95)),"")</f>
        <v/>
      </c>
      <c r="AW95" s="10" t="str" cm="1">
        <f t="array" ref="AW95">IFERROR(IF(INDEX(Admin!$P$43:$Q$57,'1 Spec. - 1. Lägsta pris'!AW$77,'1 Spec. - 1. Lägsta pris'!$AR95)="","",INDEX(Admin!$P$43:$Q$57,'1 Spec. - 1. Lägsta pris'!AW$77,'1 Spec. - 1. Lägsta pris'!$AR95)),"")</f>
        <v/>
      </c>
      <c r="AX95" s="10" t="str" cm="1">
        <f t="array" ref="AX95">IFERROR(IF(INDEX(Admin!$P$43:$Q$57,'1 Spec. - 1. Lägsta pris'!AX$77,'1 Spec. - 1. Lägsta pris'!$AR95)="","",INDEX(Admin!$P$43:$Q$57,'1 Spec. - 1. Lägsta pris'!AX$77,'1 Spec. - 1. Lägsta pris'!$AR95)),"")</f>
        <v/>
      </c>
      <c r="AY95" s="10" t="str" cm="1">
        <f t="array" ref="AY95">IFERROR(IF(INDEX(Admin!$P$43:$Q$57,'1 Spec. - 1. Lägsta pris'!AY$77,'1 Spec. - 1. Lägsta pris'!$AR95)="","",INDEX(Admin!$P$43:$Q$57,'1 Spec. - 1. Lägsta pris'!AY$77,'1 Spec. - 1. Lägsta pris'!$AR95)),"")</f>
        <v/>
      </c>
      <c r="AZ95" s="10" t="str" cm="1">
        <f t="array" ref="AZ95">IFERROR(IF(INDEX(Admin!$P$43:$Q$57,'1 Spec. - 1. Lägsta pris'!AZ$77,'1 Spec. - 1. Lägsta pris'!$AR95)="","",INDEX(Admin!$P$43:$Q$57,'1 Spec. - 1. Lägsta pris'!AZ$77,'1 Spec. - 1. Lägsta pris'!$AR95)),"")</f>
        <v/>
      </c>
      <c r="BA95" s="10" t="str" cm="1">
        <f t="array" ref="BA95">IFERROR(IF(INDEX(Admin!$P$43:$Q$57,'1 Spec. - 1. Lägsta pris'!BA$77,'1 Spec. - 1. Lägsta pris'!$AR95)="","",INDEX(Admin!$P$43:$Q$57,'1 Spec. - 1. Lägsta pris'!BA$77,'1 Spec. - 1. Lägsta pris'!$AR95)),"")</f>
        <v/>
      </c>
      <c r="BB95" s="10" t="str" cm="1">
        <f t="array" ref="BB95">IFERROR(IF(INDEX(Admin!$P$43:$Q$57,'1 Spec. - 1. Lägsta pris'!BB$77,'1 Spec. - 1. Lägsta pris'!$AR95)="","",INDEX(Admin!$P$43:$Q$57,'1 Spec. - 1. Lägsta pris'!BB$77,'1 Spec. - 1. Lägsta pris'!$AR95)),"")</f>
        <v/>
      </c>
      <c r="BC95" s="10" t="str" cm="1">
        <f t="array" ref="BC95">IFERROR(IF(INDEX(Admin!$P$43:$Q$57,'1 Spec. - 1. Lägsta pris'!BC$77,'1 Spec. - 1. Lägsta pris'!$AR95)="","",INDEX(Admin!$P$43:$Q$57,'1 Spec. - 1. Lägsta pris'!BC$77,'1 Spec. - 1. Lägsta pris'!$AR95)),"")</f>
        <v/>
      </c>
      <c r="BD95" s="10" t="str" cm="1">
        <f t="array" ref="BD95">IFERROR(IF(INDEX(Admin!$P$43:$Q$57,'1 Spec. - 1. Lägsta pris'!BD$77,'1 Spec. - 1. Lägsta pris'!$AR95)="","",INDEX(Admin!$P$43:$Q$57,'1 Spec. - 1. Lägsta pris'!BD$77,'1 Spec. - 1. Lägsta pris'!$AR95)),"")</f>
        <v/>
      </c>
      <c r="BE95" s="10" t="str" cm="1">
        <f t="array" ref="BE95">IFERROR(IF(INDEX(Admin!$P$43:$Q$57,'1 Spec. - 1. Lägsta pris'!BE$77,'1 Spec. - 1. Lägsta pris'!$AR95)="","",INDEX(Admin!$P$43:$Q$57,'1 Spec. - 1. Lägsta pris'!BE$77,'1 Spec. - 1. Lägsta pris'!$AR95)),"")</f>
        <v/>
      </c>
      <c r="BF95" s="10" t="str" cm="1">
        <f t="array" ref="BF95">IFERROR(IF(INDEX(Admin!$P$43:$Q$57,'1 Spec. - 1. Lägsta pris'!BF$77,'1 Spec. - 1. Lägsta pris'!$AR95)="","",INDEX(Admin!$P$43:$Q$57,'1 Spec. - 1. Lägsta pris'!BF$77,'1 Spec. - 1. Lägsta pris'!$AR95)),"")</f>
        <v/>
      </c>
      <c r="BG95" s="10" t="str" cm="1">
        <f t="array" ref="BG95">IFERROR(IF(INDEX(Admin!$P$43:$Q$57,'1 Spec. - 1. Lägsta pris'!BG$77,'1 Spec. - 1. Lägsta pris'!$AR95)="","",INDEX(Admin!$P$43:$Q$57,'1 Spec. - 1. Lägsta pris'!BG$77,'1 Spec. - 1. Lägsta pris'!$AR95)),"")</f>
        <v/>
      </c>
      <c r="BH95" s="10" t="str" cm="1">
        <f t="array" ref="BH95">IFERROR(IF(INDEX(Admin!$P$43:$Q$57,'1 Spec. - 1. Lägsta pris'!BH$77,'1 Spec. - 1. Lägsta pris'!$AR95)="","",INDEX(Admin!$P$43:$Q$57,'1 Spec. - 1. Lägsta pris'!BH$77,'1 Spec. - 1. Lägsta pris'!$AR95)),"")</f>
        <v/>
      </c>
      <c r="BJ95" s="10" t="str">
        <f>IF(C95="Vattenautomater",INDEX(Admin!$R$43:$R$55,MATCH('1 Spec. - 1. Lägsta pris'!D95,Admin!$Q$43:$Q$52,0)),"JaNej")</f>
        <v>JaNej</v>
      </c>
    </row>
    <row r="96" spans="1:62" ht="51.95" customHeight="1" x14ac:dyDescent="0.2">
      <c r="A96" s="103" t="str">
        <f t="shared" si="1"/>
        <v>ServiceHyra</v>
      </c>
      <c r="B96" s="232" t="str">
        <f t="shared" si="9"/>
        <v>19.</v>
      </c>
      <c r="C96" s="187"/>
      <c r="D96" s="186"/>
      <c r="E96" s="267"/>
      <c r="F96" s="267"/>
      <c r="G96" s="467"/>
      <c r="H96" s="468"/>
      <c r="I96" s="248"/>
      <c r="J96" s="188"/>
      <c r="K96" s="376" t="str">
        <f t="shared" si="2"/>
        <v/>
      </c>
      <c r="L96" s="377"/>
      <c r="M96" s="182"/>
      <c r="N96" s="182"/>
      <c r="O96" s="158"/>
      <c r="Q96" s="176"/>
      <c r="R96" s="469"/>
      <c r="S96" s="470"/>
      <c r="T96" s="363"/>
      <c r="U96" s="363"/>
      <c r="V96" s="364"/>
      <c r="W96" s="363"/>
      <c r="X96" s="364"/>
      <c r="Y96" s="379"/>
      <c r="Z96" s="379"/>
      <c r="AA96" s="379"/>
      <c r="AB96" s="379"/>
      <c r="AC96" s="365">
        <f t="shared" si="3"/>
        <v>0</v>
      </c>
      <c r="AD96" s="365">
        <f t="shared" si="4"/>
        <v>0</v>
      </c>
      <c r="AE96" s="471">
        <f t="shared" si="7"/>
        <v>0</v>
      </c>
      <c r="AF96" s="472"/>
      <c r="AQ96" s="147" t="str">
        <f t="shared" si="5"/>
        <v/>
      </c>
      <c r="AR96" s="147" t="str">
        <f t="shared" si="10"/>
        <v/>
      </c>
      <c r="AT96" s="10" t="str" cm="1">
        <f t="array" ref="AT96">IFERROR(IF(INDEX(Admin!$P$43:$Q$57,'1 Spec. - 1. Lägsta pris'!AT$77,'1 Spec. - 1. Lägsta pris'!$AR96)="","",INDEX(Admin!$P$43:$Q$57,'1 Spec. - 1. Lägsta pris'!AT$77,'1 Spec. - 1. Lägsta pris'!$AR96)),"")</f>
        <v/>
      </c>
      <c r="AU96" s="10" t="str" cm="1">
        <f t="array" ref="AU96">IFERROR(IF(INDEX(Admin!$P$43:$Q$57,'1 Spec. - 1. Lägsta pris'!AU$77,'1 Spec. - 1. Lägsta pris'!$AR96)="","",INDEX(Admin!$P$43:$Q$57,'1 Spec. - 1. Lägsta pris'!AU$77,'1 Spec. - 1. Lägsta pris'!$AR96)),"")</f>
        <v/>
      </c>
      <c r="AV96" s="10" t="str" cm="1">
        <f t="array" ref="AV96">IFERROR(IF(INDEX(Admin!$P$43:$Q$57,'1 Spec. - 1. Lägsta pris'!AV$77,'1 Spec. - 1. Lägsta pris'!$AR96)="","",INDEX(Admin!$P$43:$Q$57,'1 Spec. - 1. Lägsta pris'!AV$77,'1 Spec. - 1. Lägsta pris'!$AR96)),"")</f>
        <v/>
      </c>
      <c r="AW96" s="10" t="str" cm="1">
        <f t="array" ref="AW96">IFERROR(IF(INDEX(Admin!$P$43:$Q$57,'1 Spec. - 1. Lägsta pris'!AW$77,'1 Spec. - 1. Lägsta pris'!$AR96)="","",INDEX(Admin!$P$43:$Q$57,'1 Spec. - 1. Lägsta pris'!AW$77,'1 Spec. - 1. Lägsta pris'!$AR96)),"")</f>
        <v/>
      </c>
      <c r="AX96" s="10" t="str" cm="1">
        <f t="array" ref="AX96">IFERROR(IF(INDEX(Admin!$P$43:$Q$57,'1 Spec. - 1. Lägsta pris'!AX$77,'1 Spec. - 1. Lägsta pris'!$AR96)="","",INDEX(Admin!$P$43:$Q$57,'1 Spec. - 1. Lägsta pris'!AX$77,'1 Spec. - 1. Lägsta pris'!$AR96)),"")</f>
        <v/>
      </c>
      <c r="AY96" s="10" t="str" cm="1">
        <f t="array" ref="AY96">IFERROR(IF(INDEX(Admin!$P$43:$Q$57,'1 Spec. - 1. Lägsta pris'!AY$77,'1 Spec. - 1. Lägsta pris'!$AR96)="","",INDEX(Admin!$P$43:$Q$57,'1 Spec. - 1. Lägsta pris'!AY$77,'1 Spec. - 1. Lägsta pris'!$AR96)),"")</f>
        <v/>
      </c>
      <c r="AZ96" s="10" t="str" cm="1">
        <f t="array" ref="AZ96">IFERROR(IF(INDEX(Admin!$P$43:$Q$57,'1 Spec. - 1. Lägsta pris'!AZ$77,'1 Spec. - 1. Lägsta pris'!$AR96)="","",INDEX(Admin!$P$43:$Q$57,'1 Spec. - 1. Lägsta pris'!AZ$77,'1 Spec. - 1. Lägsta pris'!$AR96)),"")</f>
        <v/>
      </c>
      <c r="BA96" s="10" t="str" cm="1">
        <f t="array" ref="BA96">IFERROR(IF(INDEX(Admin!$P$43:$Q$57,'1 Spec. - 1. Lägsta pris'!BA$77,'1 Spec. - 1. Lägsta pris'!$AR96)="","",INDEX(Admin!$P$43:$Q$57,'1 Spec. - 1. Lägsta pris'!BA$77,'1 Spec. - 1. Lägsta pris'!$AR96)),"")</f>
        <v/>
      </c>
      <c r="BB96" s="10" t="str" cm="1">
        <f t="array" ref="BB96">IFERROR(IF(INDEX(Admin!$P$43:$Q$57,'1 Spec. - 1. Lägsta pris'!BB$77,'1 Spec. - 1. Lägsta pris'!$AR96)="","",INDEX(Admin!$P$43:$Q$57,'1 Spec. - 1. Lägsta pris'!BB$77,'1 Spec. - 1. Lägsta pris'!$AR96)),"")</f>
        <v/>
      </c>
      <c r="BC96" s="10" t="str" cm="1">
        <f t="array" ref="BC96">IFERROR(IF(INDEX(Admin!$P$43:$Q$57,'1 Spec. - 1. Lägsta pris'!BC$77,'1 Spec. - 1. Lägsta pris'!$AR96)="","",INDEX(Admin!$P$43:$Q$57,'1 Spec. - 1. Lägsta pris'!BC$77,'1 Spec. - 1. Lägsta pris'!$AR96)),"")</f>
        <v/>
      </c>
      <c r="BD96" s="10" t="str" cm="1">
        <f t="array" ref="BD96">IFERROR(IF(INDEX(Admin!$P$43:$Q$57,'1 Spec. - 1. Lägsta pris'!BD$77,'1 Spec. - 1. Lägsta pris'!$AR96)="","",INDEX(Admin!$P$43:$Q$57,'1 Spec. - 1. Lägsta pris'!BD$77,'1 Spec. - 1. Lägsta pris'!$AR96)),"")</f>
        <v/>
      </c>
      <c r="BE96" s="10" t="str" cm="1">
        <f t="array" ref="BE96">IFERROR(IF(INDEX(Admin!$P$43:$Q$57,'1 Spec. - 1. Lägsta pris'!BE$77,'1 Spec. - 1. Lägsta pris'!$AR96)="","",INDEX(Admin!$P$43:$Q$57,'1 Spec. - 1. Lägsta pris'!BE$77,'1 Spec. - 1. Lägsta pris'!$AR96)),"")</f>
        <v/>
      </c>
      <c r="BF96" s="10" t="str" cm="1">
        <f t="array" ref="BF96">IFERROR(IF(INDEX(Admin!$P$43:$Q$57,'1 Spec. - 1. Lägsta pris'!BF$77,'1 Spec. - 1. Lägsta pris'!$AR96)="","",INDEX(Admin!$P$43:$Q$57,'1 Spec. - 1. Lägsta pris'!BF$77,'1 Spec. - 1. Lägsta pris'!$AR96)),"")</f>
        <v/>
      </c>
      <c r="BG96" s="10" t="str" cm="1">
        <f t="array" ref="BG96">IFERROR(IF(INDEX(Admin!$P$43:$Q$57,'1 Spec. - 1. Lägsta pris'!BG$77,'1 Spec. - 1. Lägsta pris'!$AR96)="","",INDEX(Admin!$P$43:$Q$57,'1 Spec. - 1. Lägsta pris'!BG$77,'1 Spec. - 1. Lägsta pris'!$AR96)),"")</f>
        <v/>
      </c>
      <c r="BH96" s="10" t="str" cm="1">
        <f t="array" ref="BH96">IFERROR(IF(INDEX(Admin!$P$43:$Q$57,'1 Spec. - 1. Lägsta pris'!BH$77,'1 Spec. - 1. Lägsta pris'!$AR96)="","",INDEX(Admin!$P$43:$Q$57,'1 Spec. - 1. Lägsta pris'!BH$77,'1 Spec. - 1. Lägsta pris'!$AR96)),"")</f>
        <v/>
      </c>
      <c r="BJ96" s="10" t="str">
        <f>IF(C96="Vattenautomater",INDEX(Admin!$R$43:$R$55,MATCH('1 Spec. - 1. Lägsta pris'!D96,Admin!$Q$43:$Q$52,0)),"JaNej")</f>
        <v>JaNej</v>
      </c>
    </row>
    <row r="97" spans="1:62" ht="51.95" customHeight="1" x14ac:dyDescent="0.2">
      <c r="A97" s="103" t="str">
        <f t="shared" si="1"/>
        <v>ServiceHyra</v>
      </c>
      <c r="B97" s="232" t="str">
        <f t="shared" si="9"/>
        <v>20.</v>
      </c>
      <c r="C97" s="187"/>
      <c r="D97" s="186"/>
      <c r="E97" s="267"/>
      <c r="F97" s="267"/>
      <c r="G97" s="467"/>
      <c r="H97" s="468"/>
      <c r="I97" s="248"/>
      <c r="J97" s="188"/>
      <c r="K97" s="376" t="str">
        <f t="shared" si="2"/>
        <v/>
      </c>
      <c r="L97" s="377"/>
      <c r="M97" s="182"/>
      <c r="N97" s="182"/>
      <c r="O97" s="158"/>
      <c r="Q97" s="176"/>
      <c r="R97" s="469"/>
      <c r="S97" s="470"/>
      <c r="T97" s="363"/>
      <c r="U97" s="363"/>
      <c r="V97" s="364"/>
      <c r="W97" s="363"/>
      <c r="X97" s="364"/>
      <c r="Y97" s="379"/>
      <c r="Z97" s="379"/>
      <c r="AA97" s="379"/>
      <c r="AB97" s="379"/>
      <c r="AC97" s="365">
        <f t="shared" si="3"/>
        <v>0</v>
      </c>
      <c r="AD97" s="365">
        <f t="shared" si="4"/>
        <v>0</v>
      </c>
      <c r="AE97" s="471">
        <f t="shared" si="7"/>
        <v>0</v>
      </c>
      <c r="AF97" s="472"/>
      <c r="AQ97" s="147" t="str">
        <f t="shared" si="5"/>
        <v/>
      </c>
      <c r="AR97" s="147" t="str">
        <f t="shared" si="10"/>
        <v/>
      </c>
      <c r="AT97" s="10" t="str" cm="1">
        <f t="array" ref="AT97">IFERROR(IF(INDEX(Admin!$P$43:$Q$57,'1 Spec. - 1. Lägsta pris'!AT$77,'1 Spec. - 1. Lägsta pris'!$AR97)="","",INDEX(Admin!$P$43:$Q$57,'1 Spec. - 1. Lägsta pris'!AT$77,'1 Spec. - 1. Lägsta pris'!$AR97)),"")</f>
        <v/>
      </c>
      <c r="AU97" s="10" t="str" cm="1">
        <f t="array" ref="AU97">IFERROR(IF(INDEX(Admin!$P$43:$Q$57,'1 Spec. - 1. Lägsta pris'!AU$77,'1 Spec. - 1. Lägsta pris'!$AR97)="","",INDEX(Admin!$P$43:$Q$57,'1 Spec. - 1. Lägsta pris'!AU$77,'1 Spec. - 1. Lägsta pris'!$AR97)),"")</f>
        <v/>
      </c>
      <c r="AV97" s="10" t="str" cm="1">
        <f t="array" ref="AV97">IFERROR(IF(INDEX(Admin!$P$43:$Q$57,'1 Spec. - 1. Lägsta pris'!AV$77,'1 Spec. - 1. Lägsta pris'!$AR97)="","",INDEX(Admin!$P$43:$Q$57,'1 Spec. - 1. Lägsta pris'!AV$77,'1 Spec. - 1. Lägsta pris'!$AR97)),"")</f>
        <v/>
      </c>
      <c r="AW97" s="10" t="str" cm="1">
        <f t="array" ref="AW97">IFERROR(IF(INDEX(Admin!$P$43:$Q$57,'1 Spec. - 1. Lägsta pris'!AW$77,'1 Spec. - 1. Lägsta pris'!$AR97)="","",INDEX(Admin!$P$43:$Q$57,'1 Spec. - 1. Lägsta pris'!AW$77,'1 Spec. - 1. Lägsta pris'!$AR97)),"")</f>
        <v/>
      </c>
      <c r="AX97" s="10" t="str" cm="1">
        <f t="array" ref="AX97">IFERROR(IF(INDEX(Admin!$P$43:$Q$57,'1 Spec. - 1. Lägsta pris'!AX$77,'1 Spec. - 1. Lägsta pris'!$AR97)="","",INDEX(Admin!$P$43:$Q$57,'1 Spec. - 1. Lägsta pris'!AX$77,'1 Spec. - 1. Lägsta pris'!$AR97)),"")</f>
        <v/>
      </c>
      <c r="AY97" s="10" t="str" cm="1">
        <f t="array" ref="AY97">IFERROR(IF(INDEX(Admin!$P$43:$Q$57,'1 Spec. - 1. Lägsta pris'!AY$77,'1 Spec. - 1. Lägsta pris'!$AR97)="","",INDEX(Admin!$P$43:$Q$57,'1 Spec. - 1. Lägsta pris'!AY$77,'1 Spec. - 1. Lägsta pris'!$AR97)),"")</f>
        <v/>
      </c>
      <c r="AZ97" s="10" t="str" cm="1">
        <f t="array" ref="AZ97">IFERROR(IF(INDEX(Admin!$P$43:$Q$57,'1 Spec. - 1. Lägsta pris'!AZ$77,'1 Spec. - 1. Lägsta pris'!$AR97)="","",INDEX(Admin!$P$43:$Q$57,'1 Spec. - 1. Lägsta pris'!AZ$77,'1 Spec. - 1. Lägsta pris'!$AR97)),"")</f>
        <v/>
      </c>
      <c r="BA97" s="10" t="str" cm="1">
        <f t="array" ref="BA97">IFERROR(IF(INDEX(Admin!$P$43:$Q$57,'1 Spec. - 1. Lägsta pris'!BA$77,'1 Spec. - 1. Lägsta pris'!$AR97)="","",INDEX(Admin!$P$43:$Q$57,'1 Spec. - 1. Lägsta pris'!BA$77,'1 Spec. - 1. Lägsta pris'!$AR97)),"")</f>
        <v/>
      </c>
      <c r="BB97" s="10" t="str" cm="1">
        <f t="array" ref="BB97">IFERROR(IF(INDEX(Admin!$P$43:$Q$57,'1 Spec. - 1. Lägsta pris'!BB$77,'1 Spec. - 1. Lägsta pris'!$AR97)="","",INDEX(Admin!$P$43:$Q$57,'1 Spec. - 1. Lägsta pris'!BB$77,'1 Spec. - 1. Lägsta pris'!$AR97)),"")</f>
        <v/>
      </c>
      <c r="BC97" s="10" t="str" cm="1">
        <f t="array" ref="BC97">IFERROR(IF(INDEX(Admin!$P$43:$Q$57,'1 Spec. - 1. Lägsta pris'!BC$77,'1 Spec. - 1. Lägsta pris'!$AR97)="","",INDEX(Admin!$P$43:$Q$57,'1 Spec. - 1. Lägsta pris'!BC$77,'1 Spec. - 1. Lägsta pris'!$AR97)),"")</f>
        <v/>
      </c>
      <c r="BD97" s="10" t="str" cm="1">
        <f t="array" ref="BD97">IFERROR(IF(INDEX(Admin!$P$43:$Q$57,'1 Spec. - 1. Lägsta pris'!BD$77,'1 Spec. - 1. Lägsta pris'!$AR97)="","",INDEX(Admin!$P$43:$Q$57,'1 Spec. - 1. Lägsta pris'!BD$77,'1 Spec. - 1. Lägsta pris'!$AR97)),"")</f>
        <v/>
      </c>
      <c r="BE97" s="10" t="str" cm="1">
        <f t="array" ref="BE97">IFERROR(IF(INDEX(Admin!$P$43:$Q$57,'1 Spec. - 1. Lägsta pris'!BE$77,'1 Spec. - 1. Lägsta pris'!$AR97)="","",INDEX(Admin!$P$43:$Q$57,'1 Spec. - 1. Lägsta pris'!BE$77,'1 Spec. - 1. Lägsta pris'!$AR97)),"")</f>
        <v/>
      </c>
      <c r="BF97" s="10" t="str" cm="1">
        <f t="array" ref="BF97">IFERROR(IF(INDEX(Admin!$P$43:$Q$57,'1 Spec. - 1. Lägsta pris'!BF$77,'1 Spec. - 1. Lägsta pris'!$AR97)="","",INDEX(Admin!$P$43:$Q$57,'1 Spec. - 1. Lägsta pris'!BF$77,'1 Spec. - 1. Lägsta pris'!$AR97)),"")</f>
        <v/>
      </c>
      <c r="BG97" s="10" t="str" cm="1">
        <f t="array" ref="BG97">IFERROR(IF(INDEX(Admin!$P$43:$Q$57,'1 Spec. - 1. Lägsta pris'!BG$77,'1 Spec. - 1. Lägsta pris'!$AR97)="","",INDEX(Admin!$P$43:$Q$57,'1 Spec. - 1. Lägsta pris'!BG$77,'1 Spec. - 1. Lägsta pris'!$AR97)),"")</f>
        <v/>
      </c>
      <c r="BH97" s="10" t="str" cm="1">
        <f t="array" ref="BH97">IFERROR(IF(INDEX(Admin!$P$43:$Q$57,'1 Spec. - 1. Lägsta pris'!BH$77,'1 Spec. - 1. Lägsta pris'!$AR97)="","",INDEX(Admin!$P$43:$Q$57,'1 Spec. - 1. Lägsta pris'!BH$77,'1 Spec. - 1. Lägsta pris'!$AR97)),"")</f>
        <v/>
      </c>
      <c r="BJ97" s="10" t="str">
        <f>IF(C97="Vattenautomater",INDEX(Admin!$R$43:$R$55,MATCH('1 Spec. - 1. Lägsta pris'!D97,Admin!$Q$43:$Q$52,0)),"JaNej")</f>
        <v>JaNej</v>
      </c>
    </row>
    <row r="98" spans="1:62" ht="51.95" customHeight="1" x14ac:dyDescent="0.2">
      <c r="A98" s="103" t="str">
        <f t="shared" si="1"/>
        <v>ServiceHyra</v>
      </c>
      <c r="B98" s="232" t="str">
        <f t="shared" si="9"/>
        <v>21.</v>
      </c>
      <c r="C98" s="187"/>
      <c r="D98" s="186"/>
      <c r="E98" s="267"/>
      <c r="F98" s="267"/>
      <c r="G98" s="467"/>
      <c r="H98" s="468"/>
      <c r="I98" s="248"/>
      <c r="J98" s="188"/>
      <c r="K98" s="376" t="str">
        <f t="shared" si="2"/>
        <v/>
      </c>
      <c r="L98" s="377"/>
      <c r="M98" s="182"/>
      <c r="N98" s="182"/>
      <c r="O98" s="158"/>
      <c r="Q98" s="176"/>
      <c r="R98" s="469"/>
      <c r="S98" s="470"/>
      <c r="T98" s="363"/>
      <c r="U98" s="363"/>
      <c r="V98" s="364"/>
      <c r="W98" s="363"/>
      <c r="X98" s="364"/>
      <c r="Y98" s="379"/>
      <c r="Z98" s="379"/>
      <c r="AA98" s="379"/>
      <c r="AB98" s="379"/>
      <c r="AC98" s="365">
        <f t="shared" si="3"/>
        <v>0</v>
      </c>
      <c r="AD98" s="365">
        <f t="shared" si="4"/>
        <v>0</v>
      </c>
      <c r="AE98" s="471">
        <f t="shared" si="7"/>
        <v>0</v>
      </c>
      <c r="AF98" s="472"/>
      <c r="AQ98" s="147" t="str">
        <f t="shared" si="5"/>
        <v/>
      </c>
      <c r="AR98" s="147" t="str">
        <f t="shared" si="10"/>
        <v/>
      </c>
      <c r="AT98" s="10" t="str" cm="1">
        <f t="array" ref="AT98">IFERROR(IF(INDEX(Admin!$P$43:$Q$57,'1 Spec. - 1. Lägsta pris'!AT$77,'1 Spec. - 1. Lägsta pris'!$AR98)="","",INDEX(Admin!$P$43:$Q$57,'1 Spec. - 1. Lägsta pris'!AT$77,'1 Spec. - 1. Lägsta pris'!$AR98)),"")</f>
        <v/>
      </c>
      <c r="AU98" s="10" t="str" cm="1">
        <f t="array" ref="AU98">IFERROR(IF(INDEX(Admin!$P$43:$Q$57,'1 Spec. - 1. Lägsta pris'!AU$77,'1 Spec. - 1. Lägsta pris'!$AR98)="","",INDEX(Admin!$P$43:$Q$57,'1 Spec. - 1. Lägsta pris'!AU$77,'1 Spec. - 1. Lägsta pris'!$AR98)),"")</f>
        <v/>
      </c>
      <c r="AV98" s="10" t="str" cm="1">
        <f t="array" ref="AV98">IFERROR(IF(INDEX(Admin!$P$43:$Q$57,'1 Spec. - 1. Lägsta pris'!AV$77,'1 Spec. - 1. Lägsta pris'!$AR98)="","",INDEX(Admin!$P$43:$Q$57,'1 Spec. - 1. Lägsta pris'!AV$77,'1 Spec. - 1. Lägsta pris'!$AR98)),"")</f>
        <v/>
      </c>
      <c r="AW98" s="10" t="str" cm="1">
        <f t="array" ref="AW98">IFERROR(IF(INDEX(Admin!$P$43:$Q$57,'1 Spec. - 1. Lägsta pris'!AW$77,'1 Spec. - 1. Lägsta pris'!$AR98)="","",INDEX(Admin!$P$43:$Q$57,'1 Spec. - 1. Lägsta pris'!AW$77,'1 Spec. - 1. Lägsta pris'!$AR98)),"")</f>
        <v/>
      </c>
      <c r="AX98" s="10" t="str" cm="1">
        <f t="array" ref="AX98">IFERROR(IF(INDEX(Admin!$P$43:$Q$57,'1 Spec. - 1. Lägsta pris'!AX$77,'1 Spec. - 1. Lägsta pris'!$AR98)="","",INDEX(Admin!$P$43:$Q$57,'1 Spec. - 1. Lägsta pris'!AX$77,'1 Spec. - 1. Lägsta pris'!$AR98)),"")</f>
        <v/>
      </c>
      <c r="AY98" s="10" t="str" cm="1">
        <f t="array" ref="AY98">IFERROR(IF(INDEX(Admin!$P$43:$Q$57,'1 Spec. - 1. Lägsta pris'!AY$77,'1 Spec. - 1. Lägsta pris'!$AR98)="","",INDEX(Admin!$P$43:$Q$57,'1 Spec. - 1. Lägsta pris'!AY$77,'1 Spec. - 1. Lägsta pris'!$AR98)),"")</f>
        <v/>
      </c>
      <c r="AZ98" s="10" t="str" cm="1">
        <f t="array" ref="AZ98">IFERROR(IF(INDEX(Admin!$P$43:$Q$57,'1 Spec. - 1. Lägsta pris'!AZ$77,'1 Spec. - 1. Lägsta pris'!$AR98)="","",INDEX(Admin!$P$43:$Q$57,'1 Spec. - 1. Lägsta pris'!AZ$77,'1 Spec. - 1. Lägsta pris'!$AR98)),"")</f>
        <v/>
      </c>
      <c r="BA98" s="10" t="str" cm="1">
        <f t="array" ref="BA98">IFERROR(IF(INDEX(Admin!$P$43:$Q$57,'1 Spec. - 1. Lägsta pris'!BA$77,'1 Spec. - 1. Lägsta pris'!$AR98)="","",INDEX(Admin!$P$43:$Q$57,'1 Spec. - 1. Lägsta pris'!BA$77,'1 Spec. - 1. Lägsta pris'!$AR98)),"")</f>
        <v/>
      </c>
      <c r="BB98" s="10" t="str" cm="1">
        <f t="array" ref="BB98">IFERROR(IF(INDEX(Admin!$P$43:$Q$57,'1 Spec. - 1. Lägsta pris'!BB$77,'1 Spec. - 1. Lägsta pris'!$AR98)="","",INDEX(Admin!$P$43:$Q$57,'1 Spec. - 1. Lägsta pris'!BB$77,'1 Spec. - 1. Lägsta pris'!$AR98)),"")</f>
        <v/>
      </c>
      <c r="BC98" s="10" t="str" cm="1">
        <f t="array" ref="BC98">IFERROR(IF(INDEX(Admin!$P$43:$Q$57,'1 Spec. - 1. Lägsta pris'!BC$77,'1 Spec. - 1. Lägsta pris'!$AR98)="","",INDEX(Admin!$P$43:$Q$57,'1 Spec. - 1. Lägsta pris'!BC$77,'1 Spec. - 1. Lägsta pris'!$AR98)),"")</f>
        <v/>
      </c>
      <c r="BD98" s="10" t="str" cm="1">
        <f t="array" ref="BD98">IFERROR(IF(INDEX(Admin!$P$43:$Q$57,'1 Spec. - 1. Lägsta pris'!BD$77,'1 Spec. - 1. Lägsta pris'!$AR98)="","",INDEX(Admin!$P$43:$Q$57,'1 Spec. - 1. Lägsta pris'!BD$77,'1 Spec. - 1. Lägsta pris'!$AR98)),"")</f>
        <v/>
      </c>
      <c r="BE98" s="10" t="str" cm="1">
        <f t="array" ref="BE98">IFERROR(IF(INDEX(Admin!$P$43:$Q$57,'1 Spec. - 1. Lägsta pris'!BE$77,'1 Spec. - 1. Lägsta pris'!$AR98)="","",INDEX(Admin!$P$43:$Q$57,'1 Spec. - 1. Lägsta pris'!BE$77,'1 Spec. - 1. Lägsta pris'!$AR98)),"")</f>
        <v/>
      </c>
      <c r="BF98" s="10" t="str" cm="1">
        <f t="array" ref="BF98">IFERROR(IF(INDEX(Admin!$P$43:$Q$57,'1 Spec. - 1. Lägsta pris'!BF$77,'1 Spec. - 1. Lägsta pris'!$AR98)="","",INDEX(Admin!$P$43:$Q$57,'1 Spec. - 1. Lägsta pris'!BF$77,'1 Spec. - 1. Lägsta pris'!$AR98)),"")</f>
        <v/>
      </c>
      <c r="BG98" s="10" t="str" cm="1">
        <f t="array" ref="BG98">IFERROR(IF(INDEX(Admin!$P$43:$Q$57,'1 Spec. - 1. Lägsta pris'!BG$77,'1 Spec. - 1. Lägsta pris'!$AR98)="","",INDEX(Admin!$P$43:$Q$57,'1 Spec. - 1. Lägsta pris'!BG$77,'1 Spec. - 1. Lägsta pris'!$AR98)),"")</f>
        <v/>
      </c>
      <c r="BH98" s="10" t="str" cm="1">
        <f t="array" ref="BH98">IFERROR(IF(INDEX(Admin!$P$43:$Q$57,'1 Spec. - 1. Lägsta pris'!BH$77,'1 Spec. - 1. Lägsta pris'!$AR98)="","",INDEX(Admin!$P$43:$Q$57,'1 Spec. - 1. Lägsta pris'!BH$77,'1 Spec. - 1. Lägsta pris'!$AR98)),"")</f>
        <v/>
      </c>
      <c r="BJ98" s="10" t="str">
        <f>IF(C98="Vattenautomater",INDEX(Admin!$R$43:$R$55,MATCH('1 Spec. - 1. Lägsta pris'!D98,Admin!$Q$43:$Q$52,0)),"JaNej")</f>
        <v>JaNej</v>
      </c>
    </row>
    <row r="99" spans="1:62" ht="51.95" customHeight="1" x14ac:dyDescent="0.2">
      <c r="A99" s="103" t="str">
        <f t="shared" si="1"/>
        <v>ServiceHyra</v>
      </c>
      <c r="B99" s="232" t="str">
        <f t="shared" si="9"/>
        <v>22.</v>
      </c>
      <c r="C99" s="187"/>
      <c r="D99" s="186"/>
      <c r="E99" s="267"/>
      <c r="F99" s="267"/>
      <c r="G99" s="467"/>
      <c r="H99" s="468"/>
      <c r="I99" s="248"/>
      <c r="J99" s="188"/>
      <c r="K99" s="376" t="str">
        <f t="shared" si="2"/>
        <v/>
      </c>
      <c r="L99" s="377"/>
      <c r="M99" s="182"/>
      <c r="N99" s="182"/>
      <c r="O99" s="158"/>
      <c r="Q99" s="176"/>
      <c r="R99" s="469"/>
      <c r="S99" s="470"/>
      <c r="T99" s="363"/>
      <c r="U99" s="363"/>
      <c r="V99" s="364"/>
      <c r="W99" s="363"/>
      <c r="X99" s="364"/>
      <c r="Y99" s="379"/>
      <c r="Z99" s="379"/>
      <c r="AA99" s="379"/>
      <c r="AB99" s="379"/>
      <c r="AC99" s="365">
        <f t="shared" si="3"/>
        <v>0</v>
      </c>
      <c r="AD99" s="365">
        <f t="shared" si="4"/>
        <v>0</v>
      </c>
      <c r="AE99" s="471">
        <f t="shared" si="7"/>
        <v>0</v>
      </c>
      <c r="AF99" s="472"/>
      <c r="AQ99" s="147" t="str">
        <f t="shared" si="5"/>
        <v/>
      </c>
      <c r="AR99" s="147" t="str">
        <f t="shared" si="10"/>
        <v/>
      </c>
      <c r="AT99" s="10" t="str" cm="1">
        <f t="array" ref="AT99">IFERROR(IF(INDEX(Admin!$P$43:$Q$57,'1 Spec. - 1. Lägsta pris'!AT$77,'1 Spec. - 1. Lägsta pris'!$AR99)="","",INDEX(Admin!$P$43:$Q$57,'1 Spec. - 1. Lägsta pris'!AT$77,'1 Spec. - 1. Lägsta pris'!$AR99)),"")</f>
        <v/>
      </c>
      <c r="AU99" s="10" t="str" cm="1">
        <f t="array" ref="AU99">IFERROR(IF(INDEX(Admin!$P$43:$Q$57,'1 Spec. - 1. Lägsta pris'!AU$77,'1 Spec. - 1. Lägsta pris'!$AR99)="","",INDEX(Admin!$P$43:$Q$57,'1 Spec. - 1. Lägsta pris'!AU$77,'1 Spec. - 1. Lägsta pris'!$AR99)),"")</f>
        <v/>
      </c>
      <c r="AV99" s="10" t="str" cm="1">
        <f t="array" ref="AV99">IFERROR(IF(INDEX(Admin!$P$43:$Q$57,'1 Spec. - 1. Lägsta pris'!AV$77,'1 Spec. - 1. Lägsta pris'!$AR99)="","",INDEX(Admin!$P$43:$Q$57,'1 Spec. - 1. Lägsta pris'!AV$77,'1 Spec. - 1. Lägsta pris'!$AR99)),"")</f>
        <v/>
      </c>
      <c r="AW99" s="10" t="str" cm="1">
        <f t="array" ref="AW99">IFERROR(IF(INDEX(Admin!$P$43:$Q$57,'1 Spec. - 1. Lägsta pris'!AW$77,'1 Spec. - 1. Lägsta pris'!$AR99)="","",INDEX(Admin!$P$43:$Q$57,'1 Spec. - 1. Lägsta pris'!AW$77,'1 Spec. - 1. Lägsta pris'!$AR99)),"")</f>
        <v/>
      </c>
      <c r="AX99" s="10" t="str" cm="1">
        <f t="array" ref="AX99">IFERROR(IF(INDEX(Admin!$P$43:$Q$57,'1 Spec. - 1. Lägsta pris'!AX$77,'1 Spec. - 1. Lägsta pris'!$AR99)="","",INDEX(Admin!$P$43:$Q$57,'1 Spec. - 1. Lägsta pris'!AX$77,'1 Spec. - 1. Lägsta pris'!$AR99)),"")</f>
        <v/>
      </c>
      <c r="AY99" s="10" t="str" cm="1">
        <f t="array" ref="AY99">IFERROR(IF(INDEX(Admin!$P$43:$Q$57,'1 Spec. - 1. Lägsta pris'!AY$77,'1 Spec. - 1. Lägsta pris'!$AR99)="","",INDEX(Admin!$P$43:$Q$57,'1 Spec. - 1. Lägsta pris'!AY$77,'1 Spec. - 1. Lägsta pris'!$AR99)),"")</f>
        <v/>
      </c>
      <c r="AZ99" s="10" t="str" cm="1">
        <f t="array" ref="AZ99">IFERROR(IF(INDEX(Admin!$P$43:$Q$57,'1 Spec. - 1. Lägsta pris'!AZ$77,'1 Spec. - 1. Lägsta pris'!$AR99)="","",INDEX(Admin!$P$43:$Q$57,'1 Spec. - 1. Lägsta pris'!AZ$77,'1 Spec. - 1. Lägsta pris'!$AR99)),"")</f>
        <v/>
      </c>
      <c r="BA99" s="10" t="str" cm="1">
        <f t="array" ref="BA99">IFERROR(IF(INDEX(Admin!$P$43:$Q$57,'1 Spec. - 1. Lägsta pris'!BA$77,'1 Spec. - 1. Lägsta pris'!$AR99)="","",INDEX(Admin!$P$43:$Q$57,'1 Spec. - 1. Lägsta pris'!BA$77,'1 Spec. - 1. Lägsta pris'!$AR99)),"")</f>
        <v/>
      </c>
      <c r="BB99" s="10" t="str" cm="1">
        <f t="array" ref="BB99">IFERROR(IF(INDEX(Admin!$P$43:$Q$57,'1 Spec. - 1. Lägsta pris'!BB$77,'1 Spec. - 1. Lägsta pris'!$AR99)="","",INDEX(Admin!$P$43:$Q$57,'1 Spec. - 1. Lägsta pris'!BB$77,'1 Spec. - 1. Lägsta pris'!$AR99)),"")</f>
        <v/>
      </c>
      <c r="BC99" s="10" t="str" cm="1">
        <f t="array" ref="BC99">IFERROR(IF(INDEX(Admin!$P$43:$Q$57,'1 Spec. - 1. Lägsta pris'!BC$77,'1 Spec. - 1. Lägsta pris'!$AR99)="","",INDEX(Admin!$P$43:$Q$57,'1 Spec. - 1. Lägsta pris'!BC$77,'1 Spec. - 1. Lägsta pris'!$AR99)),"")</f>
        <v/>
      </c>
      <c r="BD99" s="10" t="str" cm="1">
        <f t="array" ref="BD99">IFERROR(IF(INDEX(Admin!$P$43:$Q$57,'1 Spec. - 1. Lägsta pris'!BD$77,'1 Spec. - 1. Lägsta pris'!$AR99)="","",INDEX(Admin!$P$43:$Q$57,'1 Spec. - 1. Lägsta pris'!BD$77,'1 Spec. - 1. Lägsta pris'!$AR99)),"")</f>
        <v/>
      </c>
      <c r="BE99" s="10" t="str" cm="1">
        <f t="array" ref="BE99">IFERROR(IF(INDEX(Admin!$P$43:$Q$57,'1 Spec. - 1. Lägsta pris'!BE$77,'1 Spec. - 1. Lägsta pris'!$AR99)="","",INDEX(Admin!$P$43:$Q$57,'1 Spec. - 1. Lägsta pris'!BE$77,'1 Spec. - 1. Lägsta pris'!$AR99)),"")</f>
        <v/>
      </c>
      <c r="BF99" s="10" t="str" cm="1">
        <f t="array" ref="BF99">IFERROR(IF(INDEX(Admin!$P$43:$Q$57,'1 Spec. - 1. Lägsta pris'!BF$77,'1 Spec. - 1. Lägsta pris'!$AR99)="","",INDEX(Admin!$P$43:$Q$57,'1 Spec. - 1. Lägsta pris'!BF$77,'1 Spec. - 1. Lägsta pris'!$AR99)),"")</f>
        <v/>
      </c>
      <c r="BG99" s="10" t="str" cm="1">
        <f t="array" ref="BG99">IFERROR(IF(INDEX(Admin!$P$43:$Q$57,'1 Spec. - 1. Lägsta pris'!BG$77,'1 Spec. - 1. Lägsta pris'!$AR99)="","",INDEX(Admin!$P$43:$Q$57,'1 Spec. - 1. Lägsta pris'!BG$77,'1 Spec. - 1. Lägsta pris'!$AR99)),"")</f>
        <v/>
      </c>
      <c r="BH99" s="10" t="str" cm="1">
        <f t="array" ref="BH99">IFERROR(IF(INDEX(Admin!$P$43:$Q$57,'1 Spec. - 1. Lägsta pris'!BH$77,'1 Spec. - 1. Lägsta pris'!$AR99)="","",INDEX(Admin!$P$43:$Q$57,'1 Spec. - 1. Lägsta pris'!BH$77,'1 Spec. - 1. Lägsta pris'!$AR99)),"")</f>
        <v/>
      </c>
      <c r="BJ99" s="10" t="str">
        <f>IF(C99="Vattenautomater",INDEX(Admin!$R$43:$R$55,MATCH('1 Spec. - 1. Lägsta pris'!D99,Admin!$Q$43:$Q$52,0)),"JaNej")</f>
        <v>JaNej</v>
      </c>
    </row>
    <row r="100" spans="1:62" ht="51.95" customHeight="1" x14ac:dyDescent="0.2">
      <c r="A100" s="103" t="str">
        <f t="shared" si="1"/>
        <v>ServiceHyra</v>
      </c>
      <c r="B100" s="232" t="str">
        <f t="shared" si="9"/>
        <v>23.</v>
      </c>
      <c r="C100" s="187"/>
      <c r="D100" s="186"/>
      <c r="E100" s="267"/>
      <c r="F100" s="267"/>
      <c r="G100" s="467"/>
      <c r="H100" s="468"/>
      <c r="I100" s="248"/>
      <c r="J100" s="188"/>
      <c r="K100" s="376" t="str">
        <f t="shared" si="2"/>
        <v/>
      </c>
      <c r="L100" s="377"/>
      <c r="M100" s="182"/>
      <c r="N100" s="182"/>
      <c r="O100" s="158"/>
      <c r="Q100" s="176"/>
      <c r="R100" s="469"/>
      <c r="S100" s="470"/>
      <c r="T100" s="363"/>
      <c r="U100" s="363"/>
      <c r="V100" s="364"/>
      <c r="W100" s="363"/>
      <c r="X100" s="364"/>
      <c r="Y100" s="379"/>
      <c r="Z100" s="379"/>
      <c r="AA100" s="379"/>
      <c r="AB100" s="379"/>
      <c r="AC100" s="365">
        <f t="shared" si="3"/>
        <v>0</v>
      </c>
      <c r="AD100" s="365">
        <f t="shared" si="4"/>
        <v>0</v>
      </c>
      <c r="AE100" s="471">
        <f t="shared" si="7"/>
        <v>0</v>
      </c>
      <c r="AF100" s="472"/>
      <c r="AQ100" s="147" t="str">
        <f t="shared" si="5"/>
        <v/>
      </c>
      <c r="AR100" s="147" t="str">
        <f t="shared" ref="AR100:AR104" si="11">IF(AQ100="Kaffeautomater",1,IF(AQ100="Vattenautomater",2,""))</f>
        <v/>
      </c>
      <c r="AT100" s="10" t="str" cm="1">
        <f t="array" ref="AT100">IFERROR(IF(INDEX(Admin!$P$43:$Q$57,'1 Spec. - 1. Lägsta pris'!AT$77,'1 Spec. - 1. Lägsta pris'!$AR100)="","",INDEX(Admin!$P$43:$Q$57,'1 Spec. - 1. Lägsta pris'!AT$77,'1 Spec. - 1. Lägsta pris'!$AR100)),"")</f>
        <v/>
      </c>
      <c r="AU100" s="10" t="str" cm="1">
        <f t="array" ref="AU100">IFERROR(IF(INDEX(Admin!$P$43:$Q$57,'1 Spec. - 1. Lägsta pris'!AU$77,'1 Spec. - 1. Lägsta pris'!$AR100)="","",INDEX(Admin!$P$43:$Q$57,'1 Spec. - 1. Lägsta pris'!AU$77,'1 Spec. - 1. Lägsta pris'!$AR100)),"")</f>
        <v/>
      </c>
      <c r="AV100" s="10" t="str" cm="1">
        <f t="array" ref="AV100">IFERROR(IF(INDEX(Admin!$P$43:$Q$57,'1 Spec. - 1. Lägsta pris'!AV$77,'1 Spec. - 1. Lägsta pris'!$AR100)="","",INDEX(Admin!$P$43:$Q$57,'1 Spec. - 1. Lägsta pris'!AV$77,'1 Spec. - 1. Lägsta pris'!$AR100)),"")</f>
        <v/>
      </c>
      <c r="AW100" s="10" t="str" cm="1">
        <f t="array" ref="AW100">IFERROR(IF(INDEX(Admin!$P$43:$Q$57,'1 Spec. - 1. Lägsta pris'!AW$77,'1 Spec. - 1. Lägsta pris'!$AR100)="","",INDEX(Admin!$P$43:$Q$57,'1 Spec. - 1. Lägsta pris'!AW$77,'1 Spec. - 1. Lägsta pris'!$AR100)),"")</f>
        <v/>
      </c>
      <c r="AX100" s="10" t="str" cm="1">
        <f t="array" ref="AX100">IFERROR(IF(INDEX(Admin!$P$43:$Q$57,'1 Spec. - 1. Lägsta pris'!AX$77,'1 Spec. - 1. Lägsta pris'!$AR100)="","",INDEX(Admin!$P$43:$Q$57,'1 Spec. - 1. Lägsta pris'!AX$77,'1 Spec. - 1. Lägsta pris'!$AR100)),"")</f>
        <v/>
      </c>
      <c r="AY100" s="10" t="str" cm="1">
        <f t="array" ref="AY100">IFERROR(IF(INDEX(Admin!$P$43:$Q$57,'1 Spec. - 1. Lägsta pris'!AY$77,'1 Spec. - 1. Lägsta pris'!$AR100)="","",INDEX(Admin!$P$43:$Q$57,'1 Spec. - 1. Lägsta pris'!AY$77,'1 Spec. - 1. Lägsta pris'!$AR100)),"")</f>
        <v/>
      </c>
      <c r="AZ100" s="10" t="str" cm="1">
        <f t="array" ref="AZ100">IFERROR(IF(INDEX(Admin!$P$43:$Q$57,'1 Spec. - 1. Lägsta pris'!AZ$77,'1 Spec. - 1. Lägsta pris'!$AR100)="","",INDEX(Admin!$P$43:$Q$57,'1 Spec. - 1. Lägsta pris'!AZ$77,'1 Spec. - 1. Lägsta pris'!$AR100)),"")</f>
        <v/>
      </c>
      <c r="BA100" s="10" t="str" cm="1">
        <f t="array" ref="BA100">IFERROR(IF(INDEX(Admin!$P$43:$Q$57,'1 Spec. - 1. Lägsta pris'!BA$77,'1 Spec. - 1. Lägsta pris'!$AR100)="","",INDEX(Admin!$P$43:$Q$57,'1 Spec. - 1. Lägsta pris'!BA$77,'1 Spec. - 1. Lägsta pris'!$AR100)),"")</f>
        <v/>
      </c>
      <c r="BB100" s="10" t="str" cm="1">
        <f t="array" ref="BB100">IFERROR(IF(INDEX(Admin!$P$43:$Q$57,'1 Spec. - 1. Lägsta pris'!BB$77,'1 Spec. - 1. Lägsta pris'!$AR100)="","",INDEX(Admin!$P$43:$Q$57,'1 Spec. - 1. Lägsta pris'!BB$77,'1 Spec. - 1. Lägsta pris'!$AR100)),"")</f>
        <v/>
      </c>
      <c r="BC100" s="10" t="str" cm="1">
        <f t="array" ref="BC100">IFERROR(IF(INDEX(Admin!$P$43:$Q$57,'1 Spec. - 1. Lägsta pris'!BC$77,'1 Spec. - 1. Lägsta pris'!$AR100)="","",INDEX(Admin!$P$43:$Q$57,'1 Spec. - 1. Lägsta pris'!BC$77,'1 Spec. - 1. Lägsta pris'!$AR100)),"")</f>
        <v/>
      </c>
      <c r="BD100" s="10" t="str" cm="1">
        <f t="array" ref="BD100">IFERROR(IF(INDEX(Admin!$P$43:$Q$57,'1 Spec. - 1. Lägsta pris'!BD$77,'1 Spec. - 1. Lägsta pris'!$AR100)="","",INDEX(Admin!$P$43:$Q$57,'1 Spec. - 1. Lägsta pris'!BD$77,'1 Spec. - 1. Lägsta pris'!$AR100)),"")</f>
        <v/>
      </c>
      <c r="BE100" s="10" t="str" cm="1">
        <f t="array" ref="BE100">IFERROR(IF(INDEX(Admin!$P$43:$Q$57,'1 Spec. - 1. Lägsta pris'!BE$77,'1 Spec. - 1. Lägsta pris'!$AR100)="","",INDEX(Admin!$P$43:$Q$57,'1 Spec. - 1. Lägsta pris'!BE$77,'1 Spec. - 1. Lägsta pris'!$AR100)),"")</f>
        <v/>
      </c>
      <c r="BF100" s="10" t="str" cm="1">
        <f t="array" ref="BF100">IFERROR(IF(INDEX(Admin!$P$43:$Q$57,'1 Spec. - 1. Lägsta pris'!BF$77,'1 Spec. - 1. Lägsta pris'!$AR100)="","",INDEX(Admin!$P$43:$Q$57,'1 Spec. - 1. Lägsta pris'!BF$77,'1 Spec. - 1. Lägsta pris'!$AR100)),"")</f>
        <v/>
      </c>
      <c r="BG100" s="10" t="str" cm="1">
        <f t="array" ref="BG100">IFERROR(IF(INDEX(Admin!$P$43:$Q$57,'1 Spec. - 1. Lägsta pris'!BG$77,'1 Spec. - 1. Lägsta pris'!$AR100)="","",INDEX(Admin!$P$43:$Q$57,'1 Spec. - 1. Lägsta pris'!BG$77,'1 Spec. - 1. Lägsta pris'!$AR100)),"")</f>
        <v/>
      </c>
      <c r="BH100" s="10" t="str" cm="1">
        <f t="array" ref="BH100">IFERROR(IF(INDEX(Admin!$P$43:$Q$57,'1 Spec. - 1. Lägsta pris'!BH$77,'1 Spec. - 1. Lägsta pris'!$AR100)="","",INDEX(Admin!$P$43:$Q$57,'1 Spec. - 1. Lägsta pris'!BH$77,'1 Spec. - 1. Lägsta pris'!$AR100)),"")</f>
        <v/>
      </c>
      <c r="BJ100" s="10" t="str">
        <f>IF(C100="Vattenautomater",INDEX(Admin!$R$43:$R$55,MATCH('1 Spec. - 1. Lägsta pris'!D100,Admin!$Q$43:$Q$52,0)),"JaNej")</f>
        <v>JaNej</v>
      </c>
    </row>
    <row r="101" spans="1:62" ht="51.95" customHeight="1" x14ac:dyDescent="0.2">
      <c r="A101" s="103" t="str">
        <f t="shared" si="1"/>
        <v>ServiceHyra</v>
      </c>
      <c r="B101" s="232" t="str">
        <f t="shared" si="9"/>
        <v>24.</v>
      </c>
      <c r="C101" s="187"/>
      <c r="D101" s="186"/>
      <c r="E101" s="267"/>
      <c r="F101" s="267"/>
      <c r="G101" s="467"/>
      <c r="H101" s="468"/>
      <c r="I101" s="248"/>
      <c r="J101" s="188"/>
      <c r="K101" s="376" t="str">
        <f t="shared" si="2"/>
        <v/>
      </c>
      <c r="L101" s="377"/>
      <c r="M101" s="182"/>
      <c r="N101" s="182"/>
      <c r="O101" s="158"/>
      <c r="Q101" s="176"/>
      <c r="R101" s="469"/>
      <c r="S101" s="470"/>
      <c r="T101" s="363"/>
      <c r="U101" s="363"/>
      <c r="V101" s="364"/>
      <c r="W101" s="363"/>
      <c r="X101" s="364"/>
      <c r="Y101" s="379"/>
      <c r="Z101" s="379"/>
      <c r="AA101" s="379"/>
      <c r="AB101" s="379"/>
      <c r="AC101" s="365">
        <f t="shared" si="3"/>
        <v>0</v>
      </c>
      <c r="AD101" s="365">
        <f t="shared" si="4"/>
        <v>0</v>
      </c>
      <c r="AE101" s="471">
        <f t="shared" si="7"/>
        <v>0</v>
      </c>
      <c r="AF101" s="472"/>
      <c r="AQ101" s="147" t="str">
        <f t="shared" si="5"/>
        <v/>
      </c>
      <c r="AR101" s="147" t="str">
        <f t="shared" si="11"/>
        <v/>
      </c>
      <c r="AT101" s="10" t="str" cm="1">
        <f t="array" ref="AT101">IFERROR(IF(INDEX(Admin!$P$43:$Q$57,'1 Spec. - 1. Lägsta pris'!AT$77,'1 Spec. - 1. Lägsta pris'!$AR101)="","",INDEX(Admin!$P$43:$Q$57,'1 Spec. - 1. Lägsta pris'!AT$77,'1 Spec. - 1. Lägsta pris'!$AR101)),"")</f>
        <v/>
      </c>
      <c r="AU101" s="10" t="str" cm="1">
        <f t="array" ref="AU101">IFERROR(IF(INDEX(Admin!$P$43:$Q$57,'1 Spec. - 1. Lägsta pris'!AU$77,'1 Spec. - 1. Lägsta pris'!$AR101)="","",INDEX(Admin!$P$43:$Q$57,'1 Spec. - 1. Lägsta pris'!AU$77,'1 Spec. - 1. Lägsta pris'!$AR101)),"")</f>
        <v/>
      </c>
      <c r="AV101" s="10" t="str" cm="1">
        <f t="array" ref="AV101">IFERROR(IF(INDEX(Admin!$P$43:$Q$57,'1 Spec. - 1. Lägsta pris'!AV$77,'1 Spec. - 1. Lägsta pris'!$AR101)="","",INDEX(Admin!$P$43:$Q$57,'1 Spec. - 1. Lägsta pris'!AV$77,'1 Spec. - 1. Lägsta pris'!$AR101)),"")</f>
        <v/>
      </c>
      <c r="AW101" s="10" t="str" cm="1">
        <f t="array" ref="AW101">IFERROR(IF(INDEX(Admin!$P$43:$Q$57,'1 Spec. - 1. Lägsta pris'!AW$77,'1 Spec. - 1. Lägsta pris'!$AR101)="","",INDEX(Admin!$P$43:$Q$57,'1 Spec. - 1. Lägsta pris'!AW$77,'1 Spec. - 1. Lägsta pris'!$AR101)),"")</f>
        <v/>
      </c>
      <c r="AX101" s="10" t="str" cm="1">
        <f t="array" ref="AX101">IFERROR(IF(INDEX(Admin!$P$43:$Q$57,'1 Spec. - 1. Lägsta pris'!AX$77,'1 Spec. - 1. Lägsta pris'!$AR101)="","",INDEX(Admin!$P$43:$Q$57,'1 Spec. - 1. Lägsta pris'!AX$77,'1 Spec. - 1. Lägsta pris'!$AR101)),"")</f>
        <v/>
      </c>
      <c r="AY101" s="10" t="str" cm="1">
        <f t="array" ref="AY101">IFERROR(IF(INDEX(Admin!$P$43:$Q$57,'1 Spec. - 1. Lägsta pris'!AY$77,'1 Spec. - 1. Lägsta pris'!$AR101)="","",INDEX(Admin!$P$43:$Q$57,'1 Spec. - 1. Lägsta pris'!AY$77,'1 Spec. - 1. Lägsta pris'!$AR101)),"")</f>
        <v/>
      </c>
      <c r="AZ101" s="10" t="str" cm="1">
        <f t="array" ref="AZ101">IFERROR(IF(INDEX(Admin!$P$43:$Q$57,'1 Spec. - 1. Lägsta pris'!AZ$77,'1 Spec. - 1. Lägsta pris'!$AR101)="","",INDEX(Admin!$P$43:$Q$57,'1 Spec. - 1. Lägsta pris'!AZ$77,'1 Spec. - 1. Lägsta pris'!$AR101)),"")</f>
        <v/>
      </c>
      <c r="BA101" s="10" t="str" cm="1">
        <f t="array" ref="BA101">IFERROR(IF(INDEX(Admin!$P$43:$Q$57,'1 Spec. - 1. Lägsta pris'!BA$77,'1 Spec. - 1. Lägsta pris'!$AR101)="","",INDEX(Admin!$P$43:$Q$57,'1 Spec. - 1. Lägsta pris'!BA$77,'1 Spec. - 1. Lägsta pris'!$AR101)),"")</f>
        <v/>
      </c>
      <c r="BB101" s="10" t="str" cm="1">
        <f t="array" ref="BB101">IFERROR(IF(INDEX(Admin!$P$43:$Q$57,'1 Spec. - 1. Lägsta pris'!BB$77,'1 Spec. - 1. Lägsta pris'!$AR101)="","",INDEX(Admin!$P$43:$Q$57,'1 Spec. - 1. Lägsta pris'!BB$77,'1 Spec. - 1. Lägsta pris'!$AR101)),"")</f>
        <v/>
      </c>
      <c r="BC101" s="10" t="str" cm="1">
        <f t="array" ref="BC101">IFERROR(IF(INDEX(Admin!$P$43:$Q$57,'1 Spec. - 1. Lägsta pris'!BC$77,'1 Spec. - 1. Lägsta pris'!$AR101)="","",INDEX(Admin!$P$43:$Q$57,'1 Spec. - 1. Lägsta pris'!BC$77,'1 Spec. - 1. Lägsta pris'!$AR101)),"")</f>
        <v/>
      </c>
      <c r="BD101" s="10" t="str" cm="1">
        <f t="array" ref="BD101">IFERROR(IF(INDEX(Admin!$P$43:$Q$57,'1 Spec. - 1. Lägsta pris'!BD$77,'1 Spec. - 1. Lägsta pris'!$AR101)="","",INDEX(Admin!$P$43:$Q$57,'1 Spec. - 1. Lägsta pris'!BD$77,'1 Spec. - 1. Lägsta pris'!$AR101)),"")</f>
        <v/>
      </c>
      <c r="BE101" s="10" t="str" cm="1">
        <f t="array" ref="BE101">IFERROR(IF(INDEX(Admin!$P$43:$Q$57,'1 Spec. - 1. Lägsta pris'!BE$77,'1 Spec. - 1. Lägsta pris'!$AR101)="","",INDEX(Admin!$P$43:$Q$57,'1 Spec. - 1. Lägsta pris'!BE$77,'1 Spec. - 1. Lägsta pris'!$AR101)),"")</f>
        <v/>
      </c>
      <c r="BF101" s="10" t="str" cm="1">
        <f t="array" ref="BF101">IFERROR(IF(INDEX(Admin!$P$43:$Q$57,'1 Spec. - 1. Lägsta pris'!BF$77,'1 Spec. - 1. Lägsta pris'!$AR101)="","",INDEX(Admin!$P$43:$Q$57,'1 Spec. - 1. Lägsta pris'!BF$77,'1 Spec. - 1. Lägsta pris'!$AR101)),"")</f>
        <v/>
      </c>
      <c r="BG101" s="10" t="str" cm="1">
        <f t="array" ref="BG101">IFERROR(IF(INDEX(Admin!$P$43:$Q$57,'1 Spec. - 1. Lägsta pris'!BG$77,'1 Spec. - 1. Lägsta pris'!$AR101)="","",INDEX(Admin!$P$43:$Q$57,'1 Spec. - 1. Lägsta pris'!BG$77,'1 Spec. - 1. Lägsta pris'!$AR101)),"")</f>
        <v/>
      </c>
      <c r="BH101" s="10" t="str" cm="1">
        <f t="array" ref="BH101">IFERROR(IF(INDEX(Admin!$P$43:$Q$57,'1 Spec. - 1. Lägsta pris'!BH$77,'1 Spec. - 1. Lägsta pris'!$AR101)="","",INDEX(Admin!$P$43:$Q$57,'1 Spec. - 1. Lägsta pris'!BH$77,'1 Spec. - 1. Lägsta pris'!$AR101)),"")</f>
        <v/>
      </c>
      <c r="BJ101" s="10" t="str">
        <f>IF(C101="Vattenautomater",INDEX(Admin!$R$43:$R$55,MATCH('1 Spec. - 1. Lägsta pris'!D101,Admin!$Q$43:$Q$52,0)),"JaNej")</f>
        <v>JaNej</v>
      </c>
    </row>
    <row r="102" spans="1:62" ht="51.95" customHeight="1" x14ac:dyDescent="0.2">
      <c r="A102" s="103" t="str">
        <f t="shared" si="1"/>
        <v>ServiceHyra</v>
      </c>
      <c r="B102" s="232" t="str">
        <f t="shared" si="9"/>
        <v>25.</v>
      </c>
      <c r="C102" s="187"/>
      <c r="D102" s="186"/>
      <c r="E102" s="267"/>
      <c r="F102" s="267"/>
      <c r="G102" s="467"/>
      <c r="H102" s="468"/>
      <c r="I102" s="248"/>
      <c r="J102" s="188"/>
      <c r="K102" s="376" t="str">
        <f t="shared" si="2"/>
        <v/>
      </c>
      <c r="L102" s="377"/>
      <c r="M102" s="182"/>
      <c r="N102" s="182"/>
      <c r="O102" s="158"/>
      <c r="Q102" s="176"/>
      <c r="R102" s="469"/>
      <c r="S102" s="470"/>
      <c r="T102" s="363"/>
      <c r="U102" s="363"/>
      <c r="V102" s="364"/>
      <c r="W102" s="363"/>
      <c r="X102" s="364"/>
      <c r="Y102" s="379"/>
      <c r="Z102" s="379"/>
      <c r="AA102" s="379"/>
      <c r="AB102" s="379"/>
      <c r="AC102" s="365">
        <f t="shared" si="3"/>
        <v>0</v>
      </c>
      <c r="AD102" s="365">
        <f t="shared" si="4"/>
        <v>0</v>
      </c>
      <c r="AE102" s="471">
        <f t="shared" si="7"/>
        <v>0</v>
      </c>
      <c r="AF102" s="472"/>
      <c r="AQ102" s="147" t="str">
        <f t="shared" si="5"/>
        <v/>
      </c>
      <c r="AR102" s="147" t="str">
        <f t="shared" si="11"/>
        <v/>
      </c>
      <c r="AT102" s="10" t="str" cm="1">
        <f t="array" ref="AT102">IFERROR(IF(INDEX(Admin!$P$43:$Q$57,'1 Spec. - 1. Lägsta pris'!AT$77,'1 Spec. - 1. Lägsta pris'!$AR102)="","",INDEX(Admin!$P$43:$Q$57,'1 Spec. - 1. Lägsta pris'!AT$77,'1 Spec. - 1. Lägsta pris'!$AR102)),"")</f>
        <v/>
      </c>
      <c r="AU102" s="10" t="str" cm="1">
        <f t="array" ref="AU102">IFERROR(IF(INDEX(Admin!$P$43:$Q$57,'1 Spec. - 1. Lägsta pris'!AU$77,'1 Spec. - 1. Lägsta pris'!$AR102)="","",INDEX(Admin!$P$43:$Q$57,'1 Spec. - 1. Lägsta pris'!AU$77,'1 Spec. - 1. Lägsta pris'!$AR102)),"")</f>
        <v/>
      </c>
      <c r="AV102" s="10" t="str" cm="1">
        <f t="array" ref="AV102">IFERROR(IF(INDEX(Admin!$P$43:$Q$57,'1 Spec. - 1. Lägsta pris'!AV$77,'1 Spec. - 1. Lägsta pris'!$AR102)="","",INDEX(Admin!$P$43:$Q$57,'1 Spec. - 1. Lägsta pris'!AV$77,'1 Spec. - 1. Lägsta pris'!$AR102)),"")</f>
        <v/>
      </c>
      <c r="AW102" s="10" t="str" cm="1">
        <f t="array" ref="AW102">IFERROR(IF(INDEX(Admin!$P$43:$Q$57,'1 Spec. - 1. Lägsta pris'!AW$77,'1 Spec. - 1. Lägsta pris'!$AR102)="","",INDEX(Admin!$P$43:$Q$57,'1 Spec. - 1. Lägsta pris'!AW$77,'1 Spec. - 1. Lägsta pris'!$AR102)),"")</f>
        <v/>
      </c>
      <c r="AX102" s="10" t="str" cm="1">
        <f t="array" ref="AX102">IFERROR(IF(INDEX(Admin!$P$43:$Q$57,'1 Spec. - 1. Lägsta pris'!AX$77,'1 Spec. - 1. Lägsta pris'!$AR102)="","",INDEX(Admin!$P$43:$Q$57,'1 Spec. - 1. Lägsta pris'!AX$77,'1 Spec. - 1. Lägsta pris'!$AR102)),"")</f>
        <v/>
      </c>
      <c r="AY102" s="10" t="str" cm="1">
        <f t="array" ref="AY102">IFERROR(IF(INDEX(Admin!$P$43:$Q$57,'1 Spec. - 1. Lägsta pris'!AY$77,'1 Spec. - 1. Lägsta pris'!$AR102)="","",INDEX(Admin!$P$43:$Q$57,'1 Spec. - 1. Lägsta pris'!AY$77,'1 Spec. - 1. Lägsta pris'!$AR102)),"")</f>
        <v/>
      </c>
      <c r="AZ102" s="10" t="str" cm="1">
        <f t="array" ref="AZ102">IFERROR(IF(INDEX(Admin!$P$43:$Q$57,'1 Spec. - 1. Lägsta pris'!AZ$77,'1 Spec. - 1. Lägsta pris'!$AR102)="","",INDEX(Admin!$P$43:$Q$57,'1 Spec. - 1. Lägsta pris'!AZ$77,'1 Spec. - 1. Lägsta pris'!$AR102)),"")</f>
        <v/>
      </c>
      <c r="BA102" s="10" t="str" cm="1">
        <f t="array" ref="BA102">IFERROR(IF(INDEX(Admin!$P$43:$Q$57,'1 Spec. - 1. Lägsta pris'!BA$77,'1 Spec. - 1. Lägsta pris'!$AR102)="","",INDEX(Admin!$P$43:$Q$57,'1 Spec. - 1. Lägsta pris'!BA$77,'1 Spec. - 1. Lägsta pris'!$AR102)),"")</f>
        <v/>
      </c>
      <c r="BB102" s="10" t="str" cm="1">
        <f t="array" ref="BB102">IFERROR(IF(INDEX(Admin!$P$43:$Q$57,'1 Spec. - 1. Lägsta pris'!BB$77,'1 Spec. - 1. Lägsta pris'!$AR102)="","",INDEX(Admin!$P$43:$Q$57,'1 Spec. - 1. Lägsta pris'!BB$77,'1 Spec. - 1. Lägsta pris'!$AR102)),"")</f>
        <v/>
      </c>
      <c r="BC102" s="10" t="str" cm="1">
        <f t="array" ref="BC102">IFERROR(IF(INDEX(Admin!$P$43:$Q$57,'1 Spec. - 1. Lägsta pris'!BC$77,'1 Spec. - 1. Lägsta pris'!$AR102)="","",INDEX(Admin!$P$43:$Q$57,'1 Spec. - 1. Lägsta pris'!BC$77,'1 Spec. - 1. Lägsta pris'!$AR102)),"")</f>
        <v/>
      </c>
      <c r="BD102" s="10" t="str" cm="1">
        <f t="array" ref="BD102">IFERROR(IF(INDEX(Admin!$P$43:$Q$57,'1 Spec. - 1. Lägsta pris'!BD$77,'1 Spec. - 1. Lägsta pris'!$AR102)="","",INDEX(Admin!$P$43:$Q$57,'1 Spec. - 1. Lägsta pris'!BD$77,'1 Spec. - 1. Lägsta pris'!$AR102)),"")</f>
        <v/>
      </c>
      <c r="BE102" s="10" t="str" cm="1">
        <f t="array" ref="BE102">IFERROR(IF(INDEX(Admin!$P$43:$Q$57,'1 Spec. - 1. Lägsta pris'!BE$77,'1 Spec. - 1. Lägsta pris'!$AR102)="","",INDEX(Admin!$P$43:$Q$57,'1 Spec. - 1. Lägsta pris'!BE$77,'1 Spec. - 1. Lägsta pris'!$AR102)),"")</f>
        <v/>
      </c>
      <c r="BF102" s="10" t="str" cm="1">
        <f t="array" ref="BF102">IFERROR(IF(INDEX(Admin!$P$43:$Q$57,'1 Spec. - 1. Lägsta pris'!BF$77,'1 Spec. - 1. Lägsta pris'!$AR102)="","",INDEX(Admin!$P$43:$Q$57,'1 Spec. - 1. Lägsta pris'!BF$77,'1 Spec. - 1. Lägsta pris'!$AR102)),"")</f>
        <v/>
      </c>
      <c r="BG102" s="10" t="str" cm="1">
        <f t="array" ref="BG102">IFERROR(IF(INDEX(Admin!$P$43:$Q$57,'1 Spec. - 1. Lägsta pris'!BG$77,'1 Spec. - 1. Lägsta pris'!$AR102)="","",INDEX(Admin!$P$43:$Q$57,'1 Spec. - 1. Lägsta pris'!BG$77,'1 Spec. - 1. Lägsta pris'!$AR102)),"")</f>
        <v/>
      </c>
      <c r="BH102" s="10" t="str" cm="1">
        <f t="array" ref="BH102">IFERROR(IF(INDEX(Admin!$P$43:$Q$57,'1 Spec. - 1. Lägsta pris'!BH$77,'1 Spec. - 1. Lägsta pris'!$AR102)="","",INDEX(Admin!$P$43:$Q$57,'1 Spec. - 1. Lägsta pris'!BH$77,'1 Spec. - 1. Lägsta pris'!$AR102)),"")</f>
        <v/>
      </c>
      <c r="BJ102" s="10" t="str">
        <f>IF(C102="Vattenautomater",INDEX(Admin!$R$43:$R$55,MATCH('1 Spec. - 1. Lägsta pris'!D102,Admin!$Q$43:$Q$52,0)),"JaNej")</f>
        <v>JaNej</v>
      </c>
    </row>
    <row r="103" spans="1:62" ht="51.95" customHeight="1" x14ac:dyDescent="0.2">
      <c r="A103" s="103" t="str">
        <f t="shared" si="1"/>
        <v>ServiceHyra</v>
      </c>
      <c r="B103" s="232" t="str">
        <f t="shared" si="9"/>
        <v>26.</v>
      </c>
      <c r="C103" s="187"/>
      <c r="D103" s="186"/>
      <c r="E103" s="267"/>
      <c r="F103" s="267"/>
      <c r="G103" s="467"/>
      <c r="H103" s="468"/>
      <c r="I103" s="248"/>
      <c r="J103" s="188"/>
      <c r="K103" s="376" t="str">
        <f t="shared" si="2"/>
        <v/>
      </c>
      <c r="L103" s="377"/>
      <c r="M103" s="182"/>
      <c r="N103" s="182"/>
      <c r="O103" s="158"/>
      <c r="Q103" s="176"/>
      <c r="R103" s="469"/>
      <c r="S103" s="470"/>
      <c r="T103" s="363"/>
      <c r="U103" s="363"/>
      <c r="V103" s="364"/>
      <c r="W103" s="363"/>
      <c r="X103" s="364"/>
      <c r="Y103" s="379"/>
      <c r="Z103" s="379"/>
      <c r="AA103" s="379"/>
      <c r="AB103" s="379"/>
      <c r="AC103" s="365">
        <f t="shared" si="3"/>
        <v>0</v>
      </c>
      <c r="AD103" s="365">
        <f t="shared" si="4"/>
        <v>0</v>
      </c>
      <c r="AE103" s="471">
        <f t="shared" si="7"/>
        <v>0</v>
      </c>
      <c r="AF103" s="472"/>
      <c r="AQ103" s="147" t="str">
        <f t="shared" si="5"/>
        <v/>
      </c>
      <c r="AR103" s="147" t="str">
        <f t="shared" si="11"/>
        <v/>
      </c>
      <c r="AT103" s="10" t="str" cm="1">
        <f t="array" ref="AT103">IFERROR(IF(INDEX(Admin!$P$43:$Q$57,'1 Spec. - 1. Lägsta pris'!AT$77,'1 Spec. - 1. Lägsta pris'!$AR103)="","",INDEX(Admin!$P$43:$Q$57,'1 Spec. - 1. Lägsta pris'!AT$77,'1 Spec. - 1. Lägsta pris'!$AR103)),"")</f>
        <v/>
      </c>
      <c r="AU103" s="10" t="str" cm="1">
        <f t="array" ref="AU103">IFERROR(IF(INDEX(Admin!$P$43:$Q$57,'1 Spec. - 1. Lägsta pris'!AU$77,'1 Spec. - 1. Lägsta pris'!$AR103)="","",INDEX(Admin!$P$43:$Q$57,'1 Spec. - 1. Lägsta pris'!AU$77,'1 Spec. - 1. Lägsta pris'!$AR103)),"")</f>
        <v/>
      </c>
      <c r="AV103" s="10" t="str" cm="1">
        <f t="array" ref="AV103">IFERROR(IF(INDEX(Admin!$P$43:$Q$57,'1 Spec. - 1. Lägsta pris'!AV$77,'1 Spec. - 1. Lägsta pris'!$AR103)="","",INDEX(Admin!$P$43:$Q$57,'1 Spec. - 1. Lägsta pris'!AV$77,'1 Spec. - 1. Lägsta pris'!$AR103)),"")</f>
        <v/>
      </c>
      <c r="AW103" s="10" t="str" cm="1">
        <f t="array" ref="AW103">IFERROR(IF(INDEX(Admin!$P$43:$Q$57,'1 Spec. - 1. Lägsta pris'!AW$77,'1 Spec. - 1. Lägsta pris'!$AR103)="","",INDEX(Admin!$P$43:$Q$57,'1 Spec. - 1. Lägsta pris'!AW$77,'1 Spec. - 1. Lägsta pris'!$AR103)),"")</f>
        <v/>
      </c>
      <c r="AX103" s="10" t="str" cm="1">
        <f t="array" ref="AX103">IFERROR(IF(INDEX(Admin!$P$43:$Q$57,'1 Spec. - 1. Lägsta pris'!AX$77,'1 Spec. - 1. Lägsta pris'!$AR103)="","",INDEX(Admin!$P$43:$Q$57,'1 Spec. - 1. Lägsta pris'!AX$77,'1 Spec. - 1. Lägsta pris'!$AR103)),"")</f>
        <v/>
      </c>
      <c r="AY103" s="10" t="str" cm="1">
        <f t="array" ref="AY103">IFERROR(IF(INDEX(Admin!$P$43:$Q$57,'1 Spec. - 1. Lägsta pris'!AY$77,'1 Spec. - 1. Lägsta pris'!$AR103)="","",INDEX(Admin!$P$43:$Q$57,'1 Spec. - 1. Lägsta pris'!AY$77,'1 Spec. - 1. Lägsta pris'!$AR103)),"")</f>
        <v/>
      </c>
      <c r="AZ103" s="10" t="str" cm="1">
        <f t="array" ref="AZ103">IFERROR(IF(INDEX(Admin!$P$43:$Q$57,'1 Spec. - 1. Lägsta pris'!AZ$77,'1 Spec. - 1. Lägsta pris'!$AR103)="","",INDEX(Admin!$P$43:$Q$57,'1 Spec. - 1. Lägsta pris'!AZ$77,'1 Spec. - 1. Lägsta pris'!$AR103)),"")</f>
        <v/>
      </c>
      <c r="BA103" s="10" t="str" cm="1">
        <f t="array" ref="BA103">IFERROR(IF(INDEX(Admin!$P$43:$Q$57,'1 Spec. - 1. Lägsta pris'!BA$77,'1 Spec. - 1. Lägsta pris'!$AR103)="","",INDEX(Admin!$P$43:$Q$57,'1 Spec. - 1. Lägsta pris'!BA$77,'1 Spec. - 1. Lägsta pris'!$AR103)),"")</f>
        <v/>
      </c>
      <c r="BB103" s="10" t="str" cm="1">
        <f t="array" ref="BB103">IFERROR(IF(INDEX(Admin!$P$43:$Q$57,'1 Spec. - 1. Lägsta pris'!BB$77,'1 Spec. - 1. Lägsta pris'!$AR103)="","",INDEX(Admin!$P$43:$Q$57,'1 Spec. - 1. Lägsta pris'!BB$77,'1 Spec. - 1. Lägsta pris'!$AR103)),"")</f>
        <v/>
      </c>
      <c r="BC103" s="10" t="str" cm="1">
        <f t="array" ref="BC103">IFERROR(IF(INDEX(Admin!$P$43:$Q$57,'1 Spec. - 1. Lägsta pris'!BC$77,'1 Spec. - 1. Lägsta pris'!$AR103)="","",INDEX(Admin!$P$43:$Q$57,'1 Spec. - 1. Lägsta pris'!BC$77,'1 Spec. - 1. Lägsta pris'!$AR103)),"")</f>
        <v/>
      </c>
      <c r="BD103" s="10" t="str" cm="1">
        <f t="array" ref="BD103">IFERROR(IF(INDEX(Admin!$P$43:$Q$57,'1 Spec. - 1. Lägsta pris'!BD$77,'1 Spec. - 1. Lägsta pris'!$AR103)="","",INDEX(Admin!$P$43:$Q$57,'1 Spec. - 1. Lägsta pris'!BD$77,'1 Spec. - 1. Lägsta pris'!$AR103)),"")</f>
        <v/>
      </c>
      <c r="BE103" s="10" t="str" cm="1">
        <f t="array" ref="BE103">IFERROR(IF(INDEX(Admin!$P$43:$Q$57,'1 Spec. - 1. Lägsta pris'!BE$77,'1 Spec. - 1. Lägsta pris'!$AR103)="","",INDEX(Admin!$P$43:$Q$57,'1 Spec. - 1. Lägsta pris'!BE$77,'1 Spec. - 1. Lägsta pris'!$AR103)),"")</f>
        <v/>
      </c>
      <c r="BF103" s="10" t="str" cm="1">
        <f t="array" ref="BF103">IFERROR(IF(INDEX(Admin!$P$43:$Q$57,'1 Spec. - 1. Lägsta pris'!BF$77,'1 Spec. - 1. Lägsta pris'!$AR103)="","",INDEX(Admin!$P$43:$Q$57,'1 Spec. - 1. Lägsta pris'!BF$77,'1 Spec. - 1. Lägsta pris'!$AR103)),"")</f>
        <v/>
      </c>
      <c r="BG103" s="10" t="str" cm="1">
        <f t="array" ref="BG103">IFERROR(IF(INDEX(Admin!$P$43:$Q$57,'1 Spec. - 1. Lägsta pris'!BG$77,'1 Spec. - 1. Lägsta pris'!$AR103)="","",INDEX(Admin!$P$43:$Q$57,'1 Spec. - 1. Lägsta pris'!BG$77,'1 Spec. - 1. Lägsta pris'!$AR103)),"")</f>
        <v/>
      </c>
      <c r="BH103" s="10" t="str" cm="1">
        <f t="array" ref="BH103">IFERROR(IF(INDEX(Admin!$P$43:$Q$57,'1 Spec. - 1. Lägsta pris'!BH$77,'1 Spec. - 1. Lägsta pris'!$AR103)="","",INDEX(Admin!$P$43:$Q$57,'1 Spec. - 1. Lägsta pris'!BH$77,'1 Spec. - 1. Lägsta pris'!$AR103)),"")</f>
        <v/>
      </c>
      <c r="BJ103" s="10" t="str">
        <f>IF(C103="Vattenautomater",INDEX(Admin!$R$43:$R$55,MATCH('1 Spec. - 1. Lägsta pris'!D103,Admin!$Q$43:$Q$52,0)),"JaNej")</f>
        <v>JaNej</v>
      </c>
    </row>
    <row r="104" spans="1:62" ht="51.95" customHeight="1" x14ac:dyDescent="0.2">
      <c r="A104" s="103" t="str">
        <f t="shared" si="1"/>
        <v>ServiceHyra</v>
      </c>
      <c r="B104" s="232" t="str">
        <f t="shared" si="9"/>
        <v>27.</v>
      </c>
      <c r="C104" s="187"/>
      <c r="D104" s="186"/>
      <c r="E104" s="267"/>
      <c r="F104" s="267"/>
      <c r="G104" s="467"/>
      <c r="H104" s="468"/>
      <c r="I104" s="248"/>
      <c r="J104" s="188"/>
      <c r="K104" s="376" t="str">
        <f t="shared" si="2"/>
        <v/>
      </c>
      <c r="L104" s="377"/>
      <c r="M104" s="182"/>
      <c r="N104" s="182"/>
      <c r="O104" s="158"/>
      <c r="Q104" s="176"/>
      <c r="R104" s="469"/>
      <c r="S104" s="470"/>
      <c r="T104" s="363"/>
      <c r="U104" s="363"/>
      <c r="V104" s="364"/>
      <c r="W104" s="363"/>
      <c r="X104" s="364"/>
      <c r="Y104" s="379"/>
      <c r="Z104" s="379"/>
      <c r="AA104" s="379"/>
      <c r="AB104" s="379"/>
      <c r="AC104" s="365">
        <f t="shared" si="3"/>
        <v>0</v>
      </c>
      <c r="AD104" s="365">
        <f t="shared" si="4"/>
        <v>0</v>
      </c>
      <c r="AE104" s="471">
        <f t="shared" si="7"/>
        <v>0</v>
      </c>
      <c r="AF104" s="472"/>
      <c r="AQ104" s="147" t="str">
        <f t="shared" si="5"/>
        <v/>
      </c>
      <c r="AR104" s="147" t="str">
        <f t="shared" si="11"/>
        <v/>
      </c>
      <c r="AT104" s="10" t="str" cm="1">
        <f t="array" ref="AT104">IFERROR(IF(INDEX(Admin!$P$43:$Q$57,'1 Spec. - 1. Lägsta pris'!AT$77,'1 Spec. - 1. Lägsta pris'!$AR104)="","",INDEX(Admin!$P$43:$Q$57,'1 Spec. - 1. Lägsta pris'!AT$77,'1 Spec. - 1. Lägsta pris'!$AR104)),"")</f>
        <v/>
      </c>
      <c r="AU104" s="10" t="str" cm="1">
        <f t="array" ref="AU104">IFERROR(IF(INDEX(Admin!$P$43:$Q$57,'1 Spec. - 1. Lägsta pris'!AU$77,'1 Spec. - 1. Lägsta pris'!$AR104)="","",INDEX(Admin!$P$43:$Q$57,'1 Spec. - 1. Lägsta pris'!AU$77,'1 Spec. - 1. Lägsta pris'!$AR104)),"")</f>
        <v/>
      </c>
      <c r="AV104" s="10" t="str" cm="1">
        <f t="array" ref="AV104">IFERROR(IF(INDEX(Admin!$P$43:$Q$57,'1 Spec. - 1. Lägsta pris'!AV$77,'1 Spec. - 1. Lägsta pris'!$AR104)="","",INDEX(Admin!$P$43:$Q$57,'1 Spec. - 1. Lägsta pris'!AV$77,'1 Spec. - 1. Lägsta pris'!$AR104)),"")</f>
        <v/>
      </c>
      <c r="AW104" s="10" t="str" cm="1">
        <f t="array" ref="AW104">IFERROR(IF(INDEX(Admin!$P$43:$Q$57,'1 Spec. - 1. Lägsta pris'!AW$77,'1 Spec. - 1. Lägsta pris'!$AR104)="","",INDEX(Admin!$P$43:$Q$57,'1 Spec. - 1. Lägsta pris'!AW$77,'1 Spec. - 1. Lägsta pris'!$AR104)),"")</f>
        <v/>
      </c>
      <c r="AX104" s="10" t="str" cm="1">
        <f t="array" ref="AX104">IFERROR(IF(INDEX(Admin!$P$43:$Q$57,'1 Spec. - 1. Lägsta pris'!AX$77,'1 Spec. - 1. Lägsta pris'!$AR104)="","",INDEX(Admin!$P$43:$Q$57,'1 Spec. - 1. Lägsta pris'!AX$77,'1 Spec. - 1. Lägsta pris'!$AR104)),"")</f>
        <v/>
      </c>
      <c r="AY104" s="10" t="str" cm="1">
        <f t="array" ref="AY104">IFERROR(IF(INDEX(Admin!$P$43:$Q$57,'1 Spec. - 1. Lägsta pris'!AY$77,'1 Spec. - 1. Lägsta pris'!$AR104)="","",INDEX(Admin!$P$43:$Q$57,'1 Spec. - 1. Lägsta pris'!AY$77,'1 Spec. - 1. Lägsta pris'!$AR104)),"")</f>
        <v/>
      </c>
      <c r="AZ104" s="10" t="str" cm="1">
        <f t="array" ref="AZ104">IFERROR(IF(INDEX(Admin!$P$43:$Q$57,'1 Spec. - 1. Lägsta pris'!AZ$77,'1 Spec. - 1. Lägsta pris'!$AR104)="","",INDEX(Admin!$P$43:$Q$57,'1 Spec. - 1. Lägsta pris'!AZ$77,'1 Spec. - 1. Lägsta pris'!$AR104)),"")</f>
        <v/>
      </c>
      <c r="BA104" s="10" t="str" cm="1">
        <f t="array" ref="BA104">IFERROR(IF(INDEX(Admin!$P$43:$Q$57,'1 Spec. - 1. Lägsta pris'!BA$77,'1 Spec. - 1. Lägsta pris'!$AR104)="","",INDEX(Admin!$P$43:$Q$57,'1 Spec. - 1. Lägsta pris'!BA$77,'1 Spec. - 1. Lägsta pris'!$AR104)),"")</f>
        <v/>
      </c>
      <c r="BB104" s="10" t="str" cm="1">
        <f t="array" ref="BB104">IFERROR(IF(INDEX(Admin!$P$43:$Q$57,'1 Spec. - 1. Lägsta pris'!BB$77,'1 Spec. - 1. Lägsta pris'!$AR104)="","",INDEX(Admin!$P$43:$Q$57,'1 Spec. - 1. Lägsta pris'!BB$77,'1 Spec. - 1. Lägsta pris'!$AR104)),"")</f>
        <v/>
      </c>
      <c r="BC104" s="10" t="str" cm="1">
        <f t="array" ref="BC104">IFERROR(IF(INDEX(Admin!$P$43:$Q$57,'1 Spec. - 1. Lägsta pris'!BC$77,'1 Spec. - 1. Lägsta pris'!$AR104)="","",INDEX(Admin!$P$43:$Q$57,'1 Spec. - 1. Lägsta pris'!BC$77,'1 Spec. - 1. Lägsta pris'!$AR104)),"")</f>
        <v/>
      </c>
      <c r="BD104" s="10" t="str" cm="1">
        <f t="array" ref="BD104">IFERROR(IF(INDEX(Admin!$P$43:$Q$57,'1 Spec. - 1. Lägsta pris'!BD$77,'1 Spec. - 1. Lägsta pris'!$AR104)="","",INDEX(Admin!$P$43:$Q$57,'1 Spec. - 1. Lägsta pris'!BD$77,'1 Spec. - 1. Lägsta pris'!$AR104)),"")</f>
        <v/>
      </c>
      <c r="BE104" s="10" t="str" cm="1">
        <f t="array" ref="BE104">IFERROR(IF(INDEX(Admin!$P$43:$Q$57,'1 Spec. - 1. Lägsta pris'!BE$77,'1 Spec. - 1. Lägsta pris'!$AR104)="","",INDEX(Admin!$P$43:$Q$57,'1 Spec. - 1. Lägsta pris'!BE$77,'1 Spec. - 1. Lägsta pris'!$AR104)),"")</f>
        <v/>
      </c>
      <c r="BF104" s="10" t="str" cm="1">
        <f t="array" ref="BF104">IFERROR(IF(INDEX(Admin!$P$43:$Q$57,'1 Spec. - 1. Lägsta pris'!BF$77,'1 Spec. - 1. Lägsta pris'!$AR104)="","",INDEX(Admin!$P$43:$Q$57,'1 Spec. - 1. Lägsta pris'!BF$77,'1 Spec. - 1. Lägsta pris'!$AR104)),"")</f>
        <v/>
      </c>
      <c r="BG104" s="10" t="str" cm="1">
        <f t="array" ref="BG104">IFERROR(IF(INDEX(Admin!$P$43:$Q$57,'1 Spec. - 1. Lägsta pris'!BG$77,'1 Spec. - 1. Lägsta pris'!$AR104)="","",INDEX(Admin!$P$43:$Q$57,'1 Spec. - 1. Lägsta pris'!BG$77,'1 Spec. - 1. Lägsta pris'!$AR104)),"")</f>
        <v/>
      </c>
      <c r="BH104" s="10" t="str" cm="1">
        <f t="array" ref="BH104">IFERROR(IF(INDEX(Admin!$P$43:$Q$57,'1 Spec. - 1. Lägsta pris'!BH$77,'1 Spec. - 1. Lägsta pris'!$AR104)="","",INDEX(Admin!$P$43:$Q$57,'1 Spec. - 1. Lägsta pris'!BH$77,'1 Spec. - 1. Lägsta pris'!$AR104)),"")</f>
        <v/>
      </c>
      <c r="BJ104" s="10" t="str">
        <f>IF(C104="Vattenautomater",INDEX(Admin!$R$43:$R$55,MATCH('1 Spec. - 1. Lägsta pris'!D104,Admin!$Q$43:$Q$52,0)),"JaNej")</f>
        <v>JaNej</v>
      </c>
    </row>
    <row r="105" spans="1:62" ht="51.95" customHeight="1" x14ac:dyDescent="0.2">
      <c r="A105" s="103" t="str">
        <f t="shared" si="1"/>
        <v>ServiceHyra</v>
      </c>
      <c r="B105" s="232" t="str">
        <f t="shared" si="9"/>
        <v>28.</v>
      </c>
      <c r="C105" s="187"/>
      <c r="D105" s="186"/>
      <c r="E105" s="267"/>
      <c r="F105" s="267"/>
      <c r="G105" s="467"/>
      <c r="H105" s="468"/>
      <c r="I105" s="248"/>
      <c r="J105" s="188"/>
      <c r="K105" s="376" t="str">
        <f t="shared" si="2"/>
        <v/>
      </c>
      <c r="L105" s="377"/>
      <c r="M105" s="182"/>
      <c r="N105" s="182"/>
      <c r="O105" s="158"/>
      <c r="Q105" s="176"/>
      <c r="R105" s="469"/>
      <c r="S105" s="470"/>
      <c r="T105" s="363"/>
      <c r="U105" s="363"/>
      <c r="V105" s="364"/>
      <c r="W105" s="363"/>
      <c r="X105" s="364"/>
      <c r="Y105" s="379"/>
      <c r="Z105" s="379"/>
      <c r="AA105" s="379"/>
      <c r="AB105" s="379"/>
      <c r="AC105" s="365">
        <f t="shared" si="3"/>
        <v>0</v>
      </c>
      <c r="AD105" s="365">
        <f t="shared" si="4"/>
        <v>0</v>
      </c>
      <c r="AE105" s="471">
        <f t="shared" si="7"/>
        <v>0</v>
      </c>
      <c r="AF105" s="472"/>
      <c r="AQ105" s="147" t="str">
        <f t="shared" si="5"/>
        <v/>
      </c>
      <c r="AR105" s="147" t="str">
        <f t="shared" si="6"/>
        <v/>
      </c>
      <c r="AT105" s="10" t="str" cm="1">
        <f t="array" ref="AT105">IFERROR(IF(INDEX(Admin!$P$43:$Q$57,'1 Spec. - 1. Lägsta pris'!AT$77,'1 Spec. - 1. Lägsta pris'!$AR105)="","",INDEX(Admin!$P$43:$Q$57,'1 Spec. - 1. Lägsta pris'!AT$77,'1 Spec. - 1. Lägsta pris'!$AR105)),"")</f>
        <v/>
      </c>
      <c r="AU105" s="10" t="str" cm="1">
        <f t="array" ref="AU105">IFERROR(IF(INDEX(Admin!$P$43:$Q$57,'1 Spec. - 1. Lägsta pris'!AU$77,'1 Spec. - 1. Lägsta pris'!$AR105)="","",INDEX(Admin!$P$43:$Q$57,'1 Spec. - 1. Lägsta pris'!AU$77,'1 Spec. - 1. Lägsta pris'!$AR105)),"")</f>
        <v/>
      </c>
      <c r="AV105" s="10" t="str" cm="1">
        <f t="array" ref="AV105">IFERROR(IF(INDEX(Admin!$P$43:$Q$57,'1 Spec. - 1. Lägsta pris'!AV$77,'1 Spec. - 1. Lägsta pris'!$AR105)="","",INDEX(Admin!$P$43:$Q$57,'1 Spec. - 1. Lägsta pris'!AV$77,'1 Spec. - 1. Lägsta pris'!$AR105)),"")</f>
        <v/>
      </c>
      <c r="AW105" s="10" t="str" cm="1">
        <f t="array" ref="AW105">IFERROR(IF(INDEX(Admin!$P$43:$Q$57,'1 Spec. - 1. Lägsta pris'!AW$77,'1 Spec. - 1. Lägsta pris'!$AR105)="","",INDEX(Admin!$P$43:$Q$57,'1 Spec. - 1. Lägsta pris'!AW$77,'1 Spec. - 1. Lägsta pris'!$AR105)),"")</f>
        <v/>
      </c>
      <c r="AX105" s="10" t="str" cm="1">
        <f t="array" ref="AX105">IFERROR(IF(INDEX(Admin!$P$43:$Q$57,'1 Spec. - 1. Lägsta pris'!AX$77,'1 Spec. - 1. Lägsta pris'!$AR105)="","",INDEX(Admin!$P$43:$Q$57,'1 Spec. - 1. Lägsta pris'!AX$77,'1 Spec. - 1. Lägsta pris'!$AR105)),"")</f>
        <v/>
      </c>
      <c r="AY105" s="10" t="str" cm="1">
        <f t="array" ref="AY105">IFERROR(IF(INDEX(Admin!$P$43:$Q$57,'1 Spec. - 1. Lägsta pris'!AY$77,'1 Spec. - 1. Lägsta pris'!$AR105)="","",INDEX(Admin!$P$43:$Q$57,'1 Spec. - 1. Lägsta pris'!AY$77,'1 Spec. - 1. Lägsta pris'!$AR105)),"")</f>
        <v/>
      </c>
      <c r="AZ105" s="10" t="str" cm="1">
        <f t="array" ref="AZ105">IFERROR(IF(INDEX(Admin!$P$43:$Q$57,'1 Spec. - 1. Lägsta pris'!AZ$77,'1 Spec. - 1. Lägsta pris'!$AR105)="","",INDEX(Admin!$P$43:$Q$57,'1 Spec. - 1. Lägsta pris'!AZ$77,'1 Spec. - 1. Lägsta pris'!$AR105)),"")</f>
        <v/>
      </c>
      <c r="BA105" s="10" t="str" cm="1">
        <f t="array" ref="BA105">IFERROR(IF(INDEX(Admin!$P$43:$Q$57,'1 Spec. - 1. Lägsta pris'!BA$77,'1 Spec. - 1. Lägsta pris'!$AR105)="","",INDEX(Admin!$P$43:$Q$57,'1 Spec. - 1. Lägsta pris'!BA$77,'1 Spec. - 1. Lägsta pris'!$AR105)),"")</f>
        <v/>
      </c>
      <c r="BB105" s="10" t="str" cm="1">
        <f t="array" ref="BB105">IFERROR(IF(INDEX(Admin!$P$43:$Q$57,'1 Spec. - 1. Lägsta pris'!BB$77,'1 Spec. - 1. Lägsta pris'!$AR105)="","",INDEX(Admin!$P$43:$Q$57,'1 Spec. - 1. Lägsta pris'!BB$77,'1 Spec. - 1. Lägsta pris'!$AR105)),"")</f>
        <v/>
      </c>
      <c r="BC105" s="10" t="str" cm="1">
        <f t="array" ref="BC105">IFERROR(IF(INDEX(Admin!$P$43:$Q$57,'1 Spec. - 1. Lägsta pris'!BC$77,'1 Spec. - 1. Lägsta pris'!$AR105)="","",INDEX(Admin!$P$43:$Q$57,'1 Spec. - 1. Lägsta pris'!BC$77,'1 Spec. - 1. Lägsta pris'!$AR105)),"")</f>
        <v/>
      </c>
      <c r="BD105" s="10" t="str" cm="1">
        <f t="array" ref="BD105">IFERROR(IF(INDEX(Admin!$P$43:$Q$57,'1 Spec. - 1. Lägsta pris'!BD$77,'1 Spec. - 1. Lägsta pris'!$AR105)="","",INDEX(Admin!$P$43:$Q$57,'1 Spec. - 1. Lägsta pris'!BD$77,'1 Spec. - 1. Lägsta pris'!$AR105)),"")</f>
        <v/>
      </c>
      <c r="BE105" s="10" t="str" cm="1">
        <f t="array" ref="BE105">IFERROR(IF(INDEX(Admin!$P$43:$Q$57,'1 Spec. - 1. Lägsta pris'!BE$77,'1 Spec. - 1. Lägsta pris'!$AR105)="","",INDEX(Admin!$P$43:$Q$57,'1 Spec. - 1. Lägsta pris'!BE$77,'1 Spec. - 1. Lägsta pris'!$AR105)),"")</f>
        <v/>
      </c>
      <c r="BF105" s="10" t="str" cm="1">
        <f t="array" ref="BF105">IFERROR(IF(INDEX(Admin!$P$43:$Q$57,'1 Spec. - 1. Lägsta pris'!BF$77,'1 Spec. - 1. Lägsta pris'!$AR105)="","",INDEX(Admin!$P$43:$Q$57,'1 Spec. - 1. Lägsta pris'!BF$77,'1 Spec. - 1. Lägsta pris'!$AR105)),"")</f>
        <v/>
      </c>
      <c r="BG105" s="10" t="str" cm="1">
        <f t="array" ref="BG105">IFERROR(IF(INDEX(Admin!$P$43:$Q$57,'1 Spec. - 1. Lägsta pris'!BG$77,'1 Spec. - 1. Lägsta pris'!$AR105)="","",INDEX(Admin!$P$43:$Q$57,'1 Spec. - 1. Lägsta pris'!BG$77,'1 Spec. - 1. Lägsta pris'!$AR105)),"")</f>
        <v/>
      </c>
      <c r="BH105" s="10" t="str" cm="1">
        <f t="array" ref="BH105">IFERROR(IF(INDEX(Admin!$P$43:$Q$57,'1 Spec. - 1. Lägsta pris'!BH$77,'1 Spec. - 1. Lägsta pris'!$AR105)="","",INDEX(Admin!$P$43:$Q$57,'1 Spec. - 1. Lägsta pris'!BH$77,'1 Spec. - 1. Lägsta pris'!$AR105)),"")</f>
        <v/>
      </c>
      <c r="BJ105" s="10" t="str">
        <f>IF(C105="Vattenautomater",INDEX(Admin!$R$43:$R$55,MATCH('1 Spec. - 1. Lägsta pris'!D105,Admin!$Q$43:$Q$52,0)),"JaNej")</f>
        <v>JaNej</v>
      </c>
    </row>
    <row r="106" spans="1:62" ht="51.95" customHeight="1" x14ac:dyDescent="0.2">
      <c r="A106" s="103" t="str">
        <f t="shared" si="1"/>
        <v>ServiceHyra</v>
      </c>
      <c r="B106" s="232" t="str">
        <f t="shared" si="9"/>
        <v>29.</v>
      </c>
      <c r="C106" s="187"/>
      <c r="D106" s="186"/>
      <c r="E106" s="267"/>
      <c r="F106" s="267"/>
      <c r="G106" s="467"/>
      <c r="H106" s="468"/>
      <c r="I106" s="248"/>
      <c r="J106" s="188"/>
      <c r="K106" s="376" t="str">
        <f t="shared" si="2"/>
        <v/>
      </c>
      <c r="L106" s="377"/>
      <c r="M106" s="182"/>
      <c r="N106" s="182"/>
      <c r="O106" s="158"/>
      <c r="Q106" s="176"/>
      <c r="R106" s="469"/>
      <c r="S106" s="470"/>
      <c r="T106" s="363"/>
      <c r="U106" s="363"/>
      <c r="V106" s="364"/>
      <c r="W106" s="363"/>
      <c r="X106" s="364"/>
      <c r="Y106" s="379"/>
      <c r="Z106" s="379"/>
      <c r="AA106" s="379"/>
      <c r="AB106" s="379"/>
      <c r="AC106" s="365">
        <f t="shared" si="3"/>
        <v>0</v>
      </c>
      <c r="AD106" s="365">
        <f t="shared" si="4"/>
        <v>0</v>
      </c>
      <c r="AE106" s="471">
        <f t="shared" si="7"/>
        <v>0</v>
      </c>
      <c r="AF106" s="472"/>
      <c r="AQ106" s="147" t="str">
        <f t="shared" si="5"/>
        <v/>
      </c>
      <c r="AR106" s="147" t="str">
        <f t="shared" si="6"/>
        <v/>
      </c>
      <c r="AT106" s="10" t="str" cm="1">
        <f t="array" ref="AT106">IFERROR(IF(INDEX(Admin!$P$43:$Q$57,'1 Spec. - 1. Lägsta pris'!AT$77,'1 Spec. - 1. Lägsta pris'!$AR106)="","",INDEX(Admin!$P$43:$Q$57,'1 Spec. - 1. Lägsta pris'!AT$77,'1 Spec. - 1. Lägsta pris'!$AR106)),"")</f>
        <v/>
      </c>
      <c r="AU106" s="10" t="str" cm="1">
        <f t="array" ref="AU106">IFERROR(IF(INDEX(Admin!$P$43:$Q$57,'1 Spec. - 1. Lägsta pris'!AU$77,'1 Spec. - 1. Lägsta pris'!$AR106)="","",INDEX(Admin!$P$43:$Q$57,'1 Spec. - 1. Lägsta pris'!AU$77,'1 Spec. - 1. Lägsta pris'!$AR106)),"")</f>
        <v/>
      </c>
      <c r="AV106" s="10" t="str" cm="1">
        <f t="array" ref="AV106">IFERROR(IF(INDEX(Admin!$P$43:$Q$57,'1 Spec. - 1. Lägsta pris'!AV$77,'1 Spec. - 1. Lägsta pris'!$AR106)="","",INDEX(Admin!$P$43:$Q$57,'1 Spec. - 1. Lägsta pris'!AV$77,'1 Spec. - 1. Lägsta pris'!$AR106)),"")</f>
        <v/>
      </c>
      <c r="AW106" s="10" t="str" cm="1">
        <f t="array" ref="AW106">IFERROR(IF(INDEX(Admin!$P$43:$Q$57,'1 Spec. - 1. Lägsta pris'!AW$77,'1 Spec. - 1. Lägsta pris'!$AR106)="","",INDEX(Admin!$P$43:$Q$57,'1 Spec. - 1. Lägsta pris'!AW$77,'1 Spec. - 1. Lägsta pris'!$AR106)),"")</f>
        <v/>
      </c>
      <c r="AX106" s="10" t="str" cm="1">
        <f t="array" ref="AX106">IFERROR(IF(INDEX(Admin!$P$43:$Q$57,'1 Spec. - 1. Lägsta pris'!AX$77,'1 Spec. - 1. Lägsta pris'!$AR106)="","",INDEX(Admin!$P$43:$Q$57,'1 Spec. - 1. Lägsta pris'!AX$77,'1 Spec. - 1. Lägsta pris'!$AR106)),"")</f>
        <v/>
      </c>
      <c r="AY106" s="10" t="str" cm="1">
        <f t="array" ref="AY106">IFERROR(IF(INDEX(Admin!$P$43:$Q$57,'1 Spec. - 1. Lägsta pris'!AY$77,'1 Spec. - 1. Lägsta pris'!$AR106)="","",INDEX(Admin!$P$43:$Q$57,'1 Spec. - 1. Lägsta pris'!AY$77,'1 Spec. - 1. Lägsta pris'!$AR106)),"")</f>
        <v/>
      </c>
      <c r="AZ106" s="10" t="str" cm="1">
        <f t="array" ref="AZ106">IFERROR(IF(INDEX(Admin!$P$43:$Q$57,'1 Spec. - 1. Lägsta pris'!AZ$77,'1 Spec. - 1. Lägsta pris'!$AR106)="","",INDEX(Admin!$P$43:$Q$57,'1 Spec. - 1. Lägsta pris'!AZ$77,'1 Spec. - 1. Lägsta pris'!$AR106)),"")</f>
        <v/>
      </c>
      <c r="BA106" s="10" t="str" cm="1">
        <f t="array" ref="BA106">IFERROR(IF(INDEX(Admin!$P$43:$Q$57,'1 Spec. - 1. Lägsta pris'!BA$77,'1 Spec. - 1. Lägsta pris'!$AR106)="","",INDEX(Admin!$P$43:$Q$57,'1 Spec. - 1. Lägsta pris'!BA$77,'1 Spec. - 1. Lägsta pris'!$AR106)),"")</f>
        <v/>
      </c>
      <c r="BB106" s="10" t="str" cm="1">
        <f t="array" ref="BB106">IFERROR(IF(INDEX(Admin!$P$43:$Q$57,'1 Spec. - 1. Lägsta pris'!BB$77,'1 Spec. - 1. Lägsta pris'!$AR106)="","",INDEX(Admin!$P$43:$Q$57,'1 Spec. - 1. Lägsta pris'!BB$77,'1 Spec. - 1. Lägsta pris'!$AR106)),"")</f>
        <v/>
      </c>
      <c r="BC106" s="10" t="str" cm="1">
        <f t="array" ref="BC106">IFERROR(IF(INDEX(Admin!$P$43:$Q$57,'1 Spec. - 1. Lägsta pris'!BC$77,'1 Spec. - 1. Lägsta pris'!$AR106)="","",INDEX(Admin!$P$43:$Q$57,'1 Spec. - 1. Lägsta pris'!BC$77,'1 Spec. - 1. Lägsta pris'!$AR106)),"")</f>
        <v/>
      </c>
      <c r="BD106" s="10" t="str" cm="1">
        <f t="array" ref="BD106">IFERROR(IF(INDEX(Admin!$P$43:$Q$57,'1 Spec. - 1. Lägsta pris'!BD$77,'1 Spec. - 1. Lägsta pris'!$AR106)="","",INDEX(Admin!$P$43:$Q$57,'1 Spec. - 1. Lägsta pris'!BD$77,'1 Spec. - 1. Lägsta pris'!$AR106)),"")</f>
        <v/>
      </c>
      <c r="BE106" s="10" t="str" cm="1">
        <f t="array" ref="BE106">IFERROR(IF(INDEX(Admin!$P$43:$Q$57,'1 Spec. - 1. Lägsta pris'!BE$77,'1 Spec. - 1. Lägsta pris'!$AR106)="","",INDEX(Admin!$P$43:$Q$57,'1 Spec. - 1. Lägsta pris'!BE$77,'1 Spec. - 1. Lägsta pris'!$AR106)),"")</f>
        <v/>
      </c>
      <c r="BF106" s="10" t="str" cm="1">
        <f t="array" ref="BF106">IFERROR(IF(INDEX(Admin!$P$43:$Q$57,'1 Spec. - 1. Lägsta pris'!BF$77,'1 Spec. - 1. Lägsta pris'!$AR106)="","",INDEX(Admin!$P$43:$Q$57,'1 Spec. - 1. Lägsta pris'!BF$77,'1 Spec. - 1. Lägsta pris'!$AR106)),"")</f>
        <v/>
      </c>
      <c r="BG106" s="10" t="str" cm="1">
        <f t="array" ref="BG106">IFERROR(IF(INDEX(Admin!$P$43:$Q$57,'1 Spec. - 1. Lägsta pris'!BG$77,'1 Spec. - 1. Lägsta pris'!$AR106)="","",INDEX(Admin!$P$43:$Q$57,'1 Spec. - 1. Lägsta pris'!BG$77,'1 Spec. - 1. Lägsta pris'!$AR106)),"")</f>
        <v/>
      </c>
      <c r="BH106" s="10" t="str" cm="1">
        <f t="array" ref="BH106">IFERROR(IF(INDEX(Admin!$P$43:$Q$57,'1 Spec. - 1. Lägsta pris'!BH$77,'1 Spec. - 1. Lägsta pris'!$AR106)="","",INDEX(Admin!$P$43:$Q$57,'1 Spec. - 1. Lägsta pris'!BH$77,'1 Spec. - 1. Lägsta pris'!$AR106)),"")</f>
        <v/>
      </c>
      <c r="BJ106" s="10" t="str">
        <f>IF(C106="Vattenautomater",INDEX(Admin!$R$43:$R$55,MATCH('1 Spec. - 1. Lägsta pris'!D106,Admin!$Q$43:$Q$52,0)),"JaNej")</f>
        <v>JaNej</v>
      </c>
    </row>
    <row r="107" spans="1:62" ht="51.95" customHeight="1" x14ac:dyDescent="0.2">
      <c r="A107" s="103" t="str">
        <f t="shared" si="1"/>
        <v>ServiceHyra</v>
      </c>
      <c r="B107" s="232" t="str">
        <f t="shared" si="9"/>
        <v>30.</v>
      </c>
      <c r="C107" s="187"/>
      <c r="D107" s="186"/>
      <c r="E107" s="267"/>
      <c r="F107" s="267"/>
      <c r="G107" s="467"/>
      <c r="H107" s="468"/>
      <c r="I107" s="248"/>
      <c r="J107" s="188"/>
      <c r="K107" s="376" t="str">
        <f t="shared" si="2"/>
        <v/>
      </c>
      <c r="L107" s="377"/>
      <c r="M107" s="182"/>
      <c r="N107" s="182"/>
      <c r="O107" s="158"/>
      <c r="Q107" s="176"/>
      <c r="R107" s="469"/>
      <c r="S107" s="470"/>
      <c r="T107" s="363"/>
      <c r="U107" s="363"/>
      <c r="V107" s="364"/>
      <c r="W107" s="363"/>
      <c r="X107" s="364"/>
      <c r="Y107" s="379"/>
      <c r="Z107" s="379"/>
      <c r="AA107" s="379"/>
      <c r="AB107" s="379"/>
      <c r="AC107" s="365">
        <f t="shared" si="3"/>
        <v>0</v>
      </c>
      <c r="AD107" s="365">
        <f t="shared" si="4"/>
        <v>0</v>
      </c>
      <c r="AE107" s="471">
        <f t="shared" si="7"/>
        <v>0</v>
      </c>
      <c r="AF107" s="472"/>
      <c r="AQ107" s="147" t="str">
        <f t="shared" si="5"/>
        <v/>
      </c>
      <c r="AR107" s="147" t="str">
        <f t="shared" si="6"/>
        <v/>
      </c>
      <c r="AT107" s="10" t="str" cm="1">
        <f t="array" ref="AT107">IFERROR(IF(INDEX(Admin!$P$43:$Q$57,'1 Spec. - 1. Lägsta pris'!AT$77,'1 Spec. - 1. Lägsta pris'!$AR107)="","",INDEX(Admin!$P$43:$Q$57,'1 Spec. - 1. Lägsta pris'!AT$77,'1 Spec. - 1. Lägsta pris'!$AR107)),"")</f>
        <v/>
      </c>
      <c r="AU107" s="10" t="str" cm="1">
        <f t="array" ref="AU107">IFERROR(IF(INDEX(Admin!$P$43:$Q$57,'1 Spec. - 1. Lägsta pris'!AU$77,'1 Spec. - 1. Lägsta pris'!$AR107)="","",INDEX(Admin!$P$43:$Q$57,'1 Spec. - 1. Lägsta pris'!AU$77,'1 Spec. - 1. Lägsta pris'!$AR107)),"")</f>
        <v/>
      </c>
      <c r="AV107" s="10" t="str" cm="1">
        <f t="array" ref="AV107">IFERROR(IF(INDEX(Admin!$P$43:$Q$57,'1 Spec. - 1. Lägsta pris'!AV$77,'1 Spec. - 1. Lägsta pris'!$AR107)="","",INDEX(Admin!$P$43:$Q$57,'1 Spec. - 1. Lägsta pris'!AV$77,'1 Spec. - 1. Lägsta pris'!$AR107)),"")</f>
        <v/>
      </c>
      <c r="AW107" s="10" t="str" cm="1">
        <f t="array" ref="AW107">IFERROR(IF(INDEX(Admin!$P$43:$Q$57,'1 Spec. - 1. Lägsta pris'!AW$77,'1 Spec. - 1. Lägsta pris'!$AR107)="","",INDEX(Admin!$P$43:$Q$57,'1 Spec. - 1. Lägsta pris'!AW$77,'1 Spec. - 1. Lägsta pris'!$AR107)),"")</f>
        <v/>
      </c>
      <c r="AX107" s="10" t="str" cm="1">
        <f t="array" ref="AX107">IFERROR(IF(INDEX(Admin!$P$43:$Q$57,'1 Spec. - 1. Lägsta pris'!AX$77,'1 Spec. - 1. Lägsta pris'!$AR107)="","",INDEX(Admin!$P$43:$Q$57,'1 Spec. - 1. Lägsta pris'!AX$77,'1 Spec. - 1. Lägsta pris'!$AR107)),"")</f>
        <v/>
      </c>
      <c r="AY107" s="10" t="str" cm="1">
        <f t="array" ref="AY107">IFERROR(IF(INDEX(Admin!$P$43:$Q$57,'1 Spec. - 1. Lägsta pris'!AY$77,'1 Spec. - 1. Lägsta pris'!$AR107)="","",INDEX(Admin!$P$43:$Q$57,'1 Spec. - 1. Lägsta pris'!AY$77,'1 Spec. - 1. Lägsta pris'!$AR107)),"")</f>
        <v/>
      </c>
      <c r="AZ107" s="10" t="str" cm="1">
        <f t="array" ref="AZ107">IFERROR(IF(INDEX(Admin!$P$43:$Q$57,'1 Spec. - 1. Lägsta pris'!AZ$77,'1 Spec. - 1. Lägsta pris'!$AR107)="","",INDEX(Admin!$P$43:$Q$57,'1 Spec. - 1. Lägsta pris'!AZ$77,'1 Spec. - 1. Lägsta pris'!$AR107)),"")</f>
        <v/>
      </c>
      <c r="BA107" s="10" t="str" cm="1">
        <f t="array" ref="BA107">IFERROR(IF(INDEX(Admin!$P$43:$Q$57,'1 Spec. - 1. Lägsta pris'!BA$77,'1 Spec. - 1. Lägsta pris'!$AR107)="","",INDEX(Admin!$P$43:$Q$57,'1 Spec. - 1. Lägsta pris'!BA$77,'1 Spec. - 1. Lägsta pris'!$AR107)),"")</f>
        <v/>
      </c>
      <c r="BB107" s="10" t="str" cm="1">
        <f t="array" ref="BB107">IFERROR(IF(INDEX(Admin!$P$43:$Q$57,'1 Spec. - 1. Lägsta pris'!BB$77,'1 Spec. - 1. Lägsta pris'!$AR107)="","",INDEX(Admin!$P$43:$Q$57,'1 Spec. - 1. Lägsta pris'!BB$77,'1 Spec. - 1. Lägsta pris'!$AR107)),"")</f>
        <v/>
      </c>
      <c r="BC107" s="10" t="str" cm="1">
        <f t="array" ref="BC107">IFERROR(IF(INDEX(Admin!$P$43:$Q$57,'1 Spec. - 1. Lägsta pris'!BC$77,'1 Spec. - 1. Lägsta pris'!$AR107)="","",INDEX(Admin!$P$43:$Q$57,'1 Spec. - 1. Lägsta pris'!BC$77,'1 Spec. - 1. Lägsta pris'!$AR107)),"")</f>
        <v/>
      </c>
      <c r="BD107" s="10" t="str" cm="1">
        <f t="array" ref="BD107">IFERROR(IF(INDEX(Admin!$P$43:$Q$57,'1 Spec. - 1. Lägsta pris'!BD$77,'1 Spec. - 1. Lägsta pris'!$AR107)="","",INDEX(Admin!$P$43:$Q$57,'1 Spec. - 1. Lägsta pris'!BD$77,'1 Spec. - 1. Lägsta pris'!$AR107)),"")</f>
        <v/>
      </c>
      <c r="BE107" s="10" t="str" cm="1">
        <f t="array" ref="BE107">IFERROR(IF(INDEX(Admin!$P$43:$Q$57,'1 Spec. - 1. Lägsta pris'!BE$77,'1 Spec. - 1. Lägsta pris'!$AR107)="","",INDEX(Admin!$P$43:$Q$57,'1 Spec. - 1. Lägsta pris'!BE$77,'1 Spec. - 1. Lägsta pris'!$AR107)),"")</f>
        <v/>
      </c>
      <c r="BF107" s="10" t="str" cm="1">
        <f t="array" ref="BF107">IFERROR(IF(INDEX(Admin!$P$43:$Q$57,'1 Spec. - 1. Lägsta pris'!BF$77,'1 Spec. - 1. Lägsta pris'!$AR107)="","",INDEX(Admin!$P$43:$Q$57,'1 Spec. - 1. Lägsta pris'!BF$77,'1 Spec. - 1. Lägsta pris'!$AR107)),"")</f>
        <v/>
      </c>
      <c r="BG107" s="10" t="str" cm="1">
        <f t="array" ref="BG107">IFERROR(IF(INDEX(Admin!$P$43:$Q$57,'1 Spec. - 1. Lägsta pris'!BG$77,'1 Spec. - 1. Lägsta pris'!$AR107)="","",INDEX(Admin!$P$43:$Q$57,'1 Spec. - 1. Lägsta pris'!BG$77,'1 Spec. - 1. Lägsta pris'!$AR107)),"")</f>
        <v/>
      </c>
      <c r="BH107" s="10" t="str" cm="1">
        <f t="array" ref="BH107">IFERROR(IF(INDEX(Admin!$P$43:$Q$57,'1 Spec. - 1. Lägsta pris'!BH$77,'1 Spec. - 1. Lägsta pris'!$AR107)="","",INDEX(Admin!$P$43:$Q$57,'1 Spec. - 1. Lägsta pris'!BH$77,'1 Spec. - 1. Lägsta pris'!$AR107)),"")</f>
        <v/>
      </c>
      <c r="BJ107" s="10" t="str">
        <f>IF(C107="Vattenautomater",INDEX(Admin!$R$43:$R$55,MATCH('1 Spec. - 1. Lägsta pris'!D107,Admin!$Q$43:$Q$52,0)),"JaNej")</f>
        <v>JaNej</v>
      </c>
    </row>
    <row r="108" spans="1:62" ht="51.95" customHeight="1" x14ac:dyDescent="0.2">
      <c r="A108" s="103" t="str">
        <f t="shared" si="1"/>
        <v>ServiceHyra</v>
      </c>
      <c r="B108" s="232" t="str">
        <f t="shared" si="9"/>
        <v>31.</v>
      </c>
      <c r="C108" s="187"/>
      <c r="D108" s="186"/>
      <c r="E108" s="267"/>
      <c r="F108" s="267"/>
      <c r="G108" s="467"/>
      <c r="H108" s="468"/>
      <c r="I108" s="248"/>
      <c r="J108" s="188"/>
      <c r="K108" s="376" t="str">
        <f t="shared" si="2"/>
        <v/>
      </c>
      <c r="L108" s="377"/>
      <c r="M108" s="182"/>
      <c r="N108" s="182"/>
      <c r="O108" s="158"/>
      <c r="Q108" s="176"/>
      <c r="R108" s="469"/>
      <c r="S108" s="470"/>
      <c r="T108" s="363"/>
      <c r="U108" s="363"/>
      <c r="V108" s="364"/>
      <c r="W108" s="363"/>
      <c r="X108" s="364"/>
      <c r="Y108" s="379"/>
      <c r="Z108" s="379"/>
      <c r="AA108" s="379"/>
      <c r="AB108" s="379"/>
      <c r="AC108" s="365">
        <f t="shared" si="3"/>
        <v>0</v>
      </c>
      <c r="AD108" s="365">
        <f t="shared" si="4"/>
        <v>0</v>
      </c>
      <c r="AE108" s="471">
        <f t="shared" si="7"/>
        <v>0</v>
      </c>
      <c r="AF108" s="472"/>
      <c r="AQ108" s="147" t="str">
        <f t="shared" si="5"/>
        <v/>
      </c>
      <c r="AR108" s="147" t="str">
        <f t="shared" si="6"/>
        <v/>
      </c>
      <c r="AT108" s="10" t="str" cm="1">
        <f t="array" ref="AT108">IFERROR(IF(INDEX(Admin!$P$43:$Q$57,'1 Spec. - 1. Lägsta pris'!AT$77,'1 Spec. - 1. Lägsta pris'!$AR108)="","",INDEX(Admin!$P$43:$Q$57,'1 Spec. - 1. Lägsta pris'!AT$77,'1 Spec. - 1. Lägsta pris'!$AR108)),"")</f>
        <v/>
      </c>
      <c r="AU108" s="10" t="str" cm="1">
        <f t="array" ref="AU108">IFERROR(IF(INDEX(Admin!$P$43:$Q$57,'1 Spec. - 1. Lägsta pris'!AU$77,'1 Spec. - 1. Lägsta pris'!$AR108)="","",INDEX(Admin!$P$43:$Q$57,'1 Spec. - 1. Lägsta pris'!AU$77,'1 Spec. - 1. Lägsta pris'!$AR108)),"")</f>
        <v/>
      </c>
      <c r="AV108" s="10" t="str" cm="1">
        <f t="array" ref="AV108">IFERROR(IF(INDEX(Admin!$P$43:$Q$57,'1 Spec. - 1. Lägsta pris'!AV$77,'1 Spec. - 1. Lägsta pris'!$AR108)="","",INDEX(Admin!$P$43:$Q$57,'1 Spec. - 1. Lägsta pris'!AV$77,'1 Spec. - 1. Lägsta pris'!$AR108)),"")</f>
        <v/>
      </c>
      <c r="AW108" s="10" t="str" cm="1">
        <f t="array" ref="AW108">IFERROR(IF(INDEX(Admin!$P$43:$Q$57,'1 Spec. - 1. Lägsta pris'!AW$77,'1 Spec. - 1. Lägsta pris'!$AR108)="","",INDEX(Admin!$P$43:$Q$57,'1 Spec. - 1. Lägsta pris'!AW$77,'1 Spec. - 1. Lägsta pris'!$AR108)),"")</f>
        <v/>
      </c>
      <c r="AX108" s="10" t="str" cm="1">
        <f t="array" ref="AX108">IFERROR(IF(INDEX(Admin!$P$43:$Q$57,'1 Spec. - 1. Lägsta pris'!AX$77,'1 Spec. - 1. Lägsta pris'!$AR108)="","",INDEX(Admin!$P$43:$Q$57,'1 Spec. - 1. Lägsta pris'!AX$77,'1 Spec. - 1. Lägsta pris'!$AR108)),"")</f>
        <v/>
      </c>
      <c r="AY108" s="10" t="str" cm="1">
        <f t="array" ref="AY108">IFERROR(IF(INDEX(Admin!$P$43:$Q$57,'1 Spec. - 1. Lägsta pris'!AY$77,'1 Spec. - 1. Lägsta pris'!$AR108)="","",INDEX(Admin!$P$43:$Q$57,'1 Spec. - 1. Lägsta pris'!AY$77,'1 Spec. - 1. Lägsta pris'!$AR108)),"")</f>
        <v/>
      </c>
      <c r="AZ108" s="10" t="str" cm="1">
        <f t="array" ref="AZ108">IFERROR(IF(INDEX(Admin!$P$43:$Q$57,'1 Spec. - 1. Lägsta pris'!AZ$77,'1 Spec. - 1. Lägsta pris'!$AR108)="","",INDEX(Admin!$P$43:$Q$57,'1 Spec. - 1. Lägsta pris'!AZ$77,'1 Spec. - 1. Lägsta pris'!$AR108)),"")</f>
        <v/>
      </c>
      <c r="BA108" s="10" t="str" cm="1">
        <f t="array" ref="BA108">IFERROR(IF(INDEX(Admin!$P$43:$Q$57,'1 Spec. - 1. Lägsta pris'!BA$77,'1 Spec. - 1. Lägsta pris'!$AR108)="","",INDEX(Admin!$P$43:$Q$57,'1 Spec. - 1. Lägsta pris'!BA$77,'1 Spec. - 1. Lägsta pris'!$AR108)),"")</f>
        <v/>
      </c>
      <c r="BB108" s="10" t="str" cm="1">
        <f t="array" ref="BB108">IFERROR(IF(INDEX(Admin!$P$43:$Q$57,'1 Spec. - 1. Lägsta pris'!BB$77,'1 Spec. - 1. Lägsta pris'!$AR108)="","",INDEX(Admin!$P$43:$Q$57,'1 Spec. - 1. Lägsta pris'!BB$77,'1 Spec. - 1. Lägsta pris'!$AR108)),"")</f>
        <v/>
      </c>
      <c r="BC108" s="10" t="str" cm="1">
        <f t="array" ref="BC108">IFERROR(IF(INDEX(Admin!$P$43:$Q$57,'1 Spec. - 1. Lägsta pris'!BC$77,'1 Spec. - 1. Lägsta pris'!$AR108)="","",INDEX(Admin!$P$43:$Q$57,'1 Spec. - 1. Lägsta pris'!BC$77,'1 Spec. - 1. Lägsta pris'!$AR108)),"")</f>
        <v/>
      </c>
      <c r="BD108" s="10" t="str" cm="1">
        <f t="array" ref="BD108">IFERROR(IF(INDEX(Admin!$P$43:$Q$57,'1 Spec. - 1. Lägsta pris'!BD$77,'1 Spec. - 1. Lägsta pris'!$AR108)="","",INDEX(Admin!$P$43:$Q$57,'1 Spec. - 1. Lägsta pris'!BD$77,'1 Spec. - 1. Lägsta pris'!$AR108)),"")</f>
        <v/>
      </c>
      <c r="BE108" s="10" t="str" cm="1">
        <f t="array" ref="BE108">IFERROR(IF(INDEX(Admin!$P$43:$Q$57,'1 Spec. - 1. Lägsta pris'!BE$77,'1 Spec. - 1. Lägsta pris'!$AR108)="","",INDEX(Admin!$P$43:$Q$57,'1 Spec. - 1. Lägsta pris'!BE$77,'1 Spec. - 1. Lägsta pris'!$AR108)),"")</f>
        <v/>
      </c>
      <c r="BF108" s="10" t="str" cm="1">
        <f t="array" ref="BF108">IFERROR(IF(INDEX(Admin!$P$43:$Q$57,'1 Spec. - 1. Lägsta pris'!BF$77,'1 Spec. - 1. Lägsta pris'!$AR108)="","",INDEX(Admin!$P$43:$Q$57,'1 Spec. - 1. Lägsta pris'!BF$77,'1 Spec. - 1. Lägsta pris'!$AR108)),"")</f>
        <v/>
      </c>
      <c r="BG108" s="10" t="str" cm="1">
        <f t="array" ref="BG108">IFERROR(IF(INDEX(Admin!$P$43:$Q$57,'1 Spec. - 1. Lägsta pris'!BG$77,'1 Spec. - 1. Lägsta pris'!$AR108)="","",INDEX(Admin!$P$43:$Q$57,'1 Spec. - 1. Lägsta pris'!BG$77,'1 Spec. - 1. Lägsta pris'!$AR108)),"")</f>
        <v/>
      </c>
      <c r="BH108" s="10" t="str" cm="1">
        <f t="array" ref="BH108">IFERROR(IF(INDEX(Admin!$P$43:$Q$57,'1 Spec. - 1. Lägsta pris'!BH$77,'1 Spec. - 1. Lägsta pris'!$AR108)="","",INDEX(Admin!$P$43:$Q$57,'1 Spec. - 1. Lägsta pris'!BH$77,'1 Spec. - 1. Lägsta pris'!$AR108)),"")</f>
        <v/>
      </c>
      <c r="BJ108" s="10" t="str">
        <f>IF(C108="Vattenautomater",INDEX(Admin!$R$43:$R$55,MATCH('1 Spec. - 1. Lägsta pris'!D108,Admin!$Q$43:$Q$52,0)),"JaNej")</f>
        <v>JaNej</v>
      </c>
    </row>
    <row r="109" spans="1:62" ht="51.95" customHeight="1" x14ac:dyDescent="0.2">
      <c r="A109" s="103" t="str">
        <f t="shared" si="1"/>
        <v>ServiceHyra</v>
      </c>
      <c r="B109" s="232" t="str">
        <f t="shared" si="9"/>
        <v>32.</v>
      </c>
      <c r="C109" s="187"/>
      <c r="D109" s="186"/>
      <c r="E109" s="267"/>
      <c r="F109" s="267"/>
      <c r="G109" s="467"/>
      <c r="H109" s="468"/>
      <c r="I109" s="248"/>
      <c r="J109" s="188"/>
      <c r="K109" s="376" t="str">
        <f t="shared" si="2"/>
        <v/>
      </c>
      <c r="L109" s="377"/>
      <c r="M109" s="182"/>
      <c r="N109" s="182"/>
      <c r="O109" s="158"/>
      <c r="Q109" s="176"/>
      <c r="R109" s="469"/>
      <c r="S109" s="470"/>
      <c r="T109" s="363"/>
      <c r="U109" s="363"/>
      <c r="V109" s="364"/>
      <c r="W109" s="363"/>
      <c r="X109" s="364"/>
      <c r="Y109" s="379"/>
      <c r="Z109" s="379"/>
      <c r="AA109" s="379"/>
      <c r="AB109" s="379"/>
      <c r="AC109" s="365">
        <f t="shared" si="3"/>
        <v>0</v>
      </c>
      <c r="AD109" s="365">
        <f t="shared" si="4"/>
        <v>0</v>
      </c>
      <c r="AE109" s="471">
        <f t="shared" si="7"/>
        <v>0</v>
      </c>
      <c r="AF109" s="472"/>
      <c r="AQ109" s="147" t="str">
        <f t="shared" si="5"/>
        <v/>
      </c>
      <c r="AR109" s="147" t="str">
        <f t="shared" si="6"/>
        <v/>
      </c>
      <c r="AT109" s="10" t="str" cm="1">
        <f t="array" ref="AT109">IFERROR(IF(INDEX(Admin!$P$43:$Q$57,'1 Spec. - 1. Lägsta pris'!AT$77,'1 Spec. - 1. Lägsta pris'!$AR109)="","",INDEX(Admin!$P$43:$Q$57,'1 Spec. - 1. Lägsta pris'!AT$77,'1 Spec. - 1. Lägsta pris'!$AR109)),"")</f>
        <v/>
      </c>
      <c r="AU109" s="10" t="str" cm="1">
        <f t="array" ref="AU109">IFERROR(IF(INDEX(Admin!$P$43:$Q$57,'1 Spec. - 1. Lägsta pris'!AU$77,'1 Spec. - 1. Lägsta pris'!$AR109)="","",INDEX(Admin!$P$43:$Q$57,'1 Spec. - 1. Lägsta pris'!AU$77,'1 Spec. - 1. Lägsta pris'!$AR109)),"")</f>
        <v/>
      </c>
      <c r="AV109" s="10" t="str" cm="1">
        <f t="array" ref="AV109">IFERROR(IF(INDEX(Admin!$P$43:$Q$57,'1 Spec. - 1. Lägsta pris'!AV$77,'1 Spec. - 1. Lägsta pris'!$AR109)="","",INDEX(Admin!$P$43:$Q$57,'1 Spec. - 1. Lägsta pris'!AV$77,'1 Spec. - 1. Lägsta pris'!$AR109)),"")</f>
        <v/>
      </c>
      <c r="AW109" s="10" t="str" cm="1">
        <f t="array" ref="AW109">IFERROR(IF(INDEX(Admin!$P$43:$Q$57,'1 Spec. - 1. Lägsta pris'!AW$77,'1 Spec. - 1. Lägsta pris'!$AR109)="","",INDEX(Admin!$P$43:$Q$57,'1 Spec. - 1. Lägsta pris'!AW$77,'1 Spec. - 1. Lägsta pris'!$AR109)),"")</f>
        <v/>
      </c>
      <c r="AX109" s="10" t="str" cm="1">
        <f t="array" ref="AX109">IFERROR(IF(INDEX(Admin!$P$43:$Q$57,'1 Spec. - 1. Lägsta pris'!AX$77,'1 Spec. - 1. Lägsta pris'!$AR109)="","",INDEX(Admin!$P$43:$Q$57,'1 Spec. - 1. Lägsta pris'!AX$77,'1 Spec. - 1. Lägsta pris'!$AR109)),"")</f>
        <v/>
      </c>
      <c r="AY109" s="10" t="str" cm="1">
        <f t="array" ref="AY109">IFERROR(IF(INDEX(Admin!$P$43:$Q$57,'1 Spec. - 1. Lägsta pris'!AY$77,'1 Spec. - 1. Lägsta pris'!$AR109)="","",INDEX(Admin!$P$43:$Q$57,'1 Spec. - 1. Lägsta pris'!AY$77,'1 Spec. - 1. Lägsta pris'!$AR109)),"")</f>
        <v/>
      </c>
      <c r="AZ109" s="10" t="str" cm="1">
        <f t="array" ref="AZ109">IFERROR(IF(INDEX(Admin!$P$43:$Q$57,'1 Spec. - 1. Lägsta pris'!AZ$77,'1 Spec. - 1. Lägsta pris'!$AR109)="","",INDEX(Admin!$P$43:$Q$57,'1 Spec. - 1. Lägsta pris'!AZ$77,'1 Spec. - 1. Lägsta pris'!$AR109)),"")</f>
        <v/>
      </c>
      <c r="BA109" s="10" t="str" cm="1">
        <f t="array" ref="BA109">IFERROR(IF(INDEX(Admin!$P$43:$Q$57,'1 Spec. - 1. Lägsta pris'!BA$77,'1 Spec. - 1. Lägsta pris'!$AR109)="","",INDEX(Admin!$P$43:$Q$57,'1 Spec. - 1. Lägsta pris'!BA$77,'1 Spec. - 1. Lägsta pris'!$AR109)),"")</f>
        <v/>
      </c>
      <c r="BB109" s="10" t="str" cm="1">
        <f t="array" ref="BB109">IFERROR(IF(INDEX(Admin!$P$43:$Q$57,'1 Spec. - 1. Lägsta pris'!BB$77,'1 Spec. - 1. Lägsta pris'!$AR109)="","",INDEX(Admin!$P$43:$Q$57,'1 Spec. - 1. Lägsta pris'!BB$77,'1 Spec. - 1. Lägsta pris'!$AR109)),"")</f>
        <v/>
      </c>
      <c r="BC109" s="10" t="str" cm="1">
        <f t="array" ref="BC109">IFERROR(IF(INDEX(Admin!$P$43:$Q$57,'1 Spec. - 1. Lägsta pris'!BC$77,'1 Spec. - 1. Lägsta pris'!$AR109)="","",INDEX(Admin!$P$43:$Q$57,'1 Spec. - 1. Lägsta pris'!BC$77,'1 Spec. - 1. Lägsta pris'!$AR109)),"")</f>
        <v/>
      </c>
      <c r="BD109" s="10" t="str" cm="1">
        <f t="array" ref="BD109">IFERROR(IF(INDEX(Admin!$P$43:$Q$57,'1 Spec. - 1. Lägsta pris'!BD$77,'1 Spec. - 1. Lägsta pris'!$AR109)="","",INDEX(Admin!$P$43:$Q$57,'1 Spec. - 1. Lägsta pris'!BD$77,'1 Spec. - 1. Lägsta pris'!$AR109)),"")</f>
        <v/>
      </c>
      <c r="BE109" s="10" t="str" cm="1">
        <f t="array" ref="BE109">IFERROR(IF(INDEX(Admin!$P$43:$Q$57,'1 Spec. - 1. Lägsta pris'!BE$77,'1 Spec. - 1. Lägsta pris'!$AR109)="","",INDEX(Admin!$P$43:$Q$57,'1 Spec. - 1. Lägsta pris'!BE$77,'1 Spec. - 1. Lägsta pris'!$AR109)),"")</f>
        <v/>
      </c>
      <c r="BF109" s="10" t="str" cm="1">
        <f t="array" ref="BF109">IFERROR(IF(INDEX(Admin!$P$43:$Q$57,'1 Spec. - 1. Lägsta pris'!BF$77,'1 Spec. - 1. Lägsta pris'!$AR109)="","",INDEX(Admin!$P$43:$Q$57,'1 Spec. - 1. Lägsta pris'!BF$77,'1 Spec. - 1. Lägsta pris'!$AR109)),"")</f>
        <v/>
      </c>
      <c r="BG109" s="10" t="str" cm="1">
        <f t="array" ref="BG109">IFERROR(IF(INDEX(Admin!$P$43:$Q$57,'1 Spec. - 1. Lägsta pris'!BG$77,'1 Spec. - 1. Lägsta pris'!$AR109)="","",INDEX(Admin!$P$43:$Q$57,'1 Spec. - 1. Lägsta pris'!BG$77,'1 Spec. - 1. Lägsta pris'!$AR109)),"")</f>
        <v/>
      </c>
      <c r="BH109" s="10" t="str" cm="1">
        <f t="array" ref="BH109">IFERROR(IF(INDEX(Admin!$P$43:$Q$57,'1 Spec. - 1. Lägsta pris'!BH$77,'1 Spec. - 1. Lägsta pris'!$AR109)="","",INDEX(Admin!$P$43:$Q$57,'1 Spec. - 1. Lägsta pris'!BH$77,'1 Spec. - 1. Lägsta pris'!$AR109)),"")</f>
        <v/>
      </c>
      <c r="BJ109" s="10" t="str">
        <f>IF(C109="Vattenautomater",INDEX(Admin!$R$43:$R$55,MATCH('1 Spec. - 1. Lägsta pris'!D109,Admin!$Q$43:$Q$52,0)),"JaNej")</f>
        <v>JaNej</v>
      </c>
    </row>
    <row r="110" spans="1:62" ht="51.95" customHeight="1" x14ac:dyDescent="0.2">
      <c r="A110" s="103" t="str">
        <f t="shared" si="1"/>
        <v>ServiceHyra</v>
      </c>
      <c r="B110" s="232" t="str">
        <f t="shared" si="9"/>
        <v>33.</v>
      </c>
      <c r="C110" s="187"/>
      <c r="D110" s="186"/>
      <c r="E110" s="267"/>
      <c r="F110" s="267"/>
      <c r="G110" s="467"/>
      <c r="H110" s="468"/>
      <c r="I110" s="248"/>
      <c r="J110" s="188"/>
      <c r="K110" s="376" t="str">
        <f t="shared" si="2"/>
        <v/>
      </c>
      <c r="L110" s="377"/>
      <c r="M110" s="182"/>
      <c r="N110" s="182"/>
      <c r="O110" s="158"/>
      <c r="Q110" s="176"/>
      <c r="R110" s="469"/>
      <c r="S110" s="470"/>
      <c r="T110" s="363"/>
      <c r="U110" s="363"/>
      <c r="V110" s="364"/>
      <c r="W110" s="363"/>
      <c r="X110" s="364"/>
      <c r="Y110" s="379"/>
      <c r="Z110" s="379"/>
      <c r="AA110" s="379"/>
      <c r="AB110" s="379"/>
      <c r="AC110" s="365">
        <f t="shared" si="3"/>
        <v>0</v>
      </c>
      <c r="AD110" s="365">
        <f t="shared" si="4"/>
        <v>0</v>
      </c>
      <c r="AE110" s="471">
        <f t="shared" si="7"/>
        <v>0</v>
      </c>
      <c r="AF110" s="472"/>
      <c r="AQ110" s="147" t="str">
        <f t="shared" si="5"/>
        <v/>
      </c>
      <c r="AR110" s="147" t="str">
        <f t="shared" si="6"/>
        <v/>
      </c>
      <c r="AT110" s="10" t="str" cm="1">
        <f t="array" ref="AT110">IFERROR(IF(INDEX(Admin!$P$43:$Q$57,'1 Spec. - 1. Lägsta pris'!AT$77,'1 Spec. - 1. Lägsta pris'!$AR110)="","",INDEX(Admin!$P$43:$Q$57,'1 Spec. - 1. Lägsta pris'!AT$77,'1 Spec. - 1. Lägsta pris'!$AR110)),"")</f>
        <v/>
      </c>
      <c r="AU110" s="10" t="str" cm="1">
        <f t="array" ref="AU110">IFERROR(IF(INDEX(Admin!$P$43:$Q$57,'1 Spec. - 1. Lägsta pris'!AU$77,'1 Spec. - 1. Lägsta pris'!$AR110)="","",INDEX(Admin!$P$43:$Q$57,'1 Spec. - 1. Lägsta pris'!AU$77,'1 Spec. - 1. Lägsta pris'!$AR110)),"")</f>
        <v/>
      </c>
      <c r="AV110" s="10" t="str" cm="1">
        <f t="array" ref="AV110">IFERROR(IF(INDEX(Admin!$P$43:$Q$57,'1 Spec. - 1. Lägsta pris'!AV$77,'1 Spec. - 1. Lägsta pris'!$AR110)="","",INDEX(Admin!$P$43:$Q$57,'1 Spec. - 1. Lägsta pris'!AV$77,'1 Spec. - 1. Lägsta pris'!$AR110)),"")</f>
        <v/>
      </c>
      <c r="AW110" s="10" t="str" cm="1">
        <f t="array" ref="AW110">IFERROR(IF(INDEX(Admin!$P$43:$Q$57,'1 Spec. - 1. Lägsta pris'!AW$77,'1 Spec. - 1. Lägsta pris'!$AR110)="","",INDEX(Admin!$P$43:$Q$57,'1 Spec. - 1. Lägsta pris'!AW$77,'1 Spec. - 1. Lägsta pris'!$AR110)),"")</f>
        <v/>
      </c>
      <c r="AX110" s="10" t="str" cm="1">
        <f t="array" ref="AX110">IFERROR(IF(INDEX(Admin!$P$43:$Q$57,'1 Spec. - 1. Lägsta pris'!AX$77,'1 Spec. - 1. Lägsta pris'!$AR110)="","",INDEX(Admin!$P$43:$Q$57,'1 Spec. - 1. Lägsta pris'!AX$77,'1 Spec. - 1. Lägsta pris'!$AR110)),"")</f>
        <v/>
      </c>
      <c r="AY110" s="10" t="str" cm="1">
        <f t="array" ref="AY110">IFERROR(IF(INDEX(Admin!$P$43:$Q$57,'1 Spec. - 1. Lägsta pris'!AY$77,'1 Spec. - 1. Lägsta pris'!$AR110)="","",INDEX(Admin!$P$43:$Q$57,'1 Spec. - 1. Lägsta pris'!AY$77,'1 Spec. - 1. Lägsta pris'!$AR110)),"")</f>
        <v/>
      </c>
      <c r="AZ110" s="10" t="str" cm="1">
        <f t="array" ref="AZ110">IFERROR(IF(INDEX(Admin!$P$43:$Q$57,'1 Spec. - 1. Lägsta pris'!AZ$77,'1 Spec. - 1. Lägsta pris'!$AR110)="","",INDEX(Admin!$P$43:$Q$57,'1 Spec. - 1. Lägsta pris'!AZ$77,'1 Spec. - 1. Lägsta pris'!$AR110)),"")</f>
        <v/>
      </c>
      <c r="BA110" s="10" t="str" cm="1">
        <f t="array" ref="BA110">IFERROR(IF(INDEX(Admin!$P$43:$Q$57,'1 Spec. - 1. Lägsta pris'!BA$77,'1 Spec. - 1. Lägsta pris'!$AR110)="","",INDEX(Admin!$P$43:$Q$57,'1 Spec. - 1. Lägsta pris'!BA$77,'1 Spec. - 1. Lägsta pris'!$AR110)),"")</f>
        <v/>
      </c>
      <c r="BB110" s="10" t="str" cm="1">
        <f t="array" ref="BB110">IFERROR(IF(INDEX(Admin!$P$43:$Q$57,'1 Spec. - 1. Lägsta pris'!BB$77,'1 Spec. - 1. Lägsta pris'!$AR110)="","",INDEX(Admin!$P$43:$Q$57,'1 Spec. - 1. Lägsta pris'!BB$77,'1 Spec. - 1. Lägsta pris'!$AR110)),"")</f>
        <v/>
      </c>
      <c r="BC110" s="10" t="str" cm="1">
        <f t="array" ref="BC110">IFERROR(IF(INDEX(Admin!$P$43:$Q$57,'1 Spec. - 1. Lägsta pris'!BC$77,'1 Spec. - 1. Lägsta pris'!$AR110)="","",INDEX(Admin!$P$43:$Q$57,'1 Spec. - 1. Lägsta pris'!BC$77,'1 Spec. - 1. Lägsta pris'!$AR110)),"")</f>
        <v/>
      </c>
      <c r="BD110" s="10" t="str" cm="1">
        <f t="array" ref="BD110">IFERROR(IF(INDEX(Admin!$P$43:$Q$57,'1 Spec. - 1. Lägsta pris'!BD$77,'1 Spec. - 1. Lägsta pris'!$AR110)="","",INDEX(Admin!$P$43:$Q$57,'1 Spec. - 1. Lägsta pris'!BD$77,'1 Spec. - 1. Lägsta pris'!$AR110)),"")</f>
        <v/>
      </c>
      <c r="BE110" s="10" t="str" cm="1">
        <f t="array" ref="BE110">IFERROR(IF(INDEX(Admin!$P$43:$Q$57,'1 Spec. - 1. Lägsta pris'!BE$77,'1 Spec. - 1. Lägsta pris'!$AR110)="","",INDEX(Admin!$P$43:$Q$57,'1 Spec. - 1. Lägsta pris'!BE$77,'1 Spec. - 1. Lägsta pris'!$AR110)),"")</f>
        <v/>
      </c>
      <c r="BF110" s="10" t="str" cm="1">
        <f t="array" ref="BF110">IFERROR(IF(INDEX(Admin!$P$43:$Q$57,'1 Spec. - 1. Lägsta pris'!BF$77,'1 Spec. - 1. Lägsta pris'!$AR110)="","",INDEX(Admin!$P$43:$Q$57,'1 Spec. - 1. Lägsta pris'!BF$77,'1 Spec. - 1. Lägsta pris'!$AR110)),"")</f>
        <v/>
      </c>
      <c r="BG110" s="10" t="str" cm="1">
        <f t="array" ref="BG110">IFERROR(IF(INDEX(Admin!$P$43:$Q$57,'1 Spec. - 1. Lägsta pris'!BG$77,'1 Spec. - 1. Lägsta pris'!$AR110)="","",INDEX(Admin!$P$43:$Q$57,'1 Spec. - 1. Lägsta pris'!BG$77,'1 Spec. - 1. Lägsta pris'!$AR110)),"")</f>
        <v/>
      </c>
      <c r="BH110" s="10" t="str" cm="1">
        <f t="array" ref="BH110">IFERROR(IF(INDEX(Admin!$P$43:$Q$57,'1 Spec. - 1. Lägsta pris'!BH$77,'1 Spec. - 1. Lägsta pris'!$AR110)="","",INDEX(Admin!$P$43:$Q$57,'1 Spec. - 1. Lägsta pris'!BH$77,'1 Spec. - 1. Lägsta pris'!$AR110)),"")</f>
        <v/>
      </c>
      <c r="BJ110" s="10" t="str">
        <f>IF(C110="Vattenautomater",INDEX(Admin!$R$43:$R$55,MATCH('1 Spec. - 1. Lägsta pris'!D110,Admin!$Q$43:$Q$52,0)),"JaNej")</f>
        <v>JaNej</v>
      </c>
    </row>
    <row r="111" spans="1:62" ht="51.95" customHeight="1" x14ac:dyDescent="0.2">
      <c r="A111" s="103" t="str">
        <f t="shared" si="1"/>
        <v>ServiceHyra</v>
      </c>
      <c r="B111" s="232" t="str">
        <f t="shared" si="9"/>
        <v>34.</v>
      </c>
      <c r="C111" s="187"/>
      <c r="D111" s="186"/>
      <c r="E111" s="267"/>
      <c r="F111" s="267"/>
      <c r="G111" s="467"/>
      <c r="H111" s="468"/>
      <c r="I111" s="248"/>
      <c r="J111" s="188"/>
      <c r="K111" s="376" t="str">
        <f t="shared" si="2"/>
        <v/>
      </c>
      <c r="L111" s="377"/>
      <c r="M111" s="182"/>
      <c r="N111" s="182"/>
      <c r="O111" s="158"/>
      <c r="Q111" s="176"/>
      <c r="R111" s="469"/>
      <c r="S111" s="470"/>
      <c r="T111" s="363"/>
      <c r="U111" s="363"/>
      <c r="V111" s="364"/>
      <c r="W111" s="363"/>
      <c r="X111" s="364"/>
      <c r="Y111" s="379"/>
      <c r="Z111" s="379"/>
      <c r="AA111" s="379"/>
      <c r="AB111" s="379"/>
      <c r="AC111" s="365">
        <f t="shared" si="3"/>
        <v>0</v>
      </c>
      <c r="AD111" s="365">
        <f t="shared" si="4"/>
        <v>0</v>
      </c>
      <c r="AE111" s="471">
        <f t="shared" si="7"/>
        <v>0</v>
      </c>
      <c r="AF111" s="472"/>
      <c r="AQ111" s="147" t="str">
        <f t="shared" si="5"/>
        <v/>
      </c>
      <c r="AR111" s="147" t="str">
        <f t="shared" si="6"/>
        <v/>
      </c>
      <c r="AT111" s="10" t="str" cm="1">
        <f t="array" ref="AT111">IFERROR(IF(INDEX(Admin!$P$43:$Q$57,'1 Spec. - 1. Lägsta pris'!AT$77,'1 Spec. - 1. Lägsta pris'!$AR111)="","",INDEX(Admin!$P$43:$Q$57,'1 Spec. - 1. Lägsta pris'!AT$77,'1 Spec. - 1. Lägsta pris'!$AR111)),"")</f>
        <v/>
      </c>
      <c r="AU111" s="10" t="str" cm="1">
        <f t="array" ref="AU111">IFERROR(IF(INDEX(Admin!$P$43:$Q$57,'1 Spec. - 1. Lägsta pris'!AU$77,'1 Spec. - 1. Lägsta pris'!$AR111)="","",INDEX(Admin!$P$43:$Q$57,'1 Spec. - 1. Lägsta pris'!AU$77,'1 Spec. - 1. Lägsta pris'!$AR111)),"")</f>
        <v/>
      </c>
      <c r="AV111" s="10" t="str" cm="1">
        <f t="array" ref="AV111">IFERROR(IF(INDEX(Admin!$P$43:$Q$57,'1 Spec. - 1. Lägsta pris'!AV$77,'1 Spec. - 1. Lägsta pris'!$AR111)="","",INDEX(Admin!$P$43:$Q$57,'1 Spec. - 1. Lägsta pris'!AV$77,'1 Spec. - 1. Lägsta pris'!$AR111)),"")</f>
        <v/>
      </c>
      <c r="AW111" s="10" t="str" cm="1">
        <f t="array" ref="AW111">IFERROR(IF(INDEX(Admin!$P$43:$Q$57,'1 Spec. - 1. Lägsta pris'!AW$77,'1 Spec. - 1. Lägsta pris'!$AR111)="","",INDEX(Admin!$P$43:$Q$57,'1 Spec. - 1. Lägsta pris'!AW$77,'1 Spec. - 1. Lägsta pris'!$AR111)),"")</f>
        <v/>
      </c>
      <c r="AX111" s="10" t="str" cm="1">
        <f t="array" ref="AX111">IFERROR(IF(INDEX(Admin!$P$43:$Q$57,'1 Spec. - 1. Lägsta pris'!AX$77,'1 Spec. - 1. Lägsta pris'!$AR111)="","",INDEX(Admin!$P$43:$Q$57,'1 Spec. - 1. Lägsta pris'!AX$77,'1 Spec. - 1. Lägsta pris'!$AR111)),"")</f>
        <v/>
      </c>
      <c r="AY111" s="10" t="str" cm="1">
        <f t="array" ref="AY111">IFERROR(IF(INDEX(Admin!$P$43:$Q$57,'1 Spec. - 1. Lägsta pris'!AY$77,'1 Spec. - 1. Lägsta pris'!$AR111)="","",INDEX(Admin!$P$43:$Q$57,'1 Spec. - 1. Lägsta pris'!AY$77,'1 Spec. - 1. Lägsta pris'!$AR111)),"")</f>
        <v/>
      </c>
      <c r="AZ111" s="10" t="str" cm="1">
        <f t="array" ref="AZ111">IFERROR(IF(INDEX(Admin!$P$43:$Q$57,'1 Spec. - 1. Lägsta pris'!AZ$77,'1 Spec. - 1. Lägsta pris'!$AR111)="","",INDEX(Admin!$P$43:$Q$57,'1 Spec. - 1. Lägsta pris'!AZ$77,'1 Spec. - 1. Lägsta pris'!$AR111)),"")</f>
        <v/>
      </c>
      <c r="BA111" s="10" t="str" cm="1">
        <f t="array" ref="BA111">IFERROR(IF(INDEX(Admin!$P$43:$Q$57,'1 Spec. - 1. Lägsta pris'!BA$77,'1 Spec. - 1. Lägsta pris'!$AR111)="","",INDEX(Admin!$P$43:$Q$57,'1 Spec. - 1. Lägsta pris'!BA$77,'1 Spec. - 1. Lägsta pris'!$AR111)),"")</f>
        <v/>
      </c>
      <c r="BB111" s="10" t="str" cm="1">
        <f t="array" ref="BB111">IFERROR(IF(INDEX(Admin!$P$43:$Q$57,'1 Spec. - 1. Lägsta pris'!BB$77,'1 Spec. - 1. Lägsta pris'!$AR111)="","",INDEX(Admin!$P$43:$Q$57,'1 Spec. - 1. Lägsta pris'!BB$77,'1 Spec. - 1. Lägsta pris'!$AR111)),"")</f>
        <v/>
      </c>
      <c r="BC111" s="10" t="str" cm="1">
        <f t="array" ref="BC111">IFERROR(IF(INDEX(Admin!$P$43:$Q$57,'1 Spec. - 1. Lägsta pris'!BC$77,'1 Spec. - 1. Lägsta pris'!$AR111)="","",INDEX(Admin!$P$43:$Q$57,'1 Spec. - 1. Lägsta pris'!BC$77,'1 Spec. - 1. Lägsta pris'!$AR111)),"")</f>
        <v/>
      </c>
      <c r="BD111" s="10" t="str" cm="1">
        <f t="array" ref="BD111">IFERROR(IF(INDEX(Admin!$P$43:$Q$57,'1 Spec. - 1. Lägsta pris'!BD$77,'1 Spec. - 1. Lägsta pris'!$AR111)="","",INDEX(Admin!$P$43:$Q$57,'1 Spec. - 1. Lägsta pris'!BD$77,'1 Spec. - 1. Lägsta pris'!$AR111)),"")</f>
        <v/>
      </c>
      <c r="BE111" s="10" t="str" cm="1">
        <f t="array" ref="BE111">IFERROR(IF(INDEX(Admin!$P$43:$Q$57,'1 Spec. - 1. Lägsta pris'!BE$77,'1 Spec. - 1. Lägsta pris'!$AR111)="","",INDEX(Admin!$P$43:$Q$57,'1 Spec. - 1. Lägsta pris'!BE$77,'1 Spec. - 1. Lägsta pris'!$AR111)),"")</f>
        <v/>
      </c>
      <c r="BF111" s="10" t="str" cm="1">
        <f t="array" ref="BF111">IFERROR(IF(INDEX(Admin!$P$43:$Q$57,'1 Spec. - 1. Lägsta pris'!BF$77,'1 Spec. - 1. Lägsta pris'!$AR111)="","",INDEX(Admin!$P$43:$Q$57,'1 Spec. - 1. Lägsta pris'!BF$77,'1 Spec. - 1. Lägsta pris'!$AR111)),"")</f>
        <v/>
      </c>
      <c r="BG111" s="10" t="str" cm="1">
        <f t="array" ref="BG111">IFERROR(IF(INDEX(Admin!$P$43:$Q$57,'1 Spec. - 1. Lägsta pris'!BG$77,'1 Spec. - 1. Lägsta pris'!$AR111)="","",INDEX(Admin!$P$43:$Q$57,'1 Spec. - 1. Lägsta pris'!BG$77,'1 Spec. - 1. Lägsta pris'!$AR111)),"")</f>
        <v/>
      </c>
      <c r="BH111" s="10" t="str" cm="1">
        <f t="array" ref="BH111">IFERROR(IF(INDEX(Admin!$P$43:$Q$57,'1 Spec. - 1. Lägsta pris'!BH$77,'1 Spec. - 1. Lägsta pris'!$AR111)="","",INDEX(Admin!$P$43:$Q$57,'1 Spec. - 1. Lägsta pris'!BH$77,'1 Spec. - 1. Lägsta pris'!$AR111)),"")</f>
        <v/>
      </c>
      <c r="BJ111" s="10" t="str">
        <f>IF(C111="Vattenautomater",INDEX(Admin!$R$43:$R$55,MATCH('1 Spec. - 1. Lägsta pris'!D111,Admin!$Q$43:$Q$52,0)),"JaNej")</f>
        <v>JaNej</v>
      </c>
    </row>
    <row r="112" spans="1:62" ht="51.95" customHeight="1" x14ac:dyDescent="0.2">
      <c r="A112" s="103" t="str">
        <f t="shared" si="1"/>
        <v>ServiceHyra</v>
      </c>
      <c r="B112" s="232" t="str">
        <f t="shared" si="9"/>
        <v>35.</v>
      </c>
      <c r="C112" s="187"/>
      <c r="D112" s="186"/>
      <c r="E112" s="267"/>
      <c r="F112" s="267"/>
      <c r="G112" s="467"/>
      <c r="H112" s="468"/>
      <c r="I112" s="248"/>
      <c r="J112" s="188"/>
      <c r="K112" s="376" t="str">
        <f t="shared" si="2"/>
        <v/>
      </c>
      <c r="L112" s="377"/>
      <c r="M112" s="182"/>
      <c r="N112" s="182"/>
      <c r="O112" s="158"/>
      <c r="Q112" s="176"/>
      <c r="R112" s="469"/>
      <c r="S112" s="470"/>
      <c r="T112" s="363"/>
      <c r="U112" s="363"/>
      <c r="V112" s="364"/>
      <c r="W112" s="363"/>
      <c r="X112" s="364"/>
      <c r="Y112" s="379"/>
      <c r="Z112" s="379"/>
      <c r="AA112" s="379"/>
      <c r="AB112" s="379"/>
      <c r="AC112" s="365">
        <f t="shared" si="3"/>
        <v>0</v>
      </c>
      <c r="AD112" s="365">
        <f t="shared" si="4"/>
        <v>0</v>
      </c>
      <c r="AE112" s="487">
        <f t="shared" si="7"/>
        <v>0</v>
      </c>
      <c r="AF112" s="488"/>
      <c r="AQ112" s="147" t="str">
        <f t="shared" si="5"/>
        <v/>
      </c>
      <c r="AR112" s="147" t="str">
        <f t="shared" si="6"/>
        <v/>
      </c>
      <c r="AT112" s="10" t="str" cm="1">
        <f t="array" ref="AT112">IFERROR(IF(INDEX(Admin!$P$43:$Q$57,'1 Spec. - 1. Lägsta pris'!AT$77,'1 Spec. - 1. Lägsta pris'!$AR112)="","",INDEX(Admin!$P$43:$Q$57,'1 Spec. - 1. Lägsta pris'!AT$77,'1 Spec. - 1. Lägsta pris'!$AR112)),"")</f>
        <v/>
      </c>
      <c r="AU112" s="10" t="str" cm="1">
        <f t="array" ref="AU112">IFERROR(IF(INDEX(Admin!$P$43:$Q$57,'1 Spec. - 1. Lägsta pris'!AU$77,'1 Spec. - 1. Lägsta pris'!$AR112)="","",INDEX(Admin!$P$43:$Q$57,'1 Spec. - 1. Lägsta pris'!AU$77,'1 Spec. - 1. Lägsta pris'!$AR112)),"")</f>
        <v/>
      </c>
      <c r="AV112" s="10" t="str" cm="1">
        <f t="array" ref="AV112">IFERROR(IF(INDEX(Admin!$P$43:$Q$57,'1 Spec. - 1. Lägsta pris'!AV$77,'1 Spec. - 1. Lägsta pris'!$AR112)="","",INDEX(Admin!$P$43:$Q$57,'1 Spec. - 1. Lägsta pris'!AV$77,'1 Spec. - 1. Lägsta pris'!$AR112)),"")</f>
        <v/>
      </c>
      <c r="AW112" s="10" t="str" cm="1">
        <f t="array" ref="AW112">IFERROR(IF(INDEX(Admin!$P$43:$Q$57,'1 Spec. - 1. Lägsta pris'!AW$77,'1 Spec. - 1. Lägsta pris'!$AR112)="","",INDEX(Admin!$P$43:$Q$57,'1 Spec. - 1. Lägsta pris'!AW$77,'1 Spec. - 1. Lägsta pris'!$AR112)),"")</f>
        <v/>
      </c>
      <c r="AX112" s="10" t="str" cm="1">
        <f t="array" ref="AX112">IFERROR(IF(INDEX(Admin!$P$43:$Q$57,'1 Spec. - 1. Lägsta pris'!AX$77,'1 Spec. - 1. Lägsta pris'!$AR112)="","",INDEX(Admin!$P$43:$Q$57,'1 Spec. - 1. Lägsta pris'!AX$77,'1 Spec. - 1. Lägsta pris'!$AR112)),"")</f>
        <v/>
      </c>
      <c r="AY112" s="10" t="str" cm="1">
        <f t="array" ref="AY112">IFERROR(IF(INDEX(Admin!$P$43:$Q$57,'1 Spec. - 1. Lägsta pris'!AY$77,'1 Spec. - 1. Lägsta pris'!$AR112)="","",INDEX(Admin!$P$43:$Q$57,'1 Spec. - 1. Lägsta pris'!AY$77,'1 Spec. - 1. Lägsta pris'!$AR112)),"")</f>
        <v/>
      </c>
      <c r="AZ112" s="10" t="str" cm="1">
        <f t="array" ref="AZ112">IFERROR(IF(INDEX(Admin!$P$43:$Q$57,'1 Spec. - 1. Lägsta pris'!AZ$77,'1 Spec. - 1. Lägsta pris'!$AR112)="","",INDEX(Admin!$P$43:$Q$57,'1 Spec. - 1. Lägsta pris'!AZ$77,'1 Spec. - 1. Lägsta pris'!$AR112)),"")</f>
        <v/>
      </c>
      <c r="BA112" s="10" t="str" cm="1">
        <f t="array" ref="BA112">IFERROR(IF(INDEX(Admin!$P$43:$Q$57,'1 Spec. - 1. Lägsta pris'!BA$77,'1 Spec. - 1. Lägsta pris'!$AR112)="","",INDEX(Admin!$P$43:$Q$57,'1 Spec. - 1. Lägsta pris'!BA$77,'1 Spec. - 1. Lägsta pris'!$AR112)),"")</f>
        <v/>
      </c>
      <c r="BB112" s="10" t="str" cm="1">
        <f t="array" ref="BB112">IFERROR(IF(INDEX(Admin!$P$43:$Q$57,'1 Spec. - 1. Lägsta pris'!BB$77,'1 Spec. - 1. Lägsta pris'!$AR112)="","",INDEX(Admin!$P$43:$Q$57,'1 Spec. - 1. Lägsta pris'!BB$77,'1 Spec. - 1. Lägsta pris'!$AR112)),"")</f>
        <v/>
      </c>
      <c r="BC112" s="10" t="str" cm="1">
        <f t="array" ref="BC112">IFERROR(IF(INDEX(Admin!$P$43:$Q$57,'1 Spec. - 1. Lägsta pris'!BC$77,'1 Spec. - 1. Lägsta pris'!$AR112)="","",INDEX(Admin!$P$43:$Q$57,'1 Spec. - 1. Lägsta pris'!BC$77,'1 Spec. - 1. Lägsta pris'!$AR112)),"")</f>
        <v/>
      </c>
      <c r="BD112" s="10" t="str" cm="1">
        <f t="array" ref="BD112">IFERROR(IF(INDEX(Admin!$P$43:$Q$57,'1 Spec. - 1. Lägsta pris'!BD$77,'1 Spec. - 1. Lägsta pris'!$AR112)="","",INDEX(Admin!$P$43:$Q$57,'1 Spec. - 1. Lägsta pris'!BD$77,'1 Spec. - 1. Lägsta pris'!$AR112)),"")</f>
        <v/>
      </c>
      <c r="BE112" s="10" t="str" cm="1">
        <f t="array" ref="BE112">IFERROR(IF(INDEX(Admin!$P$43:$Q$57,'1 Spec. - 1. Lägsta pris'!BE$77,'1 Spec. - 1. Lägsta pris'!$AR112)="","",INDEX(Admin!$P$43:$Q$57,'1 Spec. - 1. Lägsta pris'!BE$77,'1 Spec. - 1. Lägsta pris'!$AR112)),"")</f>
        <v/>
      </c>
      <c r="BF112" s="10" t="str" cm="1">
        <f t="array" ref="BF112">IFERROR(IF(INDEX(Admin!$P$43:$Q$57,'1 Spec. - 1. Lägsta pris'!BF$77,'1 Spec. - 1. Lägsta pris'!$AR112)="","",INDEX(Admin!$P$43:$Q$57,'1 Spec. - 1. Lägsta pris'!BF$77,'1 Spec. - 1. Lägsta pris'!$AR112)),"")</f>
        <v/>
      </c>
      <c r="BG112" s="10" t="str" cm="1">
        <f t="array" ref="BG112">IFERROR(IF(INDEX(Admin!$P$43:$Q$57,'1 Spec. - 1. Lägsta pris'!BG$77,'1 Spec. - 1. Lägsta pris'!$AR112)="","",INDEX(Admin!$P$43:$Q$57,'1 Spec. - 1. Lägsta pris'!BG$77,'1 Spec. - 1. Lägsta pris'!$AR112)),"")</f>
        <v/>
      </c>
      <c r="BH112" s="10" t="str" cm="1">
        <f t="array" ref="BH112">IFERROR(IF(INDEX(Admin!$P$43:$Q$57,'1 Spec. - 1. Lägsta pris'!BH$77,'1 Spec. - 1. Lägsta pris'!$AR112)="","",INDEX(Admin!$P$43:$Q$57,'1 Spec. - 1. Lägsta pris'!BH$77,'1 Spec. - 1. Lägsta pris'!$AR112)),"")</f>
        <v/>
      </c>
      <c r="BJ112" s="10" t="str">
        <f>IF(C112="Vattenautomater",INDEX(Admin!$R$43:$R$55,MATCH('1 Spec. - 1. Lägsta pris'!D112,Admin!$Q$43:$Q$52,0)),"JaNej")</f>
        <v>JaNej</v>
      </c>
    </row>
    <row r="113" spans="2:56" ht="7.5" customHeight="1" x14ac:dyDescent="0.2">
      <c r="C113" s="1"/>
      <c r="P113" s="14"/>
      <c r="Q113" s="183"/>
      <c r="R113" s="183"/>
      <c r="X113" s="184"/>
      <c r="Y113" s="196"/>
      <c r="Z113" s="196"/>
      <c r="AA113" s="196"/>
      <c r="AB113" s="196"/>
      <c r="AC113" s="196"/>
      <c r="AD113" s="15"/>
    </row>
    <row r="114" spans="2:56" ht="28.5" customHeight="1" x14ac:dyDescent="0.2">
      <c r="C114" s="1"/>
      <c r="Q114" s="183"/>
      <c r="R114" s="183"/>
      <c r="U114" s="15"/>
      <c r="V114" s="15"/>
      <c r="W114" s="15"/>
      <c r="X114" s="15"/>
      <c r="Y114" s="43"/>
      <c r="AA114" s="43"/>
      <c r="AD114" s="197" t="s">
        <v>775</v>
      </c>
      <c r="AE114" s="494">
        <f>SUM(AE78:AF112)</f>
        <v>0</v>
      </c>
      <c r="AF114" s="495"/>
    </row>
    <row r="115" spans="2:56" ht="24.75" customHeight="1" x14ac:dyDescent="0.2">
      <c r="B115" s="524" t="s">
        <v>744</v>
      </c>
      <c r="C115" s="524"/>
      <c r="D115" s="524"/>
      <c r="E115" s="524"/>
      <c r="F115" s="524"/>
      <c r="I115" s="24"/>
      <c r="L115" s="14"/>
      <c r="M115" s="14"/>
      <c r="N115" s="14"/>
      <c r="O115" s="14"/>
      <c r="P115" s="14"/>
      <c r="Q115" s="28" t="s">
        <v>49</v>
      </c>
      <c r="S115" s="28"/>
      <c r="X115" s="143"/>
      <c r="Y115" s="15"/>
      <c r="Z115" s="15"/>
      <c r="AA115" s="15"/>
    </row>
    <row r="116" spans="2:56" ht="12.75" hidden="1" customHeight="1" x14ac:dyDescent="0.2">
      <c r="B116" s="552"/>
      <c r="C116" s="552"/>
      <c r="D116" s="552"/>
      <c r="E116" s="552"/>
      <c r="F116" s="552"/>
      <c r="G116" s="39"/>
      <c r="I116" s="144" t="s">
        <v>134</v>
      </c>
      <c r="P116" s="14"/>
      <c r="Q116" s="39"/>
      <c r="R116" s="39"/>
      <c r="S116" s="39"/>
      <c r="T116" s="39"/>
    </row>
    <row r="117" spans="2:56" ht="90" customHeight="1" x14ac:dyDescent="0.2">
      <c r="B117" s="216" t="s">
        <v>666</v>
      </c>
      <c r="C117" s="557" t="s">
        <v>745</v>
      </c>
      <c r="D117" s="696"/>
      <c r="E117" s="558"/>
      <c r="F117" s="557" t="s">
        <v>777</v>
      </c>
      <c r="G117" s="558"/>
      <c r="H117" s="264" t="s">
        <v>786</v>
      </c>
      <c r="I117" s="217" t="s">
        <v>787</v>
      </c>
      <c r="J117" s="220" t="s">
        <v>737</v>
      </c>
      <c r="K117" s="220" t="s">
        <v>736</v>
      </c>
      <c r="L117" s="213"/>
      <c r="M117" s="213"/>
      <c r="N117" s="213"/>
      <c r="O117" s="213"/>
      <c r="P117" s="213"/>
      <c r="Q117" s="173" t="s">
        <v>746</v>
      </c>
      <c r="R117" s="496" t="s">
        <v>758</v>
      </c>
      <c r="S117" s="497"/>
      <c r="T117" s="174" t="s">
        <v>799</v>
      </c>
      <c r="U117" s="175" t="s">
        <v>807</v>
      </c>
      <c r="V117" s="174" t="s">
        <v>804</v>
      </c>
      <c r="W117" s="175" t="s">
        <v>806</v>
      </c>
      <c r="X117" s="181"/>
      <c r="Y117" s="500" t="s">
        <v>805</v>
      </c>
      <c r="Z117" s="501"/>
      <c r="AP117" s="150">
        <v>1</v>
      </c>
      <c r="AQ117" s="150">
        <v>2</v>
      </c>
      <c r="AR117" s="150">
        <v>3</v>
      </c>
      <c r="AS117" s="150">
        <v>4</v>
      </c>
      <c r="AT117" s="150">
        <v>5</v>
      </c>
      <c r="AU117" s="150">
        <v>6</v>
      </c>
      <c r="AV117" s="150">
        <v>7</v>
      </c>
      <c r="AW117" s="150">
        <v>8</v>
      </c>
      <c r="AX117" s="150">
        <v>9</v>
      </c>
      <c r="AY117" s="150">
        <v>10</v>
      </c>
      <c r="AZ117" s="150">
        <v>11</v>
      </c>
      <c r="BA117" s="150">
        <v>12</v>
      </c>
      <c r="BB117" s="150">
        <v>13</v>
      </c>
      <c r="BC117" s="150">
        <v>14</v>
      </c>
      <c r="BD117" s="150">
        <v>15</v>
      </c>
    </row>
    <row r="118" spans="2:56" ht="51.95" customHeight="1" x14ac:dyDescent="0.2">
      <c r="B118" s="232" t="s">
        <v>96</v>
      </c>
      <c r="C118" s="482"/>
      <c r="D118" s="483"/>
      <c r="E118" s="484"/>
      <c r="F118" s="467"/>
      <c r="G118" s="468"/>
      <c r="H118" s="268"/>
      <c r="I118" s="265" t="str">
        <f>IFERROR(IF(LEFT(C118,3)="Övr",MID(F118,FIND("(",F118)+1,LEN(F118)-FIND("(",F118)-1),INDEX(Admin!$H$127:$H$150,MATCH($C118,Admin!$I$127:$I$150,0))),"")</f>
        <v/>
      </c>
      <c r="J118" s="182"/>
      <c r="K118" s="182"/>
      <c r="L118" s="213"/>
      <c r="M118" s="213"/>
      <c r="N118" s="213"/>
      <c r="O118" s="213"/>
      <c r="P118" s="213"/>
      <c r="Q118" s="176"/>
      <c r="R118" s="469"/>
      <c r="S118" s="470"/>
      <c r="T118" s="363"/>
      <c r="U118" s="365">
        <f t="shared" ref="U118:U152" si="12">IF(T118*H118*J118=0,0,T118*H118*J118)</f>
        <v>0</v>
      </c>
      <c r="V118" s="363"/>
      <c r="W118" s="365">
        <f t="shared" ref="W118:W152" si="13">IF(V118*H118*K118=0,0,V118*H118*K118)</f>
        <v>0</v>
      </c>
      <c r="X118" s="365"/>
      <c r="Y118" s="471">
        <f>IF(Q118="Nej",0,IFERROR(+U118+W118,""))</f>
        <v>0</v>
      </c>
      <c r="Z118" s="472"/>
      <c r="AA118" s="170"/>
      <c r="AB118" s="147"/>
      <c r="AC118" s="147"/>
      <c r="AD118" s="147"/>
      <c r="AE118" s="147"/>
      <c r="AF118" s="147"/>
      <c r="AG118" s="147"/>
      <c r="AH118" s="147"/>
      <c r="AI118" s="147"/>
      <c r="AJ118" s="147"/>
      <c r="AK118" s="147"/>
      <c r="AL118" s="147"/>
      <c r="AM118" s="147" t="str">
        <f t="shared" ref="AM118:AM152" si="14">IF(C118="Kaffeautomater","Kaffeautomater",IF(C118="Vattenautomater","Vattenautomater",""))</f>
        <v/>
      </c>
      <c r="AN118" s="147" t="str">
        <f t="shared" ref="AN118:AN142" si="15">IF(AM118="Kaffeautomater",1,IF(AM118="Vattenautomater",2,""))</f>
        <v/>
      </c>
      <c r="AP118" s="10" t="str" cm="1">
        <f t="array" ref="AP118">IFERROR(IF(INDEX(Admin!$P$43:$Q$57,'1 Spec. - 1. Lägsta pris'!AT$77,'1 Spec. - 1. Lägsta pris'!$AN118)="","",INDEX(Admin!$P$43:$Q$57,'1 Spec. - 1. Lägsta pris'!AT$77,'1 Spec. - 1. Lägsta pris'!$AN118)),"")</f>
        <v/>
      </c>
      <c r="AQ118" s="10" t="str" cm="1">
        <f t="array" ref="AQ118">IFERROR(IF(INDEX(Admin!$P$43:$Q$57,'1 Spec. - 1. Lägsta pris'!AU$77,'1 Spec. - 1. Lägsta pris'!$AN118)="","",INDEX(Admin!$P$43:$Q$57,'1 Spec. - 1. Lägsta pris'!AU$77,'1 Spec. - 1. Lägsta pris'!$AN118)),"")</f>
        <v/>
      </c>
      <c r="AR118" s="10" t="str" cm="1">
        <f t="array" ref="AR118">IFERROR(IF(INDEX(Admin!$P$43:$Q$57,'1 Spec. - 1. Lägsta pris'!AV$77,'1 Spec. - 1. Lägsta pris'!$AN118)="","",INDEX(Admin!$P$43:$Q$57,'1 Spec. - 1. Lägsta pris'!AV$77,'1 Spec. - 1. Lägsta pris'!$AN118)),"")</f>
        <v/>
      </c>
      <c r="AS118" s="10" t="str" cm="1">
        <f t="array" ref="AS118">IFERROR(IF(INDEX(Admin!$P$43:$Q$57,'1 Spec. - 1. Lägsta pris'!AW$77,'1 Spec. - 1. Lägsta pris'!$AN118)="","",INDEX(Admin!$P$43:$Q$57,'1 Spec. - 1. Lägsta pris'!AW$77,'1 Spec. - 1. Lägsta pris'!$AN118)),"")</f>
        <v/>
      </c>
      <c r="AT118" s="10" t="str" cm="1">
        <f t="array" ref="AT118">IFERROR(IF(INDEX(Admin!$P$43:$Q$57,'1 Spec. - 1. Lägsta pris'!AX$77,'1 Spec. - 1. Lägsta pris'!$AN118)="","",INDEX(Admin!$P$43:$Q$57,'1 Spec. - 1. Lägsta pris'!AX$77,'1 Spec. - 1. Lägsta pris'!$AN118)),"")</f>
        <v/>
      </c>
      <c r="AU118" s="10" t="str" cm="1">
        <f t="array" ref="AU118">IFERROR(IF(INDEX(Admin!$P$43:$Q$57,'1 Spec. - 1. Lägsta pris'!AY$77,'1 Spec. - 1. Lägsta pris'!$AN118)="","",INDEX(Admin!$P$43:$Q$57,'1 Spec. - 1. Lägsta pris'!AY$77,'1 Spec. - 1. Lägsta pris'!$AN118)),"")</f>
        <v/>
      </c>
      <c r="AV118" s="10" t="str" cm="1">
        <f t="array" ref="AV118">IFERROR(IF(INDEX(Admin!$P$43:$Q$57,'1 Spec. - 1. Lägsta pris'!AZ$77,'1 Spec. - 1. Lägsta pris'!$AN118)="","",INDEX(Admin!$P$43:$Q$57,'1 Spec. - 1. Lägsta pris'!AZ$77,'1 Spec. - 1. Lägsta pris'!$AN118)),"")</f>
        <v/>
      </c>
      <c r="AW118" s="10" t="str" cm="1">
        <f t="array" ref="AW118">IFERROR(IF(INDEX(Admin!$P$43:$Q$57,'1 Spec. - 1. Lägsta pris'!BA$77,'1 Spec. - 1. Lägsta pris'!$AN118)="","",INDEX(Admin!$P$43:$Q$57,'1 Spec. - 1. Lägsta pris'!BA$77,'1 Spec. - 1. Lägsta pris'!$AN118)),"")</f>
        <v/>
      </c>
      <c r="AX118" s="10" t="str" cm="1">
        <f t="array" ref="AX118">IFERROR(IF(INDEX(Admin!$P$43:$Q$57,'1 Spec. - 1. Lägsta pris'!BB$77,'1 Spec. - 1. Lägsta pris'!$AN118)="","",INDEX(Admin!$P$43:$Q$57,'1 Spec. - 1. Lägsta pris'!BB$77,'1 Spec. - 1. Lägsta pris'!$AN118)),"")</f>
        <v/>
      </c>
      <c r="AY118" s="10" t="str" cm="1">
        <f t="array" ref="AY118">IFERROR(IF(INDEX(Admin!$P$43:$Q$57,'1 Spec. - 1. Lägsta pris'!BC$77,'1 Spec. - 1. Lägsta pris'!$AN118)="","",INDEX(Admin!$P$43:$Q$57,'1 Spec. - 1. Lägsta pris'!BC$77,'1 Spec. - 1. Lägsta pris'!$AN118)),"")</f>
        <v/>
      </c>
      <c r="AZ118" s="10" t="str" cm="1">
        <f t="array" ref="AZ118">IFERROR(IF(INDEX(Admin!$P$43:$Q$57,'1 Spec. - 1. Lägsta pris'!BD$77,'1 Spec. - 1. Lägsta pris'!$AN118)="","",INDEX(Admin!$P$43:$Q$57,'1 Spec. - 1. Lägsta pris'!BD$77,'1 Spec. - 1. Lägsta pris'!$AN118)),"")</f>
        <v/>
      </c>
      <c r="BA118" s="10" t="str" cm="1">
        <f t="array" ref="BA118">IFERROR(IF(INDEX(Admin!$P$43:$Q$57,'1 Spec. - 1. Lägsta pris'!BE$77,'1 Spec. - 1. Lägsta pris'!$AN118)="","",INDEX(Admin!$P$43:$Q$57,'1 Spec. - 1. Lägsta pris'!BE$77,'1 Spec. - 1. Lägsta pris'!$AN118)),"")</f>
        <v/>
      </c>
      <c r="BB118" s="10" t="str" cm="1">
        <f t="array" ref="BB118">IFERROR(IF(INDEX(Admin!$P$43:$Q$57,'1 Spec. - 1. Lägsta pris'!BF$77,'1 Spec. - 1. Lägsta pris'!$AN118)="","",INDEX(Admin!$P$43:$Q$57,'1 Spec. - 1. Lägsta pris'!BF$77,'1 Spec. - 1. Lägsta pris'!$AN118)),"")</f>
        <v/>
      </c>
      <c r="BC118" s="10" t="str" cm="1">
        <f t="array" ref="BC118">IFERROR(IF(INDEX(Admin!$P$43:$Q$57,'1 Spec. - 1. Lägsta pris'!BG$77,'1 Spec. - 1. Lägsta pris'!$AN118)="","",INDEX(Admin!$P$43:$Q$57,'1 Spec. - 1. Lägsta pris'!BG$77,'1 Spec. - 1. Lägsta pris'!$AN118)),"")</f>
        <v/>
      </c>
      <c r="BD118" s="10" t="str" cm="1">
        <f t="array" ref="BD118">IFERROR(IF(INDEX(Admin!$P$43:$Q$57,'1 Spec. - 1. Lägsta pris'!BH$77,'1 Spec. - 1. Lägsta pris'!$AN118)="","",INDEX(Admin!$P$43:$Q$57,'1 Spec. - 1. Lägsta pris'!BH$77,'1 Spec. - 1. Lägsta pris'!$AN118)),"")</f>
        <v/>
      </c>
    </row>
    <row r="119" spans="2:56" ht="51.95" customHeight="1" x14ac:dyDescent="0.2">
      <c r="B119" s="232" t="s">
        <v>97</v>
      </c>
      <c r="C119" s="482"/>
      <c r="D119" s="483"/>
      <c r="E119" s="484"/>
      <c r="F119" s="467"/>
      <c r="G119" s="468"/>
      <c r="H119" s="268"/>
      <c r="I119" s="265" t="str">
        <f>IFERROR(IF(LEFT(C119,3)="Övr",MID(F119,FIND("(",F119)+1,LEN(F119)-FIND("(",F119)-1),INDEX(Admin!$H$127:$H$150,MATCH($C119,Admin!$I$127:$I$150,0))),"")</f>
        <v/>
      </c>
      <c r="J119" s="182"/>
      <c r="K119" s="182"/>
      <c r="L119" s="213"/>
      <c r="M119" s="213"/>
      <c r="N119" s="213"/>
      <c r="O119" s="213"/>
      <c r="P119" s="213"/>
      <c r="Q119" s="176"/>
      <c r="R119" s="469"/>
      <c r="S119" s="470"/>
      <c r="T119" s="363"/>
      <c r="U119" s="365">
        <f t="shared" si="12"/>
        <v>0</v>
      </c>
      <c r="V119" s="363"/>
      <c r="W119" s="365">
        <f t="shared" si="13"/>
        <v>0</v>
      </c>
      <c r="X119" s="365"/>
      <c r="Y119" s="471">
        <f t="shared" ref="Y119:Y152" si="16">IF(Q119="Nej",0,IFERROR(+U119+W119,""))</f>
        <v>0</v>
      </c>
      <c r="Z119" s="472"/>
      <c r="AM119" s="147" t="str">
        <f t="shared" si="14"/>
        <v/>
      </c>
      <c r="AN119" s="147" t="str">
        <f t="shared" si="15"/>
        <v/>
      </c>
      <c r="AP119" s="10" t="str" cm="1">
        <f t="array" ref="AP119">IFERROR(IF(INDEX(Admin!$P$43:$Q$57,'1 Spec. - 1. Lägsta pris'!AT$77,'1 Spec. - 1. Lägsta pris'!$AN119)="","",INDEX(Admin!$P$43:$Q$57,'1 Spec. - 1. Lägsta pris'!AT$77,'1 Spec. - 1. Lägsta pris'!$AN119)),"")</f>
        <v/>
      </c>
      <c r="AQ119" s="10" t="str" cm="1">
        <f t="array" ref="AQ119">IFERROR(IF(INDEX(Admin!$P$43:$Q$57,'1 Spec. - 1. Lägsta pris'!AU$77,'1 Spec. - 1. Lägsta pris'!$AN119)="","",INDEX(Admin!$P$43:$Q$57,'1 Spec. - 1. Lägsta pris'!AU$77,'1 Spec. - 1. Lägsta pris'!$AN119)),"")</f>
        <v/>
      </c>
      <c r="AR119" s="10" t="str" cm="1">
        <f t="array" ref="AR119">IFERROR(IF(INDEX(Admin!$P$43:$Q$57,'1 Spec. - 1. Lägsta pris'!AV$77,'1 Spec. - 1. Lägsta pris'!$AN119)="","",INDEX(Admin!$P$43:$Q$57,'1 Spec. - 1. Lägsta pris'!AV$77,'1 Spec. - 1. Lägsta pris'!$AN119)),"")</f>
        <v/>
      </c>
      <c r="AS119" s="10" t="str" cm="1">
        <f t="array" ref="AS119">IFERROR(IF(INDEX(Admin!$P$43:$Q$57,'1 Spec. - 1. Lägsta pris'!AW$77,'1 Spec. - 1. Lägsta pris'!$AN119)="","",INDEX(Admin!$P$43:$Q$57,'1 Spec. - 1. Lägsta pris'!AW$77,'1 Spec. - 1. Lägsta pris'!$AN119)),"")</f>
        <v/>
      </c>
      <c r="AT119" s="10" t="str" cm="1">
        <f t="array" ref="AT119">IFERROR(IF(INDEX(Admin!$P$43:$Q$57,'1 Spec. - 1. Lägsta pris'!AX$77,'1 Spec. - 1. Lägsta pris'!$AN119)="","",INDEX(Admin!$P$43:$Q$57,'1 Spec. - 1. Lägsta pris'!AX$77,'1 Spec. - 1. Lägsta pris'!$AN119)),"")</f>
        <v/>
      </c>
      <c r="AU119" s="10" t="str" cm="1">
        <f t="array" ref="AU119">IFERROR(IF(INDEX(Admin!$P$43:$Q$57,'1 Spec. - 1. Lägsta pris'!AY$77,'1 Spec. - 1. Lägsta pris'!$AN119)="","",INDEX(Admin!$P$43:$Q$57,'1 Spec. - 1. Lägsta pris'!AY$77,'1 Spec. - 1. Lägsta pris'!$AN119)),"")</f>
        <v/>
      </c>
      <c r="AV119" s="10" t="str" cm="1">
        <f t="array" ref="AV119">IFERROR(IF(INDEX(Admin!$P$43:$Q$57,'1 Spec. - 1. Lägsta pris'!AZ$77,'1 Spec. - 1. Lägsta pris'!$AN119)="","",INDEX(Admin!$P$43:$Q$57,'1 Spec. - 1. Lägsta pris'!AZ$77,'1 Spec. - 1. Lägsta pris'!$AN119)),"")</f>
        <v/>
      </c>
      <c r="AW119" s="10" t="str" cm="1">
        <f t="array" ref="AW119">IFERROR(IF(INDEX(Admin!$P$43:$Q$57,'1 Spec. - 1. Lägsta pris'!BA$77,'1 Spec. - 1. Lägsta pris'!$AN119)="","",INDEX(Admin!$P$43:$Q$57,'1 Spec. - 1. Lägsta pris'!BA$77,'1 Spec. - 1. Lägsta pris'!$AN119)),"")</f>
        <v/>
      </c>
      <c r="AX119" s="10" t="str" cm="1">
        <f t="array" ref="AX119">IFERROR(IF(INDEX(Admin!$P$43:$Q$57,'1 Spec. - 1. Lägsta pris'!BB$77,'1 Spec. - 1. Lägsta pris'!$AN119)="","",INDEX(Admin!$P$43:$Q$57,'1 Spec. - 1. Lägsta pris'!BB$77,'1 Spec. - 1. Lägsta pris'!$AN119)),"")</f>
        <v/>
      </c>
      <c r="AY119" s="10" t="str" cm="1">
        <f t="array" ref="AY119">IFERROR(IF(INDEX(Admin!$P$43:$Q$57,'1 Spec. - 1. Lägsta pris'!BC$77,'1 Spec. - 1. Lägsta pris'!$AN119)="","",INDEX(Admin!$P$43:$Q$57,'1 Spec. - 1. Lägsta pris'!BC$77,'1 Spec. - 1. Lägsta pris'!$AN119)),"")</f>
        <v/>
      </c>
      <c r="AZ119" s="10" t="str" cm="1">
        <f t="array" ref="AZ119">IFERROR(IF(INDEX(Admin!$P$43:$Q$57,'1 Spec. - 1. Lägsta pris'!BD$77,'1 Spec. - 1. Lägsta pris'!$AN119)="","",INDEX(Admin!$P$43:$Q$57,'1 Spec. - 1. Lägsta pris'!BD$77,'1 Spec. - 1. Lägsta pris'!$AN119)),"")</f>
        <v/>
      </c>
      <c r="BA119" s="10" t="str" cm="1">
        <f t="array" ref="BA119">IFERROR(IF(INDEX(Admin!$P$43:$Q$57,'1 Spec. - 1. Lägsta pris'!BE$77,'1 Spec. - 1. Lägsta pris'!$AN119)="","",INDEX(Admin!$P$43:$Q$57,'1 Spec. - 1. Lägsta pris'!BE$77,'1 Spec. - 1. Lägsta pris'!$AN119)),"")</f>
        <v/>
      </c>
      <c r="BB119" s="10" t="str" cm="1">
        <f t="array" ref="BB119">IFERROR(IF(INDEX(Admin!$P$43:$Q$57,'1 Spec. - 1. Lägsta pris'!BF$77,'1 Spec. - 1. Lägsta pris'!$AN119)="","",INDEX(Admin!$P$43:$Q$57,'1 Spec. - 1. Lägsta pris'!BF$77,'1 Spec. - 1. Lägsta pris'!$AN119)),"")</f>
        <v/>
      </c>
      <c r="BC119" s="10" t="str" cm="1">
        <f t="array" ref="BC119">IFERROR(IF(INDEX(Admin!$P$43:$Q$57,'1 Spec. - 1. Lägsta pris'!BG$77,'1 Spec. - 1. Lägsta pris'!$AN119)="","",INDEX(Admin!$P$43:$Q$57,'1 Spec. - 1. Lägsta pris'!BG$77,'1 Spec. - 1. Lägsta pris'!$AN119)),"")</f>
        <v/>
      </c>
      <c r="BD119" s="10" t="str" cm="1">
        <f t="array" ref="BD119">IFERROR(IF(INDEX(Admin!$P$43:$Q$57,'1 Spec. - 1. Lägsta pris'!BH$77,'1 Spec. - 1. Lägsta pris'!$AN119)="","",INDEX(Admin!$P$43:$Q$57,'1 Spec. - 1. Lägsta pris'!BH$77,'1 Spec. - 1. Lägsta pris'!$AN119)),"")</f>
        <v/>
      </c>
    </row>
    <row r="120" spans="2:56" ht="51.95" customHeight="1" x14ac:dyDescent="0.2">
      <c r="B120" s="232" t="s">
        <v>98</v>
      </c>
      <c r="C120" s="482"/>
      <c r="D120" s="483"/>
      <c r="E120" s="484"/>
      <c r="F120" s="467"/>
      <c r="G120" s="468"/>
      <c r="H120" s="268"/>
      <c r="I120" s="265" t="str">
        <f>IFERROR(IF(LEFT(C120,3)="Övr",MID(F120,FIND("(",F120)+1,LEN(F120)-FIND("(",F120)-1),INDEX(Admin!$H$127:$H$150,MATCH($C120,Admin!$I$127:$I$150,0))),"")</f>
        <v/>
      </c>
      <c r="J120" s="182"/>
      <c r="K120" s="182"/>
      <c r="L120" s="213"/>
      <c r="M120" s="213"/>
      <c r="N120" s="213"/>
      <c r="O120" s="213"/>
      <c r="P120" s="213"/>
      <c r="Q120" s="176"/>
      <c r="R120" s="469"/>
      <c r="S120" s="470"/>
      <c r="T120" s="363"/>
      <c r="U120" s="365">
        <f t="shared" si="12"/>
        <v>0</v>
      </c>
      <c r="V120" s="363"/>
      <c r="W120" s="365">
        <f t="shared" si="13"/>
        <v>0</v>
      </c>
      <c r="X120" s="365"/>
      <c r="Y120" s="471">
        <f t="shared" si="16"/>
        <v>0</v>
      </c>
      <c r="Z120" s="472"/>
      <c r="AM120" s="147" t="str">
        <f t="shared" si="14"/>
        <v/>
      </c>
      <c r="AN120" s="147" t="str">
        <f t="shared" si="15"/>
        <v/>
      </c>
      <c r="AP120" s="10" t="str" cm="1">
        <f t="array" ref="AP120">IFERROR(IF(INDEX(Admin!$P$43:$Q$57,'1 Spec. - 1. Lägsta pris'!AT$77,'1 Spec. - 1. Lägsta pris'!$AN120)="","",INDEX(Admin!$P$43:$Q$57,'1 Spec. - 1. Lägsta pris'!AT$77,'1 Spec. - 1. Lägsta pris'!$AN120)),"")</f>
        <v/>
      </c>
      <c r="AQ120" s="10" t="str" cm="1">
        <f t="array" ref="AQ120">IFERROR(IF(INDEX(Admin!$P$43:$Q$57,'1 Spec. - 1. Lägsta pris'!AU$77,'1 Spec. - 1. Lägsta pris'!$AN120)="","",INDEX(Admin!$P$43:$Q$57,'1 Spec. - 1. Lägsta pris'!AU$77,'1 Spec. - 1. Lägsta pris'!$AN120)),"")</f>
        <v/>
      </c>
      <c r="AR120" s="10" t="str" cm="1">
        <f t="array" ref="AR120">IFERROR(IF(INDEX(Admin!$P$43:$Q$57,'1 Spec. - 1. Lägsta pris'!AV$77,'1 Spec. - 1. Lägsta pris'!$AN120)="","",INDEX(Admin!$P$43:$Q$57,'1 Spec. - 1. Lägsta pris'!AV$77,'1 Spec. - 1. Lägsta pris'!$AN120)),"")</f>
        <v/>
      </c>
      <c r="AS120" s="10" t="str" cm="1">
        <f t="array" ref="AS120">IFERROR(IF(INDEX(Admin!$P$43:$Q$57,'1 Spec. - 1. Lägsta pris'!AW$77,'1 Spec. - 1. Lägsta pris'!$AN120)="","",INDEX(Admin!$P$43:$Q$57,'1 Spec. - 1. Lägsta pris'!AW$77,'1 Spec. - 1. Lägsta pris'!$AN120)),"")</f>
        <v/>
      </c>
      <c r="AT120" s="10" t="str" cm="1">
        <f t="array" ref="AT120">IFERROR(IF(INDEX(Admin!$P$43:$Q$57,'1 Spec. - 1. Lägsta pris'!AX$77,'1 Spec. - 1. Lägsta pris'!$AN120)="","",INDEX(Admin!$P$43:$Q$57,'1 Spec. - 1. Lägsta pris'!AX$77,'1 Spec. - 1. Lägsta pris'!$AN120)),"")</f>
        <v/>
      </c>
      <c r="AU120" s="10" t="str" cm="1">
        <f t="array" ref="AU120">IFERROR(IF(INDEX(Admin!$P$43:$Q$57,'1 Spec. - 1. Lägsta pris'!AY$77,'1 Spec. - 1. Lägsta pris'!$AN120)="","",INDEX(Admin!$P$43:$Q$57,'1 Spec. - 1. Lägsta pris'!AY$77,'1 Spec. - 1. Lägsta pris'!$AN120)),"")</f>
        <v/>
      </c>
      <c r="AV120" s="10" t="str" cm="1">
        <f t="array" ref="AV120">IFERROR(IF(INDEX(Admin!$P$43:$Q$57,'1 Spec. - 1. Lägsta pris'!AZ$77,'1 Spec. - 1. Lägsta pris'!$AN120)="","",INDEX(Admin!$P$43:$Q$57,'1 Spec. - 1. Lägsta pris'!AZ$77,'1 Spec. - 1. Lägsta pris'!$AN120)),"")</f>
        <v/>
      </c>
      <c r="AW120" s="10" t="str" cm="1">
        <f t="array" ref="AW120">IFERROR(IF(INDEX(Admin!$P$43:$Q$57,'1 Spec. - 1. Lägsta pris'!BA$77,'1 Spec. - 1. Lägsta pris'!$AN120)="","",INDEX(Admin!$P$43:$Q$57,'1 Spec. - 1. Lägsta pris'!BA$77,'1 Spec. - 1. Lägsta pris'!$AN120)),"")</f>
        <v/>
      </c>
      <c r="AX120" s="10" t="str" cm="1">
        <f t="array" ref="AX120">IFERROR(IF(INDEX(Admin!$P$43:$Q$57,'1 Spec. - 1. Lägsta pris'!BB$77,'1 Spec. - 1. Lägsta pris'!$AN120)="","",INDEX(Admin!$P$43:$Q$57,'1 Spec. - 1. Lägsta pris'!BB$77,'1 Spec. - 1. Lägsta pris'!$AN120)),"")</f>
        <v/>
      </c>
      <c r="AY120" s="10" t="str" cm="1">
        <f t="array" ref="AY120">IFERROR(IF(INDEX(Admin!$P$43:$Q$57,'1 Spec. - 1. Lägsta pris'!BC$77,'1 Spec. - 1. Lägsta pris'!$AN120)="","",INDEX(Admin!$P$43:$Q$57,'1 Spec. - 1. Lägsta pris'!BC$77,'1 Spec. - 1. Lägsta pris'!$AN120)),"")</f>
        <v/>
      </c>
      <c r="AZ120" s="10" t="str" cm="1">
        <f t="array" ref="AZ120">IFERROR(IF(INDEX(Admin!$P$43:$Q$57,'1 Spec. - 1. Lägsta pris'!BD$77,'1 Spec. - 1. Lägsta pris'!$AN120)="","",INDEX(Admin!$P$43:$Q$57,'1 Spec. - 1. Lägsta pris'!BD$77,'1 Spec. - 1. Lägsta pris'!$AN120)),"")</f>
        <v/>
      </c>
      <c r="BA120" s="10" t="str" cm="1">
        <f t="array" ref="BA120">IFERROR(IF(INDEX(Admin!$P$43:$Q$57,'1 Spec. - 1. Lägsta pris'!BE$77,'1 Spec. - 1. Lägsta pris'!$AN120)="","",INDEX(Admin!$P$43:$Q$57,'1 Spec. - 1. Lägsta pris'!BE$77,'1 Spec. - 1. Lägsta pris'!$AN120)),"")</f>
        <v/>
      </c>
      <c r="BB120" s="10" t="str" cm="1">
        <f t="array" ref="BB120">IFERROR(IF(INDEX(Admin!$P$43:$Q$57,'1 Spec. - 1. Lägsta pris'!BF$77,'1 Spec. - 1. Lägsta pris'!$AN120)="","",INDEX(Admin!$P$43:$Q$57,'1 Spec. - 1. Lägsta pris'!BF$77,'1 Spec. - 1. Lägsta pris'!$AN120)),"")</f>
        <v/>
      </c>
      <c r="BC120" s="10" t="str" cm="1">
        <f t="array" ref="BC120">IFERROR(IF(INDEX(Admin!$P$43:$Q$57,'1 Spec. - 1. Lägsta pris'!BG$77,'1 Spec. - 1. Lägsta pris'!$AN120)="","",INDEX(Admin!$P$43:$Q$57,'1 Spec. - 1. Lägsta pris'!BG$77,'1 Spec. - 1. Lägsta pris'!$AN120)),"")</f>
        <v/>
      </c>
      <c r="BD120" s="10" t="str" cm="1">
        <f t="array" ref="BD120">IFERROR(IF(INDEX(Admin!$P$43:$Q$57,'1 Spec. - 1. Lägsta pris'!BH$77,'1 Spec. - 1. Lägsta pris'!$AN120)="","",INDEX(Admin!$P$43:$Q$57,'1 Spec. - 1. Lägsta pris'!BH$77,'1 Spec. - 1. Lägsta pris'!$AN120)),"")</f>
        <v/>
      </c>
    </row>
    <row r="121" spans="2:56" ht="51.95" customHeight="1" x14ac:dyDescent="0.2">
      <c r="B121" s="232" t="s">
        <v>99</v>
      </c>
      <c r="C121" s="482"/>
      <c r="D121" s="483"/>
      <c r="E121" s="484"/>
      <c r="F121" s="467"/>
      <c r="G121" s="468"/>
      <c r="H121" s="268"/>
      <c r="I121" s="265" t="str">
        <f>IFERROR(IF(LEFT(C121,3)="Övr",MID(F121,FIND("(",F121)+1,LEN(F121)-FIND("(",F121)-1),INDEX(Admin!$H$127:$H$150,MATCH($C121,Admin!$I$127:$I$150,0))),"")</f>
        <v/>
      </c>
      <c r="J121" s="182"/>
      <c r="K121" s="182"/>
      <c r="L121" s="213"/>
      <c r="M121" s="213"/>
      <c r="N121" s="213"/>
      <c r="O121" s="213"/>
      <c r="P121" s="213"/>
      <c r="Q121" s="176"/>
      <c r="R121" s="469"/>
      <c r="S121" s="470"/>
      <c r="T121" s="363"/>
      <c r="U121" s="365">
        <f t="shared" si="12"/>
        <v>0</v>
      </c>
      <c r="V121" s="363"/>
      <c r="W121" s="365">
        <f t="shared" si="13"/>
        <v>0</v>
      </c>
      <c r="X121" s="365"/>
      <c r="Y121" s="471">
        <f t="shared" si="16"/>
        <v>0</v>
      </c>
      <c r="Z121" s="472"/>
      <c r="AM121" s="147" t="str">
        <f t="shared" si="14"/>
        <v/>
      </c>
      <c r="AN121" s="147" t="str">
        <f t="shared" si="15"/>
        <v/>
      </c>
      <c r="AP121" s="10" t="str" cm="1">
        <f t="array" ref="AP121">IFERROR(IF(INDEX(Admin!$P$43:$Q$57,'1 Spec. - 1. Lägsta pris'!AT$77,'1 Spec. - 1. Lägsta pris'!$AN121)="","",INDEX(Admin!$P$43:$Q$57,'1 Spec. - 1. Lägsta pris'!AT$77,'1 Spec. - 1. Lägsta pris'!$AN121)),"")</f>
        <v/>
      </c>
      <c r="AQ121" s="10" t="str" cm="1">
        <f t="array" ref="AQ121">IFERROR(IF(INDEX(Admin!$P$43:$Q$57,'1 Spec. - 1. Lägsta pris'!AU$77,'1 Spec. - 1. Lägsta pris'!$AN121)="","",INDEX(Admin!$P$43:$Q$57,'1 Spec. - 1. Lägsta pris'!AU$77,'1 Spec. - 1. Lägsta pris'!$AN121)),"")</f>
        <v/>
      </c>
      <c r="AR121" s="10" t="str" cm="1">
        <f t="array" ref="AR121">IFERROR(IF(INDEX(Admin!$P$43:$Q$57,'1 Spec. - 1. Lägsta pris'!AV$77,'1 Spec. - 1. Lägsta pris'!$AN121)="","",INDEX(Admin!$P$43:$Q$57,'1 Spec. - 1. Lägsta pris'!AV$77,'1 Spec. - 1. Lägsta pris'!$AN121)),"")</f>
        <v/>
      </c>
      <c r="AS121" s="10" t="str" cm="1">
        <f t="array" ref="AS121">IFERROR(IF(INDEX(Admin!$P$43:$Q$57,'1 Spec. - 1. Lägsta pris'!AW$77,'1 Spec. - 1. Lägsta pris'!$AN121)="","",INDEX(Admin!$P$43:$Q$57,'1 Spec. - 1. Lägsta pris'!AW$77,'1 Spec. - 1. Lägsta pris'!$AN121)),"")</f>
        <v/>
      </c>
      <c r="AT121" s="10" t="str" cm="1">
        <f t="array" ref="AT121">IFERROR(IF(INDEX(Admin!$P$43:$Q$57,'1 Spec. - 1. Lägsta pris'!AX$77,'1 Spec. - 1. Lägsta pris'!$AN121)="","",INDEX(Admin!$P$43:$Q$57,'1 Spec. - 1. Lägsta pris'!AX$77,'1 Spec. - 1. Lägsta pris'!$AN121)),"")</f>
        <v/>
      </c>
      <c r="AU121" s="10" t="str" cm="1">
        <f t="array" ref="AU121">IFERROR(IF(INDEX(Admin!$P$43:$Q$57,'1 Spec. - 1. Lägsta pris'!AY$77,'1 Spec. - 1. Lägsta pris'!$AN121)="","",INDEX(Admin!$P$43:$Q$57,'1 Spec. - 1. Lägsta pris'!AY$77,'1 Spec. - 1. Lägsta pris'!$AN121)),"")</f>
        <v/>
      </c>
      <c r="AV121" s="10" t="str" cm="1">
        <f t="array" ref="AV121">IFERROR(IF(INDEX(Admin!$P$43:$Q$57,'1 Spec. - 1. Lägsta pris'!AZ$77,'1 Spec. - 1. Lägsta pris'!$AN121)="","",INDEX(Admin!$P$43:$Q$57,'1 Spec. - 1. Lägsta pris'!AZ$77,'1 Spec. - 1. Lägsta pris'!$AN121)),"")</f>
        <v/>
      </c>
      <c r="AW121" s="10" t="str" cm="1">
        <f t="array" ref="AW121">IFERROR(IF(INDEX(Admin!$P$43:$Q$57,'1 Spec. - 1. Lägsta pris'!BA$77,'1 Spec. - 1. Lägsta pris'!$AN121)="","",INDEX(Admin!$P$43:$Q$57,'1 Spec. - 1. Lägsta pris'!BA$77,'1 Spec. - 1. Lägsta pris'!$AN121)),"")</f>
        <v/>
      </c>
      <c r="AX121" s="10" t="str" cm="1">
        <f t="array" ref="AX121">IFERROR(IF(INDEX(Admin!$P$43:$Q$57,'1 Spec. - 1. Lägsta pris'!BB$77,'1 Spec. - 1. Lägsta pris'!$AN121)="","",INDEX(Admin!$P$43:$Q$57,'1 Spec. - 1. Lägsta pris'!BB$77,'1 Spec. - 1. Lägsta pris'!$AN121)),"")</f>
        <v/>
      </c>
      <c r="AY121" s="10" t="str" cm="1">
        <f t="array" ref="AY121">IFERROR(IF(INDEX(Admin!$P$43:$Q$57,'1 Spec. - 1. Lägsta pris'!BC$77,'1 Spec. - 1. Lägsta pris'!$AN121)="","",INDEX(Admin!$P$43:$Q$57,'1 Spec. - 1. Lägsta pris'!BC$77,'1 Spec. - 1. Lägsta pris'!$AN121)),"")</f>
        <v/>
      </c>
      <c r="AZ121" s="10" t="str" cm="1">
        <f t="array" ref="AZ121">IFERROR(IF(INDEX(Admin!$P$43:$Q$57,'1 Spec. - 1. Lägsta pris'!BD$77,'1 Spec. - 1. Lägsta pris'!$AN121)="","",INDEX(Admin!$P$43:$Q$57,'1 Spec. - 1. Lägsta pris'!BD$77,'1 Spec. - 1. Lägsta pris'!$AN121)),"")</f>
        <v/>
      </c>
      <c r="BA121" s="10" t="str" cm="1">
        <f t="array" ref="BA121">IFERROR(IF(INDEX(Admin!$P$43:$Q$57,'1 Spec. - 1. Lägsta pris'!BE$77,'1 Spec. - 1. Lägsta pris'!$AN121)="","",INDEX(Admin!$P$43:$Q$57,'1 Spec. - 1. Lägsta pris'!BE$77,'1 Spec. - 1. Lägsta pris'!$AN121)),"")</f>
        <v/>
      </c>
      <c r="BB121" s="10" t="str" cm="1">
        <f t="array" ref="BB121">IFERROR(IF(INDEX(Admin!$P$43:$Q$57,'1 Spec. - 1. Lägsta pris'!BF$77,'1 Spec. - 1. Lägsta pris'!$AN121)="","",INDEX(Admin!$P$43:$Q$57,'1 Spec. - 1. Lägsta pris'!BF$77,'1 Spec. - 1. Lägsta pris'!$AN121)),"")</f>
        <v/>
      </c>
      <c r="BC121" s="10" t="str" cm="1">
        <f t="array" ref="BC121">IFERROR(IF(INDEX(Admin!$P$43:$Q$57,'1 Spec. - 1. Lägsta pris'!BG$77,'1 Spec. - 1. Lägsta pris'!$AN121)="","",INDEX(Admin!$P$43:$Q$57,'1 Spec. - 1. Lägsta pris'!BG$77,'1 Spec. - 1. Lägsta pris'!$AN121)),"")</f>
        <v/>
      </c>
      <c r="BD121" s="10" t="str" cm="1">
        <f t="array" ref="BD121">IFERROR(IF(INDEX(Admin!$P$43:$Q$57,'1 Spec. - 1. Lägsta pris'!BH$77,'1 Spec. - 1. Lägsta pris'!$AN121)="","",INDEX(Admin!$P$43:$Q$57,'1 Spec. - 1. Lägsta pris'!BH$77,'1 Spec. - 1. Lägsta pris'!$AN121)),"")</f>
        <v/>
      </c>
    </row>
    <row r="122" spans="2:56" ht="51.95" customHeight="1" x14ac:dyDescent="0.2">
      <c r="B122" s="232" t="s">
        <v>100</v>
      </c>
      <c r="C122" s="482"/>
      <c r="D122" s="483"/>
      <c r="E122" s="484"/>
      <c r="F122" s="467"/>
      <c r="G122" s="468"/>
      <c r="H122" s="268"/>
      <c r="I122" s="265" t="str">
        <f>IFERROR(IF(LEFT(C122,3)="Övr",MID(F122,FIND("(",F122)+1,LEN(F122)-FIND("(",F122)-1),INDEX(Admin!$H$127:$H$150,MATCH($C122,Admin!$I$127:$I$150,0))),"")</f>
        <v/>
      </c>
      <c r="J122" s="182"/>
      <c r="K122" s="182"/>
      <c r="L122" s="213"/>
      <c r="M122" s="213"/>
      <c r="N122" s="213"/>
      <c r="O122" s="213"/>
      <c r="P122" s="213"/>
      <c r="Q122" s="176"/>
      <c r="R122" s="469"/>
      <c r="S122" s="470"/>
      <c r="T122" s="363"/>
      <c r="U122" s="365">
        <f t="shared" si="12"/>
        <v>0</v>
      </c>
      <c r="V122" s="363"/>
      <c r="W122" s="365">
        <f t="shared" si="13"/>
        <v>0</v>
      </c>
      <c r="X122" s="365"/>
      <c r="Y122" s="471">
        <f t="shared" si="16"/>
        <v>0</v>
      </c>
      <c r="Z122" s="472"/>
      <c r="AM122" s="147" t="str">
        <f t="shared" si="14"/>
        <v/>
      </c>
      <c r="AN122" s="147" t="str">
        <f t="shared" si="15"/>
        <v/>
      </c>
      <c r="AP122" s="10" t="str" cm="1">
        <f t="array" ref="AP122">IFERROR(IF(INDEX(Admin!$P$43:$Q$57,'1 Spec. - 1. Lägsta pris'!AT$77,'1 Spec. - 1. Lägsta pris'!$AN122)="","",INDEX(Admin!$P$43:$Q$57,'1 Spec. - 1. Lägsta pris'!AT$77,'1 Spec. - 1. Lägsta pris'!$AN122)),"")</f>
        <v/>
      </c>
      <c r="AQ122" s="10" t="str" cm="1">
        <f t="array" ref="AQ122">IFERROR(IF(INDEX(Admin!$P$43:$Q$57,'1 Spec. - 1. Lägsta pris'!AU$77,'1 Spec. - 1. Lägsta pris'!$AN122)="","",INDEX(Admin!$P$43:$Q$57,'1 Spec. - 1. Lägsta pris'!AU$77,'1 Spec. - 1. Lägsta pris'!$AN122)),"")</f>
        <v/>
      </c>
      <c r="AR122" s="10" t="str" cm="1">
        <f t="array" ref="AR122">IFERROR(IF(INDEX(Admin!$P$43:$Q$57,'1 Spec. - 1. Lägsta pris'!AV$77,'1 Spec. - 1. Lägsta pris'!$AN122)="","",INDEX(Admin!$P$43:$Q$57,'1 Spec. - 1. Lägsta pris'!AV$77,'1 Spec. - 1. Lägsta pris'!$AN122)),"")</f>
        <v/>
      </c>
      <c r="AS122" s="10" t="str" cm="1">
        <f t="array" ref="AS122">IFERROR(IF(INDEX(Admin!$P$43:$Q$57,'1 Spec. - 1. Lägsta pris'!AW$77,'1 Spec. - 1. Lägsta pris'!$AN122)="","",INDEX(Admin!$P$43:$Q$57,'1 Spec. - 1. Lägsta pris'!AW$77,'1 Spec. - 1. Lägsta pris'!$AN122)),"")</f>
        <v/>
      </c>
      <c r="AT122" s="10" t="str" cm="1">
        <f t="array" ref="AT122">IFERROR(IF(INDEX(Admin!$P$43:$Q$57,'1 Spec. - 1. Lägsta pris'!AX$77,'1 Spec. - 1. Lägsta pris'!$AN122)="","",INDEX(Admin!$P$43:$Q$57,'1 Spec. - 1. Lägsta pris'!AX$77,'1 Spec. - 1. Lägsta pris'!$AN122)),"")</f>
        <v/>
      </c>
      <c r="AU122" s="10" t="str" cm="1">
        <f t="array" ref="AU122">IFERROR(IF(INDEX(Admin!$P$43:$Q$57,'1 Spec. - 1. Lägsta pris'!AY$77,'1 Spec. - 1. Lägsta pris'!$AN122)="","",INDEX(Admin!$P$43:$Q$57,'1 Spec. - 1. Lägsta pris'!AY$77,'1 Spec. - 1. Lägsta pris'!$AN122)),"")</f>
        <v/>
      </c>
      <c r="AV122" s="10" t="str" cm="1">
        <f t="array" ref="AV122">IFERROR(IF(INDEX(Admin!$P$43:$Q$57,'1 Spec. - 1. Lägsta pris'!AZ$77,'1 Spec. - 1. Lägsta pris'!$AN122)="","",INDEX(Admin!$P$43:$Q$57,'1 Spec. - 1. Lägsta pris'!AZ$77,'1 Spec. - 1. Lägsta pris'!$AN122)),"")</f>
        <v/>
      </c>
      <c r="AW122" s="10" t="str" cm="1">
        <f t="array" ref="AW122">IFERROR(IF(INDEX(Admin!$P$43:$Q$57,'1 Spec. - 1. Lägsta pris'!BA$77,'1 Spec. - 1. Lägsta pris'!$AN122)="","",INDEX(Admin!$P$43:$Q$57,'1 Spec. - 1. Lägsta pris'!BA$77,'1 Spec. - 1. Lägsta pris'!$AN122)),"")</f>
        <v/>
      </c>
      <c r="AX122" s="10" t="str" cm="1">
        <f t="array" ref="AX122">IFERROR(IF(INDEX(Admin!$P$43:$Q$57,'1 Spec. - 1. Lägsta pris'!BB$77,'1 Spec. - 1. Lägsta pris'!$AN122)="","",INDEX(Admin!$P$43:$Q$57,'1 Spec. - 1. Lägsta pris'!BB$77,'1 Spec. - 1. Lägsta pris'!$AN122)),"")</f>
        <v/>
      </c>
      <c r="AY122" s="10" t="str" cm="1">
        <f t="array" ref="AY122">IFERROR(IF(INDEX(Admin!$P$43:$Q$57,'1 Spec. - 1. Lägsta pris'!BC$77,'1 Spec. - 1. Lägsta pris'!$AN122)="","",INDEX(Admin!$P$43:$Q$57,'1 Spec. - 1. Lägsta pris'!BC$77,'1 Spec. - 1. Lägsta pris'!$AN122)),"")</f>
        <v/>
      </c>
      <c r="AZ122" s="10" t="str" cm="1">
        <f t="array" ref="AZ122">IFERROR(IF(INDEX(Admin!$P$43:$Q$57,'1 Spec. - 1. Lägsta pris'!BD$77,'1 Spec. - 1. Lägsta pris'!$AN122)="","",INDEX(Admin!$P$43:$Q$57,'1 Spec. - 1. Lägsta pris'!BD$77,'1 Spec. - 1. Lägsta pris'!$AN122)),"")</f>
        <v/>
      </c>
      <c r="BA122" s="10" t="str" cm="1">
        <f t="array" ref="BA122">IFERROR(IF(INDEX(Admin!$P$43:$Q$57,'1 Spec. - 1. Lägsta pris'!BE$77,'1 Spec. - 1. Lägsta pris'!$AN122)="","",INDEX(Admin!$P$43:$Q$57,'1 Spec. - 1. Lägsta pris'!BE$77,'1 Spec. - 1. Lägsta pris'!$AN122)),"")</f>
        <v/>
      </c>
      <c r="BB122" s="10" t="str" cm="1">
        <f t="array" ref="BB122">IFERROR(IF(INDEX(Admin!$P$43:$Q$57,'1 Spec. - 1. Lägsta pris'!BF$77,'1 Spec. - 1. Lägsta pris'!$AN122)="","",INDEX(Admin!$P$43:$Q$57,'1 Spec. - 1. Lägsta pris'!BF$77,'1 Spec. - 1. Lägsta pris'!$AN122)),"")</f>
        <v/>
      </c>
      <c r="BC122" s="10" t="str" cm="1">
        <f t="array" ref="BC122">IFERROR(IF(INDEX(Admin!$P$43:$Q$57,'1 Spec. - 1. Lägsta pris'!BG$77,'1 Spec. - 1. Lägsta pris'!$AN122)="","",INDEX(Admin!$P$43:$Q$57,'1 Spec. - 1. Lägsta pris'!BG$77,'1 Spec. - 1. Lägsta pris'!$AN122)),"")</f>
        <v/>
      </c>
      <c r="BD122" s="10" t="str" cm="1">
        <f t="array" ref="BD122">IFERROR(IF(INDEX(Admin!$P$43:$Q$57,'1 Spec. - 1. Lägsta pris'!BH$77,'1 Spec. - 1. Lägsta pris'!$AN122)="","",INDEX(Admin!$P$43:$Q$57,'1 Spec. - 1. Lägsta pris'!BH$77,'1 Spec. - 1. Lägsta pris'!$AN122)),"")</f>
        <v/>
      </c>
    </row>
    <row r="123" spans="2:56" ht="51.95" customHeight="1" x14ac:dyDescent="0.2">
      <c r="B123" s="232" t="s">
        <v>102</v>
      </c>
      <c r="C123" s="482"/>
      <c r="D123" s="483"/>
      <c r="E123" s="484"/>
      <c r="F123" s="467"/>
      <c r="G123" s="468"/>
      <c r="H123" s="268"/>
      <c r="I123" s="265" t="str">
        <f>IFERROR(IF(LEFT(C123,3)="Övr",MID(F123,FIND("(",F123)+1,LEN(F123)-FIND("(",F123)-1),INDEX(Admin!$H$127:$H$150,MATCH($C123,Admin!$I$127:$I$150,0))),"")</f>
        <v/>
      </c>
      <c r="J123" s="182"/>
      <c r="K123" s="182"/>
      <c r="L123" s="213"/>
      <c r="M123" s="213"/>
      <c r="N123" s="213"/>
      <c r="O123" s="213"/>
      <c r="P123" s="213"/>
      <c r="Q123" s="176"/>
      <c r="R123" s="469"/>
      <c r="S123" s="470"/>
      <c r="T123" s="363"/>
      <c r="U123" s="365">
        <f t="shared" ref="U123:U137" si="17">IF(T123*H123*J123=0,0,T123*H123*J123)</f>
        <v>0</v>
      </c>
      <c r="V123" s="363"/>
      <c r="W123" s="365">
        <f t="shared" ref="W123:W137" si="18">IF(V123*H123*K123=0,0,V123*H123*K123)</f>
        <v>0</v>
      </c>
      <c r="X123" s="365"/>
      <c r="Y123" s="471">
        <f t="shared" si="16"/>
        <v>0</v>
      </c>
      <c r="Z123" s="472"/>
      <c r="AM123" s="147" t="str">
        <f t="shared" ref="AM123:AM137" si="19">IF(C123="Kaffeautomater","Kaffeautomater",IF(C123="Vattenautomater","Vattenautomater",""))</f>
        <v/>
      </c>
      <c r="AN123" s="147" t="str">
        <f t="shared" ref="AN123:AN137" si="20">IF(AM123="Kaffeautomater",1,IF(AM123="Vattenautomater",2,""))</f>
        <v/>
      </c>
      <c r="AP123" s="10" t="str" cm="1">
        <f t="array" ref="AP123">IFERROR(IF(INDEX(Admin!$P$43:$Q$57,'1 Spec. - 1. Lägsta pris'!AT$77,'1 Spec. - 1. Lägsta pris'!$AN123)="","",INDEX(Admin!$P$43:$Q$57,'1 Spec. - 1. Lägsta pris'!AT$77,'1 Spec. - 1. Lägsta pris'!$AN123)),"")</f>
        <v/>
      </c>
      <c r="AQ123" s="10" t="str" cm="1">
        <f t="array" ref="AQ123">IFERROR(IF(INDEX(Admin!$P$43:$Q$57,'1 Spec. - 1. Lägsta pris'!AU$77,'1 Spec. - 1. Lägsta pris'!$AN123)="","",INDEX(Admin!$P$43:$Q$57,'1 Spec. - 1. Lägsta pris'!AU$77,'1 Spec. - 1. Lägsta pris'!$AN123)),"")</f>
        <v/>
      </c>
      <c r="AR123" s="10" t="str" cm="1">
        <f t="array" ref="AR123">IFERROR(IF(INDEX(Admin!$P$43:$Q$57,'1 Spec. - 1. Lägsta pris'!AV$77,'1 Spec. - 1. Lägsta pris'!$AN123)="","",INDEX(Admin!$P$43:$Q$57,'1 Spec. - 1. Lägsta pris'!AV$77,'1 Spec. - 1. Lägsta pris'!$AN123)),"")</f>
        <v/>
      </c>
      <c r="AS123" s="10" t="str" cm="1">
        <f t="array" ref="AS123">IFERROR(IF(INDEX(Admin!$P$43:$Q$57,'1 Spec. - 1. Lägsta pris'!AW$77,'1 Spec. - 1. Lägsta pris'!$AN123)="","",INDEX(Admin!$P$43:$Q$57,'1 Spec. - 1. Lägsta pris'!AW$77,'1 Spec. - 1. Lägsta pris'!$AN123)),"")</f>
        <v/>
      </c>
      <c r="AT123" s="10" t="str" cm="1">
        <f t="array" ref="AT123">IFERROR(IF(INDEX(Admin!$P$43:$Q$57,'1 Spec. - 1. Lägsta pris'!AX$77,'1 Spec. - 1. Lägsta pris'!$AN123)="","",INDEX(Admin!$P$43:$Q$57,'1 Spec. - 1. Lägsta pris'!AX$77,'1 Spec. - 1. Lägsta pris'!$AN123)),"")</f>
        <v/>
      </c>
      <c r="AU123" s="10" t="str" cm="1">
        <f t="array" ref="AU123">IFERROR(IF(INDEX(Admin!$P$43:$Q$57,'1 Spec. - 1. Lägsta pris'!AY$77,'1 Spec. - 1. Lägsta pris'!$AN123)="","",INDEX(Admin!$P$43:$Q$57,'1 Spec. - 1. Lägsta pris'!AY$77,'1 Spec. - 1. Lägsta pris'!$AN123)),"")</f>
        <v/>
      </c>
      <c r="AV123" s="10" t="str" cm="1">
        <f t="array" ref="AV123">IFERROR(IF(INDEX(Admin!$P$43:$Q$57,'1 Spec. - 1. Lägsta pris'!AZ$77,'1 Spec. - 1. Lägsta pris'!$AN123)="","",INDEX(Admin!$P$43:$Q$57,'1 Spec. - 1. Lägsta pris'!AZ$77,'1 Spec. - 1. Lägsta pris'!$AN123)),"")</f>
        <v/>
      </c>
      <c r="AW123" s="10" t="str" cm="1">
        <f t="array" ref="AW123">IFERROR(IF(INDEX(Admin!$P$43:$Q$57,'1 Spec. - 1. Lägsta pris'!BA$77,'1 Spec. - 1. Lägsta pris'!$AN123)="","",INDEX(Admin!$P$43:$Q$57,'1 Spec. - 1. Lägsta pris'!BA$77,'1 Spec. - 1. Lägsta pris'!$AN123)),"")</f>
        <v/>
      </c>
      <c r="AX123" s="10" t="str" cm="1">
        <f t="array" ref="AX123">IFERROR(IF(INDEX(Admin!$P$43:$Q$57,'1 Spec. - 1. Lägsta pris'!BB$77,'1 Spec. - 1. Lägsta pris'!$AN123)="","",INDEX(Admin!$P$43:$Q$57,'1 Spec. - 1. Lägsta pris'!BB$77,'1 Spec. - 1. Lägsta pris'!$AN123)),"")</f>
        <v/>
      </c>
      <c r="AY123" s="10" t="str" cm="1">
        <f t="array" ref="AY123">IFERROR(IF(INDEX(Admin!$P$43:$Q$57,'1 Spec. - 1. Lägsta pris'!BC$77,'1 Spec. - 1. Lägsta pris'!$AN123)="","",INDEX(Admin!$P$43:$Q$57,'1 Spec. - 1. Lägsta pris'!BC$77,'1 Spec. - 1. Lägsta pris'!$AN123)),"")</f>
        <v/>
      </c>
      <c r="AZ123" s="10" t="str" cm="1">
        <f t="array" ref="AZ123">IFERROR(IF(INDEX(Admin!$P$43:$Q$57,'1 Spec. - 1. Lägsta pris'!BD$77,'1 Spec. - 1. Lägsta pris'!$AN123)="","",INDEX(Admin!$P$43:$Q$57,'1 Spec. - 1. Lägsta pris'!BD$77,'1 Spec. - 1. Lägsta pris'!$AN123)),"")</f>
        <v/>
      </c>
      <c r="BA123" s="10" t="str" cm="1">
        <f t="array" ref="BA123">IFERROR(IF(INDEX(Admin!$P$43:$Q$57,'1 Spec. - 1. Lägsta pris'!BE$77,'1 Spec. - 1. Lägsta pris'!$AN123)="","",INDEX(Admin!$P$43:$Q$57,'1 Spec. - 1. Lägsta pris'!BE$77,'1 Spec. - 1. Lägsta pris'!$AN123)),"")</f>
        <v/>
      </c>
      <c r="BB123" s="10" t="str" cm="1">
        <f t="array" ref="BB123">IFERROR(IF(INDEX(Admin!$P$43:$Q$57,'1 Spec. - 1. Lägsta pris'!BF$77,'1 Spec. - 1. Lägsta pris'!$AN123)="","",INDEX(Admin!$P$43:$Q$57,'1 Spec. - 1. Lägsta pris'!BF$77,'1 Spec. - 1. Lägsta pris'!$AN123)),"")</f>
        <v/>
      </c>
      <c r="BC123" s="10" t="str" cm="1">
        <f t="array" ref="BC123">IFERROR(IF(INDEX(Admin!$P$43:$Q$57,'1 Spec. - 1. Lägsta pris'!BG$77,'1 Spec. - 1. Lägsta pris'!$AN123)="","",INDEX(Admin!$P$43:$Q$57,'1 Spec. - 1. Lägsta pris'!BG$77,'1 Spec. - 1. Lägsta pris'!$AN123)),"")</f>
        <v/>
      </c>
      <c r="BD123" s="10" t="str" cm="1">
        <f t="array" ref="BD123">IFERROR(IF(INDEX(Admin!$P$43:$Q$57,'1 Spec. - 1. Lägsta pris'!BH$77,'1 Spec. - 1. Lägsta pris'!$AN123)="","",INDEX(Admin!$P$43:$Q$57,'1 Spec. - 1. Lägsta pris'!BH$77,'1 Spec. - 1. Lägsta pris'!$AN123)),"")</f>
        <v/>
      </c>
    </row>
    <row r="124" spans="2:56" ht="51.95" customHeight="1" x14ac:dyDescent="0.2">
      <c r="B124" s="232" t="s">
        <v>101</v>
      </c>
      <c r="C124" s="482"/>
      <c r="D124" s="483"/>
      <c r="E124" s="484"/>
      <c r="F124" s="467"/>
      <c r="G124" s="468"/>
      <c r="H124" s="268"/>
      <c r="I124" s="265" t="str">
        <f>IFERROR(IF(LEFT(C124,3)="Övr",MID(F124,FIND("(",F124)+1,LEN(F124)-FIND("(",F124)-1),INDEX(Admin!$H$127:$H$150,MATCH($C124,Admin!$I$127:$I$150,0))),"")</f>
        <v/>
      </c>
      <c r="J124" s="182"/>
      <c r="K124" s="182"/>
      <c r="L124" s="213"/>
      <c r="M124" s="213"/>
      <c r="N124" s="213"/>
      <c r="O124" s="213"/>
      <c r="P124" s="213"/>
      <c r="Q124" s="176"/>
      <c r="R124" s="469"/>
      <c r="S124" s="470"/>
      <c r="T124" s="363"/>
      <c r="U124" s="365">
        <f t="shared" si="17"/>
        <v>0</v>
      </c>
      <c r="V124" s="363"/>
      <c r="W124" s="365">
        <f t="shared" si="18"/>
        <v>0</v>
      </c>
      <c r="X124" s="365"/>
      <c r="Y124" s="471">
        <f t="shared" si="16"/>
        <v>0</v>
      </c>
      <c r="Z124" s="472"/>
      <c r="AM124" s="147" t="str">
        <f t="shared" si="19"/>
        <v/>
      </c>
      <c r="AN124" s="147" t="str">
        <f t="shared" si="20"/>
        <v/>
      </c>
      <c r="AP124" s="10" t="str" cm="1">
        <f t="array" ref="AP124">IFERROR(IF(INDEX(Admin!$P$43:$Q$57,'1 Spec. - 1. Lägsta pris'!AT$77,'1 Spec. - 1. Lägsta pris'!$AN124)="","",INDEX(Admin!$P$43:$Q$57,'1 Spec. - 1. Lägsta pris'!AT$77,'1 Spec. - 1. Lägsta pris'!$AN124)),"")</f>
        <v/>
      </c>
      <c r="AQ124" s="10" t="str" cm="1">
        <f t="array" ref="AQ124">IFERROR(IF(INDEX(Admin!$P$43:$Q$57,'1 Spec. - 1. Lägsta pris'!AU$77,'1 Spec. - 1. Lägsta pris'!$AN124)="","",INDEX(Admin!$P$43:$Q$57,'1 Spec. - 1. Lägsta pris'!AU$77,'1 Spec. - 1. Lägsta pris'!$AN124)),"")</f>
        <v/>
      </c>
      <c r="AR124" s="10" t="str" cm="1">
        <f t="array" ref="AR124">IFERROR(IF(INDEX(Admin!$P$43:$Q$57,'1 Spec. - 1. Lägsta pris'!AV$77,'1 Spec. - 1. Lägsta pris'!$AN124)="","",INDEX(Admin!$P$43:$Q$57,'1 Spec. - 1. Lägsta pris'!AV$77,'1 Spec. - 1. Lägsta pris'!$AN124)),"")</f>
        <v/>
      </c>
      <c r="AS124" s="10" t="str" cm="1">
        <f t="array" ref="AS124">IFERROR(IF(INDEX(Admin!$P$43:$Q$57,'1 Spec. - 1. Lägsta pris'!AW$77,'1 Spec. - 1. Lägsta pris'!$AN124)="","",INDEX(Admin!$P$43:$Q$57,'1 Spec. - 1. Lägsta pris'!AW$77,'1 Spec. - 1. Lägsta pris'!$AN124)),"")</f>
        <v/>
      </c>
      <c r="AT124" s="10" t="str" cm="1">
        <f t="array" ref="AT124">IFERROR(IF(INDEX(Admin!$P$43:$Q$57,'1 Spec. - 1. Lägsta pris'!AX$77,'1 Spec. - 1. Lägsta pris'!$AN124)="","",INDEX(Admin!$P$43:$Q$57,'1 Spec. - 1. Lägsta pris'!AX$77,'1 Spec. - 1. Lägsta pris'!$AN124)),"")</f>
        <v/>
      </c>
      <c r="AU124" s="10" t="str" cm="1">
        <f t="array" ref="AU124">IFERROR(IF(INDEX(Admin!$P$43:$Q$57,'1 Spec. - 1. Lägsta pris'!AY$77,'1 Spec. - 1. Lägsta pris'!$AN124)="","",INDEX(Admin!$P$43:$Q$57,'1 Spec. - 1. Lägsta pris'!AY$77,'1 Spec. - 1. Lägsta pris'!$AN124)),"")</f>
        <v/>
      </c>
      <c r="AV124" s="10" t="str" cm="1">
        <f t="array" ref="AV124">IFERROR(IF(INDEX(Admin!$P$43:$Q$57,'1 Spec. - 1. Lägsta pris'!AZ$77,'1 Spec. - 1. Lägsta pris'!$AN124)="","",INDEX(Admin!$P$43:$Q$57,'1 Spec. - 1. Lägsta pris'!AZ$77,'1 Spec. - 1. Lägsta pris'!$AN124)),"")</f>
        <v/>
      </c>
      <c r="AW124" s="10" t="str" cm="1">
        <f t="array" ref="AW124">IFERROR(IF(INDEX(Admin!$P$43:$Q$57,'1 Spec. - 1. Lägsta pris'!BA$77,'1 Spec. - 1. Lägsta pris'!$AN124)="","",INDEX(Admin!$P$43:$Q$57,'1 Spec. - 1. Lägsta pris'!BA$77,'1 Spec. - 1. Lägsta pris'!$AN124)),"")</f>
        <v/>
      </c>
      <c r="AX124" s="10" t="str" cm="1">
        <f t="array" ref="AX124">IFERROR(IF(INDEX(Admin!$P$43:$Q$57,'1 Spec. - 1. Lägsta pris'!BB$77,'1 Spec. - 1. Lägsta pris'!$AN124)="","",INDEX(Admin!$P$43:$Q$57,'1 Spec. - 1. Lägsta pris'!BB$77,'1 Spec. - 1. Lägsta pris'!$AN124)),"")</f>
        <v/>
      </c>
      <c r="AY124" s="10" t="str" cm="1">
        <f t="array" ref="AY124">IFERROR(IF(INDEX(Admin!$P$43:$Q$57,'1 Spec. - 1. Lägsta pris'!BC$77,'1 Spec. - 1. Lägsta pris'!$AN124)="","",INDEX(Admin!$P$43:$Q$57,'1 Spec. - 1. Lägsta pris'!BC$77,'1 Spec. - 1. Lägsta pris'!$AN124)),"")</f>
        <v/>
      </c>
      <c r="AZ124" s="10" t="str" cm="1">
        <f t="array" ref="AZ124">IFERROR(IF(INDEX(Admin!$P$43:$Q$57,'1 Spec. - 1. Lägsta pris'!BD$77,'1 Spec. - 1. Lägsta pris'!$AN124)="","",INDEX(Admin!$P$43:$Q$57,'1 Spec. - 1. Lägsta pris'!BD$77,'1 Spec. - 1. Lägsta pris'!$AN124)),"")</f>
        <v/>
      </c>
      <c r="BA124" s="10" t="str" cm="1">
        <f t="array" ref="BA124">IFERROR(IF(INDEX(Admin!$P$43:$Q$57,'1 Spec. - 1. Lägsta pris'!BE$77,'1 Spec. - 1. Lägsta pris'!$AN124)="","",INDEX(Admin!$P$43:$Q$57,'1 Spec. - 1. Lägsta pris'!BE$77,'1 Spec. - 1. Lägsta pris'!$AN124)),"")</f>
        <v/>
      </c>
      <c r="BB124" s="10" t="str" cm="1">
        <f t="array" ref="BB124">IFERROR(IF(INDEX(Admin!$P$43:$Q$57,'1 Spec. - 1. Lägsta pris'!BF$77,'1 Spec. - 1. Lägsta pris'!$AN124)="","",INDEX(Admin!$P$43:$Q$57,'1 Spec. - 1. Lägsta pris'!BF$77,'1 Spec. - 1. Lägsta pris'!$AN124)),"")</f>
        <v/>
      </c>
      <c r="BC124" s="10" t="str" cm="1">
        <f t="array" ref="BC124">IFERROR(IF(INDEX(Admin!$P$43:$Q$57,'1 Spec. - 1. Lägsta pris'!BG$77,'1 Spec. - 1. Lägsta pris'!$AN124)="","",INDEX(Admin!$P$43:$Q$57,'1 Spec. - 1. Lägsta pris'!BG$77,'1 Spec. - 1. Lägsta pris'!$AN124)),"")</f>
        <v/>
      </c>
      <c r="BD124" s="10" t="str" cm="1">
        <f t="array" ref="BD124">IFERROR(IF(INDEX(Admin!$P$43:$Q$57,'1 Spec. - 1. Lägsta pris'!BH$77,'1 Spec. - 1. Lägsta pris'!$AN124)="","",INDEX(Admin!$P$43:$Q$57,'1 Spec. - 1. Lägsta pris'!BH$77,'1 Spec. - 1. Lägsta pris'!$AN124)),"")</f>
        <v/>
      </c>
    </row>
    <row r="125" spans="2:56" ht="51.95" customHeight="1" x14ac:dyDescent="0.2">
      <c r="B125" s="232" t="s">
        <v>103</v>
      </c>
      <c r="C125" s="482"/>
      <c r="D125" s="483"/>
      <c r="E125" s="484"/>
      <c r="F125" s="467"/>
      <c r="G125" s="468"/>
      <c r="H125" s="268"/>
      <c r="I125" s="265" t="str">
        <f>IFERROR(IF(LEFT(C125,3)="Övr",MID(F125,FIND("(",F125)+1,LEN(F125)-FIND("(",F125)-1),INDEX(Admin!$H$127:$H$150,MATCH($C125,Admin!$I$127:$I$150,0))),"")</f>
        <v/>
      </c>
      <c r="J125" s="182"/>
      <c r="K125" s="182"/>
      <c r="L125" s="213"/>
      <c r="M125" s="213"/>
      <c r="N125" s="213"/>
      <c r="O125" s="213"/>
      <c r="P125" s="213"/>
      <c r="Q125" s="176"/>
      <c r="R125" s="469"/>
      <c r="S125" s="470"/>
      <c r="T125" s="363"/>
      <c r="U125" s="365">
        <f t="shared" si="17"/>
        <v>0</v>
      </c>
      <c r="V125" s="363"/>
      <c r="W125" s="365">
        <f t="shared" si="18"/>
        <v>0</v>
      </c>
      <c r="X125" s="365"/>
      <c r="Y125" s="471">
        <f t="shared" si="16"/>
        <v>0</v>
      </c>
      <c r="Z125" s="472"/>
      <c r="AM125" s="147" t="str">
        <f t="shared" si="19"/>
        <v/>
      </c>
      <c r="AN125" s="147" t="str">
        <f t="shared" si="20"/>
        <v/>
      </c>
      <c r="AP125" s="10" t="str" cm="1">
        <f t="array" ref="AP125">IFERROR(IF(INDEX(Admin!$P$43:$Q$57,'1 Spec. - 1. Lägsta pris'!AT$77,'1 Spec. - 1. Lägsta pris'!$AN125)="","",INDEX(Admin!$P$43:$Q$57,'1 Spec. - 1. Lägsta pris'!AT$77,'1 Spec. - 1. Lägsta pris'!$AN125)),"")</f>
        <v/>
      </c>
      <c r="AQ125" s="10" t="str" cm="1">
        <f t="array" ref="AQ125">IFERROR(IF(INDEX(Admin!$P$43:$Q$57,'1 Spec. - 1. Lägsta pris'!AU$77,'1 Spec. - 1. Lägsta pris'!$AN125)="","",INDEX(Admin!$P$43:$Q$57,'1 Spec. - 1. Lägsta pris'!AU$77,'1 Spec. - 1. Lägsta pris'!$AN125)),"")</f>
        <v/>
      </c>
      <c r="AR125" s="10" t="str" cm="1">
        <f t="array" ref="AR125">IFERROR(IF(INDEX(Admin!$P$43:$Q$57,'1 Spec. - 1. Lägsta pris'!AV$77,'1 Spec. - 1. Lägsta pris'!$AN125)="","",INDEX(Admin!$P$43:$Q$57,'1 Spec. - 1. Lägsta pris'!AV$77,'1 Spec. - 1. Lägsta pris'!$AN125)),"")</f>
        <v/>
      </c>
      <c r="AS125" s="10" t="str" cm="1">
        <f t="array" ref="AS125">IFERROR(IF(INDEX(Admin!$P$43:$Q$57,'1 Spec. - 1. Lägsta pris'!AW$77,'1 Spec. - 1. Lägsta pris'!$AN125)="","",INDEX(Admin!$P$43:$Q$57,'1 Spec. - 1. Lägsta pris'!AW$77,'1 Spec. - 1. Lägsta pris'!$AN125)),"")</f>
        <v/>
      </c>
      <c r="AT125" s="10" t="str" cm="1">
        <f t="array" ref="AT125">IFERROR(IF(INDEX(Admin!$P$43:$Q$57,'1 Spec. - 1. Lägsta pris'!AX$77,'1 Spec. - 1. Lägsta pris'!$AN125)="","",INDEX(Admin!$P$43:$Q$57,'1 Spec. - 1. Lägsta pris'!AX$77,'1 Spec. - 1. Lägsta pris'!$AN125)),"")</f>
        <v/>
      </c>
      <c r="AU125" s="10" t="str" cm="1">
        <f t="array" ref="AU125">IFERROR(IF(INDEX(Admin!$P$43:$Q$57,'1 Spec. - 1. Lägsta pris'!AY$77,'1 Spec. - 1. Lägsta pris'!$AN125)="","",INDEX(Admin!$P$43:$Q$57,'1 Spec. - 1. Lägsta pris'!AY$77,'1 Spec. - 1. Lägsta pris'!$AN125)),"")</f>
        <v/>
      </c>
      <c r="AV125" s="10" t="str" cm="1">
        <f t="array" ref="AV125">IFERROR(IF(INDEX(Admin!$P$43:$Q$57,'1 Spec. - 1. Lägsta pris'!AZ$77,'1 Spec. - 1. Lägsta pris'!$AN125)="","",INDEX(Admin!$P$43:$Q$57,'1 Spec. - 1. Lägsta pris'!AZ$77,'1 Spec. - 1. Lägsta pris'!$AN125)),"")</f>
        <v/>
      </c>
      <c r="AW125" s="10" t="str" cm="1">
        <f t="array" ref="AW125">IFERROR(IF(INDEX(Admin!$P$43:$Q$57,'1 Spec. - 1. Lägsta pris'!BA$77,'1 Spec. - 1. Lägsta pris'!$AN125)="","",INDEX(Admin!$P$43:$Q$57,'1 Spec. - 1. Lägsta pris'!BA$77,'1 Spec. - 1. Lägsta pris'!$AN125)),"")</f>
        <v/>
      </c>
      <c r="AX125" s="10" t="str" cm="1">
        <f t="array" ref="AX125">IFERROR(IF(INDEX(Admin!$P$43:$Q$57,'1 Spec. - 1. Lägsta pris'!BB$77,'1 Spec. - 1. Lägsta pris'!$AN125)="","",INDEX(Admin!$P$43:$Q$57,'1 Spec. - 1. Lägsta pris'!BB$77,'1 Spec. - 1. Lägsta pris'!$AN125)),"")</f>
        <v/>
      </c>
      <c r="AY125" s="10" t="str" cm="1">
        <f t="array" ref="AY125">IFERROR(IF(INDEX(Admin!$P$43:$Q$57,'1 Spec. - 1. Lägsta pris'!BC$77,'1 Spec. - 1. Lägsta pris'!$AN125)="","",INDEX(Admin!$P$43:$Q$57,'1 Spec. - 1. Lägsta pris'!BC$77,'1 Spec. - 1. Lägsta pris'!$AN125)),"")</f>
        <v/>
      </c>
      <c r="AZ125" s="10" t="str" cm="1">
        <f t="array" ref="AZ125">IFERROR(IF(INDEX(Admin!$P$43:$Q$57,'1 Spec. - 1. Lägsta pris'!BD$77,'1 Spec. - 1. Lägsta pris'!$AN125)="","",INDEX(Admin!$P$43:$Q$57,'1 Spec. - 1. Lägsta pris'!BD$77,'1 Spec. - 1. Lägsta pris'!$AN125)),"")</f>
        <v/>
      </c>
      <c r="BA125" s="10" t="str" cm="1">
        <f t="array" ref="BA125">IFERROR(IF(INDEX(Admin!$P$43:$Q$57,'1 Spec. - 1. Lägsta pris'!BE$77,'1 Spec. - 1. Lägsta pris'!$AN125)="","",INDEX(Admin!$P$43:$Q$57,'1 Spec. - 1. Lägsta pris'!BE$77,'1 Spec. - 1. Lägsta pris'!$AN125)),"")</f>
        <v/>
      </c>
      <c r="BB125" s="10" t="str" cm="1">
        <f t="array" ref="BB125">IFERROR(IF(INDEX(Admin!$P$43:$Q$57,'1 Spec. - 1. Lägsta pris'!BF$77,'1 Spec. - 1. Lägsta pris'!$AN125)="","",INDEX(Admin!$P$43:$Q$57,'1 Spec. - 1. Lägsta pris'!BF$77,'1 Spec. - 1. Lägsta pris'!$AN125)),"")</f>
        <v/>
      </c>
      <c r="BC125" s="10" t="str" cm="1">
        <f t="array" ref="BC125">IFERROR(IF(INDEX(Admin!$P$43:$Q$57,'1 Spec. - 1. Lägsta pris'!BG$77,'1 Spec. - 1. Lägsta pris'!$AN125)="","",INDEX(Admin!$P$43:$Q$57,'1 Spec. - 1. Lägsta pris'!BG$77,'1 Spec. - 1. Lägsta pris'!$AN125)),"")</f>
        <v/>
      </c>
      <c r="BD125" s="10" t="str" cm="1">
        <f t="array" ref="BD125">IFERROR(IF(INDEX(Admin!$P$43:$Q$57,'1 Spec. - 1. Lägsta pris'!BH$77,'1 Spec. - 1. Lägsta pris'!$AN125)="","",INDEX(Admin!$P$43:$Q$57,'1 Spec. - 1. Lägsta pris'!BH$77,'1 Spec. - 1. Lägsta pris'!$AN125)),"")</f>
        <v/>
      </c>
    </row>
    <row r="126" spans="2:56" ht="51.95" customHeight="1" x14ac:dyDescent="0.2">
      <c r="B126" s="232" t="s">
        <v>104</v>
      </c>
      <c r="C126" s="482"/>
      <c r="D126" s="483"/>
      <c r="E126" s="484"/>
      <c r="F126" s="467"/>
      <c r="G126" s="468"/>
      <c r="H126" s="268"/>
      <c r="I126" s="265" t="str">
        <f>IFERROR(IF(LEFT(C126,3)="Övr",MID(F126,FIND("(",F126)+1,LEN(F126)-FIND("(",F126)-1),INDEX(Admin!$H$127:$H$150,MATCH($C126,Admin!$I$127:$I$150,0))),"")</f>
        <v/>
      </c>
      <c r="J126" s="182"/>
      <c r="K126" s="182"/>
      <c r="L126" s="213"/>
      <c r="M126" s="213"/>
      <c r="N126" s="213"/>
      <c r="O126" s="213"/>
      <c r="P126" s="213"/>
      <c r="Q126" s="176"/>
      <c r="R126" s="469"/>
      <c r="S126" s="470"/>
      <c r="T126" s="363"/>
      <c r="U126" s="365">
        <f t="shared" si="17"/>
        <v>0</v>
      </c>
      <c r="V126" s="363"/>
      <c r="W126" s="365">
        <f t="shared" si="18"/>
        <v>0</v>
      </c>
      <c r="X126" s="365"/>
      <c r="Y126" s="471">
        <f t="shared" si="16"/>
        <v>0</v>
      </c>
      <c r="Z126" s="472"/>
      <c r="AM126" s="147" t="str">
        <f t="shared" si="19"/>
        <v/>
      </c>
      <c r="AN126" s="147" t="str">
        <f t="shared" si="20"/>
        <v/>
      </c>
      <c r="AP126" s="10" t="str" cm="1">
        <f t="array" ref="AP126">IFERROR(IF(INDEX(Admin!$P$43:$Q$57,'1 Spec. - 1. Lägsta pris'!AT$77,'1 Spec. - 1. Lägsta pris'!$AN126)="","",INDEX(Admin!$P$43:$Q$57,'1 Spec. - 1. Lägsta pris'!AT$77,'1 Spec. - 1. Lägsta pris'!$AN126)),"")</f>
        <v/>
      </c>
      <c r="AQ126" s="10" t="str" cm="1">
        <f t="array" ref="AQ126">IFERROR(IF(INDEX(Admin!$P$43:$Q$57,'1 Spec. - 1. Lägsta pris'!AU$77,'1 Spec. - 1. Lägsta pris'!$AN126)="","",INDEX(Admin!$P$43:$Q$57,'1 Spec. - 1. Lägsta pris'!AU$77,'1 Spec. - 1. Lägsta pris'!$AN126)),"")</f>
        <v/>
      </c>
      <c r="AR126" s="10" t="str" cm="1">
        <f t="array" ref="AR126">IFERROR(IF(INDEX(Admin!$P$43:$Q$57,'1 Spec. - 1. Lägsta pris'!AV$77,'1 Spec. - 1. Lägsta pris'!$AN126)="","",INDEX(Admin!$P$43:$Q$57,'1 Spec. - 1. Lägsta pris'!AV$77,'1 Spec. - 1. Lägsta pris'!$AN126)),"")</f>
        <v/>
      </c>
      <c r="AS126" s="10" t="str" cm="1">
        <f t="array" ref="AS126">IFERROR(IF(INDEX(Admin!$P$43:$Q$57,'1 Spec. - 1. Lägsta pris'!AW$77,'1 Spec. - 1. Lägsta pris'!$AN126)="","",INDEX(Admin!$P$43:$Q$57,'1 Spec. - 1. Lägsta pris'!AW$77,'1 Spec. - 1. Lägsta pris'!$AN126)),"")</f>
        <v/>
      </c>
      <c r="AT126" s="10" t="str" cm="1">
        <f t="array" ref="AT126">IFERROR(IF(INDEX(Admin!$P$43:$Q$57,'1 Spec. - 1. Lägsta pris'!AX$77,'1 Spec. - 1. Lägsta pris'!$AN126)="","",INDEX(Admin!$P$43:$Q$57,'1 Spec. - 1. Lägsta pris'!AX$77,'1 Spec. - 1. Lägsta pris'!$AN126)),"")</f>
        <v/>
      </c>
      <c r="AU126" s="10" t="str" cm="1">
        <f t="array" ref="AU126">IFERROR(IF(INDEX(Admin!$P$43:$Q$57,'1 Spec. - 1. Lägsta pris'!AY$77,'1 Spec. - 1. Lägsta pris'!$AN126)="","",INDEX(Admin!$P$43:$Q$57,'1 Spec. - 1. Lägsta pris'!AY$77,'1 Spec. - 1. Lägsta pris'!$AN126)),"")</f>
        <v/>
      </c>
      <c r="AV126" s="10" t="str" cm="1">
        <f t="array" ref="AV126">IFERROR(IF(INDEX(Admin!$P$43:$Q$57,'1 Spec. - 1. Lägsta pris'!AZ$77,'1 Spec. - 1. Lägsta pris'!$AN126)="","",INDEX(Admin!$P$43:$Q$57,'1 Spec. - 1. Lägsta pris'!AZ$77,'1 Spec. - 1. Lägsta pris'!$AN126)),"")</f>
        <v/>
      </c>
      <c r="AW126" s="10" t="str" cm="1">
        <f t="array" ref="AW126">IFERROR(IF(INDEX(Admin!$P$43:$Q$57,'1 Spec. - 1. Lägsta pris'!BA$77,'1 Spec. - 1. Lägsta pris'!$AN126)="","",INDEX(Admin!$P$43:$Q$57,'1 Spec. - 1. Lägsta pris'!BA$77,'1 Spec. - 1. Lägsta pris'!$AN126)),"")</f>
        <v/>
      </c>
      <c r="AX126" s="10" t="str" cm="1">
        <f t="array" ref="AX126">IFERROR(IF(INDEX(Admin!$P$43:$Q$57,'1 Spec. - 1. Lägsta pris'!BB$77,'1 Spec. - 1. Lägsta pris'!$AN126)="","",INDEX(Admin!$P$43:$Q$57,'1 Spec. - 1. Lägsta pris'!BB$77,'1 Spec. - 1. Lägsta pris'!$AN126)),"")</f>
        <v/>
      </c>
      <c r="AY126" s="10" t="str" cm="1">
        <f t="array" ref="AY126">IFERROR(IF(INDEX(Admin!$P$43:$Q$57,'1 Spec. - 1. Lägsta pris'!BC$77,'1 Spec. - 1. Lägsta pris'!$AN126)="","",INDEX(Admin!$P$43:$Q$57,'1 Spec. - 1. Lägsta pris'!BC$77,'1 Spec. - 1. Lägsta pris'!$AN126)),"")</f>
        <v/>
      </c>
      <c r="AZ126" s="10" t="str" cm="1">
        <f t="array" ref="AZ126">IFERROR(IF(INDEX(Admin!$P$43:$Q$57,'1 Spec. - 1. Lägsta pris'!BD$77,'1 Spec. - 1. Lägsta pris'!$AN126)="","",INDEX(Admin!$P$43:$Q$57,'1 Spec. - 1. Lägsta pris'!BD$77,'1 Spec. - 1. Lägsta pris'!$AN126)),"")</f>
        <v/>
      </c>
      <c r="BA126" s="10" t="str" cm="1">
        <f t="array" ref="BA126">IFERROR(IF(INDEX(Admin!$P$43:$Q$57,'1 Spec. - 1. Lägsta pris'!BE$77,'1 Spec. - 1. Lägsta pris'!$AN126)="","",INDEX(Admin!$P$43:$Q$57,'1 Spec. - 1. Lägsta pris'!BE$77,'1 Spec. - 1. Lägsta pris'!$AN126)),"")</f>
        <v/>
      </c>
      <c r="BB126" s="10" t="str" cm="1">
        <f t="array" ref="BB126">IFERROR(IF(INDEX(Admin!$P$43:$Q$57,'1 Spec. - 1. Lägsta pris'!BF$77,'1 Spec. - 1. Lägsta pris'!$AN126)="","",INDEX(Admin!$P$43:$Q$57,'1 Spec. - 1. Lägsta pris'!BF$77,'1 Spec. - 1. Lägsta pris'!$AN126)),"")</f>
        <v/>
      </c>
      <c r="BC126" s="10" t="str" cm="1">
        <f t="array" ref="BC126">IFERROR(IF(INDEX(Admin!$P$43:$Q$57,'1 Spec. - 1. Lägsta pris'!BG$77,'1 Spec. - 1. Lägsta pris'!$AN126)="","",INDEX(Admin!$P$43:$Q$57,'1 Spec. - 1. Lägsta pris'!BG$77,'1 Spec. - 1. Lägsta pris'!$AN126)),"")</f>
        <v/>
      </c>
      <c r="BD126" s="10" t="str" cm="1">
        <f t="array" ref="BD126">IFERROR(IF(INDEX(Admin!$P$43:$Q$57,'1 Spec. - 1. Lägsta pris'!BH$77,'1 Spec. - 1. Lägsta pris'!$AN126)="","",INDEX(Admin!$P$43:$Q$57,'1 Spec. - 1. Lägsta pris'!BH$77,'1 Spec. - 1. Lägsta pris'!$AN126)),"")</f>
        <v/>
      </c>
    </row>
    <row r="127" spans="2:56" ht="51.95" customHeight="1" x14ac:dyDescent="0.2">
      <c r="B127" s="232" t="s">
        <v>105</v>
      </c>
      <c r="C127" s="482"/>
      <c r="D127" s="483"/>
      <c r="E127" s="484"/>
      <c r="F127" s="467"/>
      <c r="G127" s="468"/>
      <c r="H127" s="268"/>
      <c r="I127" s="265" t="str">
        <f>IFERROR(IF(LEFT(C127,3)="Övr",MID(F127,FIND("(",F127)+1,LEN(F127)-FIND("(",F127)-1),INDEX(Admin!$H$127:$H$150,MATCH($C127,Admin!$I$127:$I$150,0))),"")</f>
        <v/>
      </c>
      <c r="J127" s="182"/>
      <c r="K127" s="182"/>
      <c r="L127" s="213"/>
      <c r="M127" s="213"/>
      <c r="N127" s="213"/>
      <c r="O127" s="213"/>
      <c r="P127" s="213"/>
      <c r="Q127" s="176"/>
      <c r="R127" s="469"/>
      <c r="S127" s="470"/>
      <c r="T127" s="363"/>
      <c r="U127" s="365">
        <f t="shared" si="17"/>
        <v>0</v>
      </c>
      <c r="V127" s="363"/>
      <c r="W127" s="365">
        <f t="shared" si="18"/>
        <v>0</v>
      </c>
      <c r="X127" s="365"/>
      <c r="Y127" s="471">
        <f t="shared" si="16"/>
        <v>0</v>
      </c>
      <c r="Z127" s="472"/>
      <c r="AM127" s="147" t="str">
        <f t="shared" si="19"/>
        <v/>
      </c>
      <c r="AN127" s="147" t="str">
        <f t="shared" si="20"/>
        <v/>
      </c>
      <c r="AP127" s="10" t="str" cm="1">
        <f t="array" ref="AP127">IFERROR(IF(INDEX(Admin!$P$43:$Q$57,'1 Spec. - 1. Lägsta pris'!AT$77,'1 Spec. - 1. Lägsta pris'!$AN127)="","",INDEX(Admin!$P$43:$Q$57,'1 Spec. - 1. Lägsta pris'!AT$77,'1 Spec. - 1. Lägsta pris'!$AN127)),"")</f>
        <v/>
      </c>
      <c r="AQ127" s="10" t="str" cm="1">
        <f t="array" ref="AQ127">IFERROR(IF(INDEX(Admin!$P$43:$Q$57,'1 Spec. - 1. Lägsta pris'!AU$77,'1 Spec. - 1. Lägsta pris'!$AN127)="","",INDEX(Admin!$P$43:$Q$57,'1 Spec. - 1. Lägsta pris'!AU$77,'1 Spec. - 1. Lägsta pris'!$AN127)),"")</f>
        <v/>
      </c>
      <c r="AR127" s="10" t="str" cm="1">
        <f t="array" ref="AR127">IFERROR(IF(INDEX(Admin!$P$43:$Q$57,'1 Spec. - 1. Lägsta pris'!AV$77,'1 Spec. - 1. Lägsta pris'!$AN127)="","",INDEX(Admin!$P$43:$Q$57,'1 Spec. - 1. Lägsta pris'!AV$77,'1 Spec. - 1. Lägsta pris'!$AN127)),"")</f>
        <v/>
      </c>
      <c r="AS127" s="10" t="str" cm="1">
        <f t="array" ref="AS127">IFERROR(IF(INDEX(Admin!$P$43:$Q$57,'1 Spec. - 1. Lägsta pris'!AW$77,'1 Spec. - 1. Lägsta pris'!$AN127)="","",INDEX(Admin!$P$43:$Q$57,'1 Spec. - 1. Lägsta pris'!AW$77,'1 Spec. - 1. Lägsta pris'!$AN127)),"")</f>
        <v/>
      </c>
      <c r="AT127" s="10" t="str" cm="1">
        <f t="array" ref="AT127">IFERROR(IF(INDEX(Admin!$P$43:$Q$57,'1 Spec. - 1. Lägsta pris'!AX$77,'1 Spec. - 1. Lägsta pris'!$AN127)="","",INDEX(Admin!$P$43:$Q$57,'1 Spec. - 1. Lägsta pris'!AX$77,'1 Spec. - 1. Lägsta pris'!$AN127)),"")</f>
        <v/>
      </c>
      <c r="AU127" s="10" t="str" cm="1">
        <f t="array" ref="AU127">IFERROR(IF(INDEX(Admin!$P$43:$Q$57,'1 Spec. - 1. Lägsta pris'!AY$77,'1 Spec. - 1. Lägsta pris'!$AN127)="","",INDEX(Admin!$P$43:$Q$57,'1 Spec. - 1. Lägsta pris'!AY$77,'1 Spec. - 1. Lägsta pris'!$AN127)),"")</f>
        <v/>
      </c>
      <c r="AV127" s="10" t="str" cm="1">
        <f t="array" ref="AV127">IFERROR(IF(INDEX(Admin!$P$43:$Q$57,'1 Spec. - 1. Lägsta pris'!AZ$77,'1 Spec. - 1. Lägsta pris'!$AN127)="","",INDEX(Admin!$P$43:$Q$57,'1 Spec. - 1. Lägsta pris'!AZ$77,'1 Spec. - 1. Lägsta pris'!$AN127)),"")</f>
        <v/>
      </c>
      <c r="AW127" s="10" t="str" cm="1">
        <f t="array" ref="AW127">IFERROR(IF(INDEX(Admin!$P$43:$Q$57,'1 Spec. - 1. Lägsta pris'!BA$77,'1 Spec. - 1. Lägsta pris'!$AN127)="","",INDEX(Admin!$P$43:$Q$57,'1 Spec. - 1. Lägsta pris'!BA$77,'1 Spec. - 1. Lägsta pris'!$AN127)),"")</f>
        <v/>
      </c>
      <c r="AX127" s="10" t="str" cm="1">
        <f t="array" ref="AX127">IFERROR(IF(INDEX(Admin!$P$43:$Q$57,'1 Spec. - 1. Lägsta pris'!BB$77,'1 Spec. - 1. Lägsta pris'!$AN127)="","",INDEX(Admin!$P$43:$Q$57,'1 Spec. - 1. Lägsta pris'!BB$77,'1 Spec. - 1. Lägsta pris'!$AN127)),"")</f>
        <v/>
      </c>
      <c r="AY127" s="10" t="str" cm="1">
        <f t="array" ref="AY127">IFERROR(IF(INDEX(Admin!$P$43:$Q$57,'1 Spec. - 1. Lägsta pris'!BC$77,'1 Spec. - 1. Lägsta pris'!$AN127)="","",INDEX(Admin!$P$43:$Q$57,'1 Spec. - 1. Lägsta pris'!BC$77,'1 Spec. - 1. Lägsta pris'!$AN127)),"")</f>
        <v/>
      </c>
      <c r="AZ127" s="10" t="str" cm="1">
        <f t="array" ref="AZ127">IFERROR(IF(INDEX(Admin!$P$43:$Q$57,'1 Spec. - 1. Lägsta pris'!BD$77,'1 Spec. - 1. Lägsta pris'!$AN127)="","",INDEX(Admin!$P$43:$Q$57,'1 Spec. - 1. Lägsta pris'!BD$77,'1 Spec. - 1. Lägsta pris'!$AN127)),"")</f>
        <v/>
      </c>
      <c r="BA127" s="10" t="str" cm="1">
        <f t="array" ref="BA127">IFERROR(IF(INDEX(Admin!$P$43:$Q$57,'1 Spec. - 1. Lägsta pris'!BE$77,'1 Spec. - 1. Lägsta pris'!$AN127)="","",INDEX(Admin!$P$43:$Q$57,'1 Spec. - 1. Lägsta pris'!BE$77,'1 Spec. - 1. Lägsta pris'!$AN127)),"")</f>
        <v/>
      </c>
      <c r="BB127" s="10" t="str" cm="1">
        <f t="array" ref="BB127">IFERROR(IF(INDEX(Admin!$P$43:$Q$57,'1 Spec. - 1. Lägsta pris'!BF$77,'1 Spec. - 1. Lägsta pris'!$AN127)="","",INDEX(Admin!$P$43:$Q$57,'1 Spec. - 1. Lägsta pris'!BF$77,'1 Spec. - 1. Lägsta pris'!$AN127)),"")</f>
        <v/>
      </c>
      <c r="BC127" s="10" t="str" cm="1">
        <f t="array" ref="BC127">IFERROR(IF(INDEX(Admin!$P$43:$Q$57,'1 Spec. - 1. Lägsta pris'!BG$77,'1 Spec. - 1. Lägsta pris'!$AN127)="","",INDEX(Admin!$P$43:$Q$57,'1 Spec. - 1. Lägsta pris'!BG$77,'1 Spec. - 1. Lägsta pris'!$AN127)),"")</f>
        <v/>
      </c>
      <c r="BD127" s="10" t="str" cm="1">
        <f t="array" ref="BD127">IFERROR(IF(INDEX(Admin!$P$43:$Q$57,'1 Spec. - 1. Lägsta pris'!BH$77,'1 Spec. - 1. Lägsta pris'!$AN127)="","",INDEX(Admin!$P$43:$Q$57,'1 Spec. - 1. Lägsta pris'!BH$77,'1 Spec. - 1. Lägsta pris'!$AN127)),"")</f>
        <v/>
      </c>
    </row>
    <row r="128" spans="2:56" ht="51.95" customHeight="1" x14ac:dyDescent="0.2">
      <c r="B128" s="232" t="s">
        <v>137</v>
      </c>
      <c r="C128" s="482"/>
      <c r="D128" s="483"/>
      <c r="E128" s="484"/>
      <c r="F128" s="467"/>
      <c r="G128" s="468"/>
      <c r="H128" s="268"/>
      <c r="I128" s="265" t="str">
        <f>IFERROR(IF(LEFT(C128,3)="Övr",MID(F128,FIND("(",F128)+1,LEN(F128)-FIND("(",F128)-1),INDEX(Admin!$H$127:$H$150,MATCH($C128,Admin!$I$127:$I$150,0))),"")</f>
        <v/>
      </c>
      <c r="J128" s="182"/>
      <c r="K128" s="182"/>
      <c r="L128" s="213"/>
      <c r="M128" s="213"/>
      <c r="N128" s="213"/>
      <c r="O128" s="213"/>
      <c r="P128" s="213"/>
      <c r="Q128" s="176"/>
      <c r="R128" s="469"/>
      <c r="S128" s="470"/>
      <c r="T128" s="363"/>
      <c r="U128" s="365">
        <f t="shared" si="17"/>
        <v>0</v>
      </c>
      <c r="V128" s="363"/>
      <c r="W128" s="365">
        <f t="shared" si="18"/>
        <v>0</v>
      </c>
      <c r="X128" s="365"/>
      <c r="Y128" s="471">
        <f t="shared" si="16"/>
        <v>0</v>
      </c>
      <c r="Z128" s="472"/>
      <c r="AA128" s="170"/>
      <c r="AB128" s="147"/>
      <c r="AC128" s="147"/>
      <c r="AD128" s="147"/>
      <c r="AE128" s="147"/>
      <c r="AF128" s="147"/>
      <c r="AG128" s="147"/>
      <c r="AH128" s="147"/>
      <c r="AI128" s="147"/>
      <c r="AJ128" s="147"/>
      <c r="AK128" s="147"/>
      <c r="AL128" s="147"/>
      <c r="AM128" s="147" t="str">
        <f t="shared" si="19"/>
        <v/>
      </c>
      <c r="AN128" s="147" t="str">
        <f t="shared" si="20"/>
        <v/>
      </c>
      <c r="AP128" s="10" t="str" cm="1">
        <f t="array" ref="AP128">IFERROR(IF(INDEX(Admin!$P$43:$Q$57,'1 Spec. - 1. Lägsta pris'!AT$77,'1 Spec. - 1. Lägsta pris'!$AN128)="","",INDEX(Admin!$P$43:$Q$57,'1 Spec. - 1. Lägsta pris'!AT$77,'1 Spec. - 1. Lägsta pris'!$AN128)),"")</f>
        <v/>
      </c>
      <c r="AQ128" s="10" t="str" cm="1">
        <f t="array" ref="AQ128">IFERROR(IF(INDEX(Admin!$P$43:$Q$57,'1 Spec. - 1. Lägsta pris'!AU$77,'1 Spec. - 1. Lägsta pris'!$AN128)="","",INDEX(Admin!$P$43:$Q$57,'1 Spec. - 1. Lägsta pris'!AU$77,'1 Spec. - 1. Lägsta pris'!$AN128)),"")</f>
        <v/>
      </c>
      <c r="AR128" s="10" t="str" cm="1">
        <f t="array" ref="AR128">IFERROR(IF(INDEX(Admin!$P$43:$Q$57,'1 Spec. - 1. Lägsta pris'!AV$77,'1 Spec. - 1. Lägsta pris'!$AN128)="","",INDEX(Admin!$P$43:$Q$57,'1 Spec. - 1. Lägsta pris'!AV$77,'1 Spec. - 1. Lägsta pris'!$AN128)),"")</f>
        <v/>
      </c>
      <c r="AS128" s="10" t="str" cm="1">
        <f t="array" ref="AS128">IFERROR(IF(INDEX(Admin!$P$43:$Q$57,'1 Spec. - 1. Lägsta pris'!AW$77,'1 Spec. - 1. Lägsta pris'!$AN128)="","",INDEX(Admin!$P$43:$Q$57,'1 Spec. - 1. Lägsta pris'!AW$77,'1 Spec. - 1. Lägsta pris'!$AN128)),"")</f>
        <v/>
      </c>
      <c r="AT128" s="10" t="str" cm="1">
        <f t="array" ref="AT128">IFERROR(IF(INDEX(Admin!$P$43:$Q$57,'1 Spec. - 1. Lägsta pris'!AX$77,'1 Spec. - 1. Lägsta pris'!$AN128)="","",INDEX(Admin!$P$43:$Q$57,'1 Spec. - 1. Lägsta pris'!AX$77,'1 Spec. - 1. Lägsta pris'!$AN128)),"")</f>
        <v/>
      </c>
      <c r="AU128" s="10" t="str" cm="1">
        <f t="array" ref="AU128">IFERROR(IF(INDEX(Admin!$P$43:$Q$57,'1 Spec. - 1. Lägsta pris'!AY$77,'1 Spec. - 1. Lägsta pris'!$AN128)="","",INDEX(Admin!$P$43:$Q$57,'1 Spec. - 1. Lägsta pris'!AY$77,'1 Spec. - 1. Lägsta pris'!$AN128)),"")</f>
        <v/>
      </c>
      <c r="AV128" s="10" t="str" cm="1">
        <f t="array" ref="AV128">IFERROR(IF(INDEX(Admin!$P$43:$Q$57,'1 Spec. - 1. Lägsta pris'!AZ$77,'1 Spec. - 1. Lägsta pris'!$AN128)="","",INDEX(Admin!$P$43:$Q$57,'1 Spec. - 1. Lägsta pris'!AZ$77,'1 Spec. - 1. Lägsta pris'!$AN128)),"")</f>
        <v/>
      </c>
      <c r="AW128" s="10" t="str" cm="1">
        <f t="array" ref="AW128">IFERROR(IF(INDEX(Admin!$P$43:$Q$57,'1 Spec. - 1. Lägsta pris'!BA$77,'1 Spec. - 1. Lägsta pris'!$AN128)="","",INDEX(Admin!$P$43:$Q$57,'1 Spec. - 1. Lägsta pris'!BA$77,'1 Spec. - 1. Lägsta pris'!$AN128)),"")</f>
        <v/>
      </c>
      <c r="AX128" s="10" t="str" cm="1">
        <f t="array" ref="AX128">IFERROR(IF(INDEX(Admin!$P$43:$Q$57,'1 Spec. - 1. Lägsta pris'!BB$77,'1 Spec. - 1. Lägsta pris'!$AN128)="","",INDEX(Admin!$P$43:$Q$57,'1 Spec. - 1. Lägsta pris'!BB$77,'1 Spec. - 1. Lägsta pris'!$AN128)),"")</f>
        <v/>
      </c>
      <c r="AY128" s="10" t="str" cm="1">
        <f t="array" ref="AY128">IFERROR(IF(INDEX(Admin!$P$43:$Q$57,'1 Spec. - 1. Lägsta pris'!BC$77,'1 Spec. - 1. Lägsta pris'!$AN128)="","",INDEX(Admin!$P$43:$Q$57,'1 Spec. - 1. Lägsta pris'!BC$77,'1 Spec. - 1. Lägsta pris'!$AN128)),"")</f>
        <v/>
      </c>
      <c r="AZ128" s="10" t="str" cm="1">
        <f t="array" ref="AZ128">IFERROR(IF(INDEX(Admin!$P$43:$Q$57,'1 Spec. - 1. Lägsta pris'!BD$77,'1 Spec. - 1. Lägsta pris'!$AN128)="","",INDEX(Admin!$P$43:$Q$57,'1 Spec. - 1. Lägsta pris'!BD$77,'1 Spec. - 1. Lägsta pris'!$AN128)),"")</f>
        <v/>
      </c>
      <c r="BA128" s="10" t="str" cm="1">
        <f t="array" ref="BA128">IFERROR(IF(INDEX(Admin!$P$43:$Q$57,'1 Spec. - 1. Lägsta pris'!BE$77,'1 Spec. - 1. Lägsta pris'!$AN128)="","",INDEX(Admin!$P$43:$Q$57,'1 Spec. - 1. Lägsta pris'!BE$77,'1 Spec. - 1. Lägsta pris'!$AN128)),"")</f>
        <v/>
      </c>
      <c r="BB128" s="10" t="str" cm="1">
        <f t="array" ref="BB128">IFERROR(IF(INDEX(Admin!$P$43:$Q$57,'1 Spec. - 1. Lägsta pris'!BF$77,'1 Spec. - 1. Lägsta pris'!$AN128)="","",INDEX(Admin!$P$43:$Q$57,'1 Spec. - 1. Lägsta pris'!BF$77,'1 Spec. - 1. Lägsta pris'!$AN128)),"")</f>
        <v/>
      </c>
      <c r="BC128" s="10" t="str" cm="1">
        <f t="array" ref="BC128">IFERROR(IF(INDEX(Admin!$P$43:$Q$57,'1 Spec. - 1. Lägsta pris'!BG$77,'1 Spec. - 1. Lägsta pris'!$AN128)="","",INDEX(Admin!$P$43:$Q$57,'1 Spec. - 1. Lägsta pris'!BG$77,'1 Spec. - 1. Lägsta pris'!$AN128)),"")</f>
        <v/>
      </c>
      <c r="BD128" s="10" t="str" cm="1">
        <f t="array" ref="BD128">IFERROR(IF(INDEX(Admin!$P$43:$Q$57,'1 Spec. - 1. Lägsta pris'!BH$77,'1 Spec. - 1. Lägsta pris'!$AN128)="","",INDEX(Admin!$P$43:$Q$57,'1 Spec. - 1. Lägsta pris'!BH$77,'1 Spec. - 1. Lägsta pris'!$AN128)),"")</f>
        <v/>
      </c>
    </row>
    <row r="129" spans="2:56" ht="51.95" customHeight="1" x14ac:dyDescent="0.2">
      <c r="B129" s="232" t="s">
        <v>138</v>
      </c>
      <c r="C129" s="482"/>
      <c r="D129" s="483"/>
      <c r="E129" s="484"/>
      <c r="F129" s="467"/>
      <c r="G129" s="468"/>
      <c r="H129" s="268"/>
      <c r="I129" s="265" t="str">
        <f>IFERROR(IF(LEFT(C129,3)="Övr",MID(F129,FIND("(",F129)+1,LEN(F129)-FIND("(",F129)-1),INDEX(Admin!$H$127:$H$150,MATCH($C129,Admin!$I$127:$I$150,0))),"")</f>
        <v/>
      </c>
      <c r="J129" s="182"/>
      <c r="K129" s="182"/>
      <c r="L129" s="213"/>
      <c r="M129" s="213"/>
      <c r="N129" s="213"/>
      <c r="O129" s="213"/>
      <c r="P129" s="213"/>
      <c r="Q129" s="176"/>
      <c r="R129" s="469"/>
      <c r="S129" s="470"/>
      <c r="T129" s="363"/>
      <c r="U129" s="365">
        <f t="shared" si="17"/>
        <v>0</v>
      </c>
      <c r="V129" s="363"/>
      <c r="W129" s="365">
        <f t="shared" si="18"/>
        <v>0</v>
      </c>
      <c r="X129" s="365"/>
      <c r="Y129" s="471">
        <f t="shared" si="16"/>
        <v>0</v>
      </c>
      <c r="Z129" s="472"/>
      <c r="AM129" s="147" t="str">
        <f t="shared" si="19"/>
        <v/>
      </c>
      <c r="AN129" s="147" t="str">
        <f t="shared" si="20"/>
        <v/>
      </c>
      <c r="AP129" s="10" t="str" cm="1">
        <f t="array" ref="AP129">IFERROR(IF(INDEX(Admin!$P$43:$Q$57,'1 Spec. - 1. Lägsta pris'!AT$77,'1 Spec. - 1. Lägsta pris'!$AN129)="","",INDEX(Admin!$P$43:$Q$57,'1 Spec. - 1. Lägsta pris'!AT$77,'1 Spec. - 1. Lägsta pris'!$AN129)),"")</f>
        <v/>
      </c>
      <c r="AQ129" s="10" t="str" cm="1">
        <f t="array" ref="AQ129">IFERROR(IF(INDEX(Admin!$P$43:$Q$57,'1 Spec. - 1. Lägsta pris'!AU$77,'1 Spec. - 1. Lägsta pris'!$AN129)="","",INDEX(Admin!$P$43:$Q$57,'1 Spec. - 1. Lägsta pris'!AU$77,'1 Spec. - 1. Lägsta pris'!$AN129)),"")</f>
        <v/>
      </c>
      <c r="AR129" s="10" t="str" cm="1">
        <f t="array" ref="AR129">IFERROR(IF(INDEX(Admin!$P$43:$Q$57,'1 Spec. - 1. Lägsta pris'!AV$77,'1 Spec. - 1. Lägsta pris'!$AN129)="","",INDEX(Admin!$P$43:$Q$57,'1 Spec. - 1. Lägsta pris'!AV$77,'1 Spec. - 1. Lägsta pris'!$AN129)),"")</f>
        <v/>
      </c>
      <c r="AS129" s="10" t="str" cm="1">
        <f t="array" ref="AS129">IFERROR(IF(INDEX(Admin!$P$43:$Q$57,'1 Spec. - 1. Lägsta pris'!AW$77,'1 Spec. - 1. Lägsta pris'!$AN129)="","",INDEX(Admin!$P$43:$Q$57,'1 Spec. - 1. Lägsta pris'!AW$77,'1 Spec. - 1. Lägsta pris'!$AN129)),"")</f>
        <v/>
      </c>
      <c r="AT129" s="10" t="str" cm="1">
        <f t="array" ref="AT129">IFERROR(IF(INDEX(Admin!$P$43:$Q$57,'1 Spec. - 1. Lägsta pris'!AX$77,'1 Spec. - 1. Lägsta pris'!$AN129)="","",INDEX(Admin!$P$43:$Q$57,'1 Spec. - 1. Lägsta pris'!AX$77,'1 Spec. - 1. Lägsta pris'!$AN129)),"")</f>
        <v/>
      </c>
      <c r="AU129" s="10" t="str" cm="1">
        <f t="array" ref="AU129">IFERROR(IF(INDEX(Admin!$P$43:$Q$57,'1 Spec. - 1. Lägsta pris'!AY$77,'1 Spec. - 1. Lägsta pris'!$AN129)="","",INDEX(Admin!$P$43:$Q$57,'1 Spec. - 1. Lägsta pris'!AY$77,'1 Spec. - 1. Lägsta pris'!$AN129)),"")</f>
        <v/>
      </c>
      <c r="AV129" s="10" t="str" cm="1">
        <f t="array" ref="AV129">IFERROR(IF(INDEX(Admin!$P$43:$Q$57,'1 Spec. - 1. Lägsta pris'!AZ$77,'1 Spec. - 1. Lägsta pris'!$AN129)="","",INDEX(Admin!$P$43:$Q$57,'1 Spec. - 1. Lägsta pris'!AZ$77,'1 Spec. - 1. Lägsta pris'!$AN129)),"")</f>
        <v/>
      </c>
      <c r="AW129" s="10" t="str" cm="1">
        <f t="array" ref="AW129">IFERROR(IF(INDEX(Admin!$P$43:$Q$57,'1 Spec. - 1. Lägsta pris'!BA$77,'1 Spec. - 1. Lägsta pris'!$AN129)="","",INDEX(Admin!$P$43:$Q$57,'1 Spec. - 1. Lägsta pris'!BA$77,'1 Spec. - 1. Lägsta pris'!$AN129)),"")</f>
        <v/>
      </c>
      <c r="AX129" s="10" t="str" cm="1">
        <f t="array" ref="AX129">IFERROR(IF(INDEX(Admin!$P$43:$Q$57,'1 Spec. - 1. Lägsta pris'!BB$77,'1 Spec. - 1. Lägsta pris'!$AN129)="","",INDEX(Admin!$P$43:$Q$57,'1 Spec. - 1. Lägsta pris'!BB$77,'1 Spec. - 1. Lägsta pris'!$AN129)),"")</f>
        <v/>
      </c>
      <c r="AY129" s="10" t="str" cm="1">
        <f t="array" ref="AY129">IFERROR(IF(INDEX(Admin!$P$43:$Q$57,'1 Spec. - 1. Lägsta pris'!BC$77,'1 Spec. - 1. Lägsta pris'!$AN129)="","",INDEX(Admin!$P$43:$Q$57,'1 Spec. - 1. Lägsta pris'!BC$77,'1 Spec. - 1. Lägsta pris'!$AN129)),"")</f>
        <v/>
      </c>
      <c r="AZ129" s="10" t="str" cm="1">
        <f t="array" ref="AZ129">IFERROR(IF(INDEX(Admin!$P$43:$Q$57,'1 Spec. - 1. Lägsta pris'!BD$77,'1 Spec. - 1. Lägsta pris'!$AN129)="","",INDEX(Admin!$P$43:$Q$57,'1 Spec. - 1. Lägsta pris'!BD$77,'1 Spec. - 1. Lägsta pris'!$AN129)),"")</f>
        <v/>
      </c>
      <c r="BA129" s="10" t="str" cm="1">
        <f t="array" ref="BA129">IFERROR(IF(INDEX(Admin!$P$43:$Q$57,'1 Spec. - 1. Lägsta pris'!BE$77,'1 Spec. - 1. Lägsta pris'!$AN129)="","",INDEX(Admin!$P$43:$Q$57,'1 Spec. - 1. Lägsta pris'!BE$77,'1 Spec. - 1. Lägsta pris'!$AN129)),"")</f>
        <v/>
      </c>
      <c r="BB129" s="10" t="str" cm="1">
        <f t="array" ref="BB129">IFERROR(IF(INDEX(Admin!$P$43:$Q$57,'1 Spec. - 1. Lägsta pris'!BF$77,'1 Spec. - 1. Lägsta pris'!$AN129)="","",INDEX(Admin!$P$43:$Q$57,'1 Spec. - 1. Lägsta pris'!BF$77,'1 Spec. - 1. Lägsta pris'!$AN129)),"")</f>
        <v/>
      </c>
      <c r="BC129" s="10" t="str" cm="1">
        <f t="array" ref="BC129">IFERROR(IF(INDEX(Admin!$P$43:$Q$57,'1 Spec. - 1. Lägsta pris'!BG$77,'1 Spec. - 1. Lägsta pris'!$AN129)="","",INDEX(Admin!$P$43:$Q$57,'1 Spec. - 1. Lägsta pris'!BG$77,'1 Spec. - 1. Lägsta pris'!$AN129)),"")</f>
        <v/>
      </c>
      <c r="BD129" s="10" t="str" cm="1">
        <f t="array" ref="BD129">IFERROR(IF(INDEX(Admin!$P$43:$Q$57,'1 Spec. - 1. Lägsta pris'!BH$77,'1 Spec. - 1. Lägsta pris'!$AN129)="","",INDEX(Admin!$P$43:$Q$57,'1 Spec. - 1. Lägsta pris'!BH$77,'1 Spec. - 1. Lägsta pris'!$AN129)),"")</f>
        <v/>
      </c>
    </row>
    <row r="130" spans="2:56" ht="51.95" customHeight="1" x14ac:dyDescent="0.2">
      <c r="B130" s="232" t="s">
        <v>139</v>
      </c>
      <c r="C130" s="482"/>
      <c r="D130" s="483"/>
      <c r="E130" s="484"/>
      <c r="F130" s="467"/>
      <c r="G130" s="468"/>
      <c r="H130" s="268"/>
      <c r="I130" s="265" t="str">
        <f>IFERROR(IF(LEFT(C130,3)="Övr",MID(F130,FIND("(",F130)+1,LEN(F130)-FIND("(",F130)-1),INDEX(Admin!$H$127:$H$150,MATCH($C130,Admin!$I$127:$I$150,0))),"")</f>
        <v/>
      </c>
      <c r="J130" s="182"/>
      <c r="K130" s="182"/>
      <c r="L130" s="213"/>
      <c r="M130" s="213"/>
      <c r="N130" s="213"/>
      <c r="O130" s="213"/>
      <c r="P130" s="213"/>
      <c r="Q130" s="176"/>
      <c r="R130" s="469"/>
      <c r="S130" s="470"/>
      <c r="T130" s="363"/>
      <c r="U130" s="365">
        <f t="shared" si="17"/>
        <v>0</v>
      </c>
      <c r="V130" s="363"/>
      <c r="W130" s="365">
        <f t="shared" si="18"/>
        <v>0</v>
      </c>
      <c r="X130" s="365"/>
      <c r="Y130" s="471">
        <f t="shared" si="16"/>
        <v>0</v>
      </c>
      <c r="Z130" s="472"/>
      <c r="AM130" s="147" t="str">
        <f t="shared" si="19"/>
        <v/>
      </c>
      <c r="AN130" s="147" t="str">
        <f t="shared" si="20"/>
        <v/>
      </c>
      <c r="AP130" s="10" t="str" cm="1">
        <f t="array" ref="AP130">IFERROR(IF(INDEX(Admin!$P$43:$Q$57,'1 Spec. - 1. Lägsta pris'!AT$77,'1 Spec. - 1. Lägsta pris'!$AN130)="","",INDEX(Admin!$P$43:$Q$57,'1 Spec. - 1. Lägsta pris'!AT$77,'1 Spec. - 1. Lägsta pris'!$AN130)),"")</f>
        <v/>
      </c>
      <c r="AQ130" s="10" t="str" cm="1">
        <f t="array" ref="AQ130">IFERROR(IF(INDEX(Admin!$P$43:$Q$57,'1 Spec. - 1. Lägsta pris'!AU$77,'1 Spec. - 1. Lägsta pris'!$AN130)="","",INDEX(Admin!$P$43:$Q$57,'1 Spec. - 1. Lägsta pris'!AU$77,'1 Spec. - 1. Lägsta pris'!$AN130)),"")</f>
        <v/>
      </c>
      <c r="AR130" s="10" t="str" cm="1">
        <f t="array" ref="AR130">IFERROR(IF(INDEX(Admin!$P$43:$Q$57,'1 Spec. - 1. Lägsta pris'!AV$77,'1 Spec. - 1. Lägsta pris'!$AN130)="","",INDEX(Admin!$P$43:$Q$57,'1 Spec. - 1. Lägsta pris'!AV$77,'1 Spec. - 1. Lägsta pris'!$AN130)),"")</f>
        <v/>
      </c>
      <c r="AS130" s="10" t="str" cm="1">
        <f t="array" ref="AS130">IFERROR(IF(INDEX(Admin!$P$43:$Q$57,'1 Spec. - 1. Lägsta pris'!AW$77,'1 Spec. - 1. Lägsta pris'!$AN130)="","",INDEX(Admin!$P$43:$Q$57,'1 Spec. - 1. Lägsta pris'!AW$77,'1 Spec. - 1. Lägsta pris'!$AN130)),"")</f>
        <v/>
      </c>
      <c r="AT130" s="10" t="str" cm="1">
        <f t="array" ref="AT130">IFERROR(IF(INDEX(Admin!$P$43:$Q$57,'1 Spec. - 1. Lägsta pris'!AX$77,'1 Spec. - 1. Lägsta pris'!$AN130)="","",INDEX(Admin!$P$43:$Q$57,'1 Spec. - 1. Lägsta pris'!AX$77,'1 Spec. - 1. Lägsta pris'!$AN130)),"")</f>
        <v/>
      </c>
      <c r="AU130" s="10" t="str" cm="1">
        <f t="array" ref="AU130">IFERROR(IF(INDEX(Admin!$P$43:$Q$57,'1 Spec. - 1. Lägsta pris'!AY$77,'1 Spec. - 1. Lägsta pris'!$AN130)="","",INDEX(Admin!$P$43:$Q$57,'1 Spec. - 1. Lägsta pris'!AY$77,'1 Spec. - 1. Lägsta pris'!$AN130)),"")</f>
        <v/>
      </c>
      <c r="AV130" s="10" t="str" cm="1">
        <f t="array" ref="AV130">IFERROR(IF(INDEX(Admin!$P$43:$Q$57,'1 Spec. - 1. Lägsta pris'!AZ$77,'1 Spec. - 1. Lägsta pris'!$AN130)="","",INDEX(Admin!$P$43:$Q$57,'1 Spec. - 1. Lägsta pris'!AZ$77,'1 Spec. - 1. Lägsta pris'!$AN130)),"")</f>
        <v/>
      </c>
      <c r="AW130" s="10" t="str" cm="1">
        <f t="array" ref="AW130">IFERROR(IF(INDEX(Admin!$P$43:$Q$57,'1 Spec. - 1. Lägsta pris'!BA$77,'1 Spec. - 1. Lägsta pris'!$AN130)="","",INDEX(Admin!$P$43:$Q$57,'1 Spec. - 1. Lägsta pris'!BA$77,'1 Spec. - 1. Lägsta pris'!$AN130)),"")</f>
        <v/>
      </c>
      <c r="AX130" s="10" t="str" cm="1">
        <f t="array" ref="AX130">IFERROR(IF(INDEX(Admin!$P$43:$Q$57,'1 Spec. - 1. Lägsta pris'!BB$77,'1 Spec. - 1. Lägsta pris'!$AN130)="","",INDEX(Admin!$P$43:$Q$57,'1 Spec. - 1. Lägsta pris'!BB$77,'1 Spec. - 1. Lägsta pris'!$AN130)),"")</f>
        <v/>
      </c>
      <c r="AY130" s="10" t="str" cm="1">
        <f t="array" ref="AY130">IFERROR(IF(INDEX(Admin!$P$43:$Q$57,'1 Spec. - 1. Lägsta pris'!BC$77,'1 Spec. - 1. Lägsta pris'!$AN130)="","",INDEX(Admin!$P$43:$Q$57,'1 Spec. - 1. Lägsta pris'!BC$77,'1 Spec. - 1. Lägsta pris'!$AN130)),"")</f>
        <v/>
      </c>
      <c r="AZ130" s="10" t="str" cm="1">
        <f t="array" ref="AZ130">IFERROR(IF(INDEX(Admin!$P$43:$Q$57,'1 Spec. - 1. Lägsta pris'!BD$77,'1 Spec. - 1. Lägsta pris'!$AN130)="","",INDEX(Admin!$P$43:$Q$57,'1 Spec. - 1. Lägsta pris'!BD$77,'1 Spec. - 1. Lägsta pris'!$AN130)),"")</f>
        <v/>
      </c>
      <c r="BA130" s="10" t="str" cm="1">
        <f t="array" ref="BA130">IFERROR(IF(INDEX(Admin!$P$43:$Q$57,'1 Spec. - 1. Lägsta pris'!BE$77,'1 Spec. - 1. Lägsta pris'!$AN130)="","",INDEX(Admin!$P$43:$Q$57,'1 Spec. - 1. Lägsta pris'!BE$77,'1 Spec. - 1. Lägsta pris'!$AN130)),"")</f>
        <v/>
      </c>
      <c r="BB130" s="10" t="str" cm="1">
        <f t="array" ref="BB130">IFERROR(IF(INDEX(Admin!$P$43:$Q$57,'1 Spec. - 1. Lägsta pris'!BF$77,'1 Spec. - 1. Lägsta pris'!$AN130)="","",INDEX(Admin!$P$43:$Q$57,'1 Spec. - 1. Lägsta pris'!BF$77,'1 Spec. - 1. Lägsta pris'!$AN130)),"")</f>
        <v/>
      </c>
      <c r="BC130" s="10" t="str" cm="1">
        <f t="array" ref="BC130">IFERROR(IF(INDEX(Admin!$P$43:$Q$57,'1 Spec. - 1. Lägsta pris'!BG$77,'1 Spec. - 1. Lägsta pris'!$AN130)="","",INDEX(Admin!$P$43:$Q$57,'1 Spec. - 1. Lägsta pris'!BG$77,'1 Spec. - 1. Lägsta pris'!$AN130)),"")</f>
        <v/>
      </c>
      <c r="BD130" s="10" t="str" cm="1">
        <f t="array" ref="BD130">IFERROR(IF(INDEX(Admin!$P$43:$Q$57,'1 Spec. - 1. Lägsta pris'!BH$77,'1 Spec. - 1. Lägsta pris'!$AN130)="","",INDEX(Admin!$P$43:$Q$57,'1 Spec. - 1. Lägsta pris'!BH$77,'1 Spec. - 1. Lägsta pris'!$AN130)),"")</f>
        <v/>
      </c>
    </row>
    <row r="131" spans="2:56" ht="51.95" customHeight="1" x14ac:dyDescent="0.2">
      <c r="B131" s="232" t="s">
        <v>140</v>
      </c>
      <c r="C131" s="482"/>
      <c r="D131" s="483"/>
      <c r="E131" s="484"/>
      <c r="F131" s="467"/>
      <c r="G131" s="468"/>
      <c r="H131" s="268"/>
      <c r="I131" s="265" t="str">
        <f>IFERROR(IF(LEFT(C131,3)="Övr",MID(F131,FIND("(",F131)+1,LEN(F131)-FIND("(",F131)-1),INDEX(Admin!$H$127:$H$150,MATCH($C131,Admin!$I$127:$I$150,0))),"")</f>
        <v/>
      </c>
      <c r="J131" s="182"/>
      <c r="K131" s="182"/>
      <c r="L131" s="213"/>
      <c r="M131" s="213"/>
      <c r="N131" s="213"/>
      <c r="O131" s="213"/>
      <c r="P131" s="213"/>
      <c r="Q131" s="176"/>
      <c r="R131" s="469"/>
      <c r="S131" s="470"/>
      <c r="T131" s="363"/>
      <c r="U131" s="365">
        <f t="shared" si="17"/>
        <v>0</v>
      </c>
      <c r="V131" s="363"/>
      <c r="W131" s="365">
        <f t="shared" si="18"/>
        <v>0</v>
      </c>
      <c r="X131" s="365"/>
      <c r="Y131" s="471">
        <f t="shared" si="16"/>
        <v>0</v>
      </c>
      <c r="Z131" s="472"/>
      <c r="AM131" s="147" t="str">
        <f t="shared" si="19"/>
        <v/>
      </c>
      <c r="AN131" s="147" t="str">
        <f t="shared" si="20"/>
        <v/>
      </c>
      <c r="AP131" s="10" t="str" cm="1">
        <f t="array" ref="AP131">IFERROR(IF(INDEX(Admin!$P$43:$Q$57,'1 Spec. - 1. Lägsta pris'!AT$77,'1 Spec. - 1. Lägsta pris'!$AN131)="","",INDEX(Admin!$P$43:$Q$57,'1 Spec. - 1. Lägsta pris'!AT$77,'1 Spec. - 1. Lägsta pris'!$AN131)),"")</f>
        <v/>
      </c>
      <c r="AQ131" s="10" t="str" cm="1">
        <f t="array" ref="AQ131">IFERROR(IF(INDEX(Admin!$P$43:$Q$57,'1 Spec. - 1. Lägsta pris'!AU$77,'1 Spec. - 1. Lägsta pris'!$AN131)="","",INDEX(Admin!$P$43:$Q$57,'1 Spec. - 1. Lägsta pris'!AU$77,'1 Spec. - 1. Lägsta pris'!$AN131)),"")</f>
        <v/>
      </c>
      <c r="AR131" s="10" t="str" cm="1">
        <f t="array" ref="AR131">IFERROR(IF(INDEX(Admin!$P$43:$Q$57,'1 Spec. - 1. Lägsta pris'!AV$77,'1 Spec. - 1. Lägsta pris'!$AN131)="","",INDEX(Admin!$P$43:$Q$57,'1 Spec. - 1. Lägsta pris'!AV$77,'1 Spec. - 1. Lägsta pris'!$AN131)),"")</f>
        <v/>
      </c>
      <c r="AS131" s="10" t="str" cm="1">
        <f t="array" ref="AS131">IFERROR(IF(INDEX(Admin!$P$43:$Q$57,'1 Spec. - 1. Lägsta pris'!AW$77,'1 Spec. - 1. Lägsta pris'!$AN131)="","",INDEX(Admin!$P$43:$Q$57,'1 Spec. - 1. Lägsta pris'!AW$77,'1 Spec. - 1. Lägsta pris'!$AN131)),"")</f>
        <v/>
      </c>
      <c r="AT131" s="10" t="str" cm="1">
        <f t="array" ref="AT131">IFERROR(IF(INDEX(Admin!$P$43:$Q$57,'1 Spec. - 1. Lägsta pris'!AX$77,'1 Spec. - 1. Lägsta pris'!$AN131)="","",INDEX(Admin!$P$43:$Q$57,'1 Spec. - 1. Lägsta pris'!AX$77,'1 Spec. - 1. Lägsta pris'!$AN131)),"")</f>
        <v/>
      </c>
      <c r="AU131" s="10" t="str" cm="1">
        <f t="array" ref="AU131">IFERROR(IF(INDEX(Admin!$P$43:$Q$57,'1 Spec. - 1. Lägsta pris'!AY$77,'1 Spec. - 1. Lägsta pris'!$AN131)="","",INDEX(Admin!$P$43:$Q$57,'1 Spec. - 1. Lägsta pris'!AY$77,'1 Spec. - 1. Lägsta pris'!$AN131)),"")</f>
        <v/>
      </c>
      <c r="AV131" s="10" t="str" cm="1">
        <f t="array" ref="AV131">IFERROR(IF(INDEX(Admin!$P$43:$Q$57,'1 Spec. - 1. Lägsta pris'!AZ$77,'1 Spec. - 1. Lägsta pris'!$AN131)="","",INDEX(Admin!$P$43:$Q$57,'1 Spec. - 1. Lägsta pris'!AZ$77,'1 Spec. - 1. Lägsta pris'!$AN131)),"")</f>
        <v/>
      </c>
      <c r="AW131" s="10" t="str" cm="1">
        <f t="array" ref="AW131">IFERROR(IF(INDEX(Admin!$P$43:$Q$57,'1 Spec. - 1. Lägsta pris'!BA$77,'1 Spec. - 1. Lägsta pris'!$AN131)="","",INDEX(Admin!$P$43:$Q$57,'1 Spec. - 1. Lägsta pris'!BA$77,'1 Spec. - 1. Lägsta pris'!$AN131)),"")</f>
        <v/>
      </c>
      <c r="AX131" s="10" t="str" cm="1">
        <f t="array" ref="AX131">IFERROR(IF(INDEX(Admin!$P$43:$Q$57,'1 Spec. - 1. Lägsta pris'!BB$77,'1 Spec. - 1. Lägsta pris'!$AN131)="","",INDEX(Admin!$P$43:$Q$57,'1 Spec. - 1. Lägsta pris'!BB$77,'1 Spec. - 1. Lägsta pris'!$AN131)),"")</f>
        <v/>
      </c>
      <c r="AY131" s="10" t="str" cm="1">
        <f t="array" ref="AY131">IFERROR(IF(INDEX(Admin!$P$43:$Q$57,'1 Spec. - 1. Lägsta pris'!BC$77,'1 Spec. - 1. Lägsta pris'!$AN131)="","",INDEX(Admin!$P$43:$Q$57,'1 Spec. - 1. Lägsta pris'!BC$77,'1 Spec. - 1. Lägsta pris'!$AN131)),"")</f>
        <v/>
      </c>
      <c r="AZ131" s="10" t="str" cm="1">
        <f t="array" ref="AZ131">IFERROR(IF(INDEX(Admin!$P$43:$Q$57,'1 Spec. - 1. Lägsta pris'!BD$77,'1 Spec. - 1. Lägsta pris'!$AN131)="","",INDEX(Admin!$P$43:$Q$57,'1 Spec. - 1. Lägsta pris'!BD$77,'1 Spec. - 1. Lägsta pris'!$AN131)),"")</f>
        <v/>
      </c>
      <c r="BA131" s="10" t="str" cm="1">
        <f t="array" ref="BA131">IFERROR(IF(INDEX(Admin!$P$43:$Q$57,'1 Spec. - 1. Lägsta pris'!BE$77,'1 Spec. - 1. Lägsta pris'!$AN131)="","",INDEX(Admin!$P$43:$Q$57,'1 Spec. - 1. Lägsta pris'!BE$77,'1 Spec. - 1. Lägsta pris'!$AN131)),"")</f>
        <v/>
      </c>
      <c r="BB131" s="10" t="str" cm="1">
        <f t="array" ref="BB131">IFERROR(IF(INDEX(Admin!$P$43:$Q$57,'1 Spec. - 1. Lägsta pris'!BF$77,'1 Spec. - 1. Lägsta pris'!$AN131)="","",INDEX(Admin!$P$43:$Q$57,'1 Spec. - 1. Lägsta pris'!BF$77,'1 Spec. - 1. Lägsta pris'!$AN131)),"")</f>
        <v/>
      </c>
      <c r="BC131" s="10" t="str" cm="1">
        <f t="array" ref="BC131">IFERROR(IF(INDEX(Admin!$P$43:$Q$57,'1 Spec. - 1. Lägsta pris'!BG$77,'1 Spec. - 1. Lägsta pris'!$AN131)="","",INDEX(Admin!$P$43:$Q$57,'1 Spec. - 1. Lägsta pris'!BG$77,'1 Spec. - 1. Lägsta pris'!$AN131)),"")</f>
        <v/>
      </c>
      <c r="BD131" s="10" t="str" cm="1">
        <f t="array" ref="BD131">IFERROR(IF(INDEX(Admin!$P$43:$Q$57,'1 Spec. - 1. Lägsta pris'!BH$77,'1 Spec. - 1. Lägsta pris'!$AN131)="","",INDEX(Admin!$P$43:$Q$57,'1 Spec. - 1. Lägsta pris'!BH$77,'1 Spec. - 1. Lägsta pris'!$AN131)),"")</f>
        <v/>
      </c>
    </row>
    <row r="132" spans="2:56" ht="51.95" customHeight="1" x14ac:dyDescent="0.2">
      <c r="B132" s="232" t="s">
        <v>141</v>
      </c>
      <c r="C132" s="482"/>
      <c r="D132" s="483"/>
      <c r="E132" s="484"/>
      <c r="F132" s="467"/>
      <c r="G132" s="468"/>
      <c r="H132" s="268"/>
      <c r="I132" s="265" t="str">
        <f>IFERROR(IF(LEFT(C132,3)="Övr",MID(F132,FIND("(",F132)+1,LEN(F132)-FIND("(",F132)-1),INDEX(Admin!$H$127:$H$150,MATCH($C132,Admin!$I$127:$I$150,0))),"")</f>
        <v/>
      </c>
      <c r="J132" s="182"/>
      <c r="K132" s="182"/>
      <c r="L132" s="213"/>
      <c r="M132" s="213"/>
      <c r="N132" s="213"/>
      <c r="O132" s="213"/>
      <c r="P132" s="213"/>
      <c r="Q132" s="176"/>
      <c r="R132" s="469"/>
      <c r="S132" s="470"/>
      <c r="T132" s="363"/>
      <c r="U132" s="365">
        <f t="shared" si="17"/>
        <v>0</v>
      </c>
      <c r="V132" s="363"/>
      <c r="W132" s="365">
        <f t="shared" si="18"/>
        <v>0</v>
      </c>
      <c r="X132" s="365"/>
      <c r="Y132" s="471">
        <f t="shared" si="16"/>
        <v>0</v>
      </c>
      <c r="Z132" s="472"/>
      <c r="AM132" s="147" t="str">
        <f t="shared" si="19"/>
        <v/>
      </c>
      <c r="AN132" s="147" t="str">
        <f t="shared" si="20"/>
        <v/>
      </c>
      <c r="AP132" s="10" t="str" cm="1">
        <f t="array" ref="AP132">IFERROR(IF(INDEX(Admin!$P$43:$Q$57,'1 Spec. - 1. Lägsta pris'!AT$77,'1 Spec. - 1. Lägsta pris'!$AN132)="","",INDEX(Admin!$P$43:$Q$57,'1 Spec. - 1. Lägsta pris'!AT$77,'1 Spec. - 1. Lägsta pris'!$AN132)),"")</f>
        <v/>
      </c>
      <c r="AQ132" s="10" t="str" cm="1">
        <f t="array" ref="AQ132">IFERROR(IF(INDEX(Admin!$P$43:$Q$57,'1 Spec. - 1. Lägsta pris'!AU$77,'1 Spec. - 1. Lägsta pris'!$AN132)="","",INDEX(Admin!$P$43:$Q$57,'1 Spec. - 1. Lägsta pris'!AU$77,'1 Spec. - 1. Lägsta pris'!$AN132)),"")</f>
        <v/>
      </c>
      <c r="AR132" s="10" t="str" cm="1">
        <f t="array" ref="AR132">IFERROR(IF(INDEX(Admin!$P$43:$Q$57,'1 Spec. - 1. Lägsta pris'!AV$77,'1 Spec. - 1. Lägsta pris'!$AN132)="","",INDEX(Admin!$P$43:$Q$57,'1 Spec. - 1. Lägsta pris'!AV$77,'1 Spec. - 1. Lägsta pris'!$AN132)),"")</f>
        <v/>
      </c>
      <c r="AS132" s="10" t="str" cm="1">
        <f t="array" ref="AS132">IFERROR(IF(INDEX(Admin!$P$43:$Q$57,'1 Spec. - 1. Lägsta pris'!AW$77,'1 Spec. - 1. Lägsta pris'!$AN132)="","",INDEX(Admin!$P$43:$Q$57,'1 Spec. - 1. Lägsta pris'!AW$77,'1 Spec. - 1. Lägsta pris'!$AN132)),"")</f>
        <v/>
      </c>
      <c r="AT132" s="10" t="str" cm="1">
        <f t="array" ref="AT132">IFERROR(IF(INDEX(Admin!$P$43:$Q$57,'1 Spec. - 1. Lägsta pris'!AX$77,'1 Spec. - 1. Lägsta pris'!$AN132)="","",INDEX(Admin!$P$43:$Q$57,'1 Spec. - 1. Lägsta pris'!AX$77,'1 Spec. - 1. Lägsta pris'!$AN132)),"")</f>
        <v/>
      </c>
      <c r="AU132" s="10" t="str" cm="1">
        <f t="array" ref="AU132">IFERROR(IF(INDEX(Admin!$P$43:$Q$57,'1 Spec. - 1. Lägsta pris'!AY$77,'1 Spec. - 1. Lägsta pris'!$AN132)="","",INDEX(Admin!$P$43:$Q$57,'1 Spec. - 1. Lägsta pris'!AY$77,'1 Spec. - 1. Lägsta pris'!$AN132)),"")</f>
        <v/>
      </c>
      <c r="AV132" s="10" t="str" cm="1">
        <f t="array" ref="AV132">IFERROR(IF(INDEX(Admin!$P$43:$Q$57,'1 Spec. - 1. Lägsta pris'!AZ$77,'1 Spec. - 1. Lägsta pris'!$AN132)="","",INDEX(Admin!$P$43:$Q$57,'1 Spec. - 1. Lägsta pris'!AZ$77,'1 Spec. - 1. Lägsta pris'!$AN132)),"")</f>
        <v/>
      </c>
      <c r="AW132" s="10" t="str" cm="1">
        <f t="array" ref="AW132">IFERROR(IF(INDEX(Admin!$P$43:$Q$57,'1 Spec. - 1. Lägsta pris'!BA$77,'1 Spec. - 1. Lägsta pris'!$AN132)="","",INDEX(Admin!$P$43:$Q$57,'1 Spec. - 1. Lägsta pris'!BA$77,'1 Spec. - 1. Lägsta pris'!$AN132)),"")</f>
        <v/>
      </c>
      <c r="AX132" s="10" t="str" cm="1">
        <f t="array" ref="AX132">IFERROR(IF(INDEX(Admin!$P$43:$Q$57,'1 Spec. - 1. Lägsta pris'!BB$77,'1 Spec. - 1. Lägsta pris'!$AN132)="","",INDEX(Admin!$P$43:$Q$57,'1 Spec. - 1. Lägsta pris'!BB$77,'1 Spec. - 1. Lägsta pris'!$AN132)),"")</f>
        <v/>
      </c>
      <c r="AY132" s="10" t="str" cm="1">
        <f t="array" ref="AY132">IFERROR(IF(INDEX(Admin!$P$43:$Q$57,'1 Spec. - 1. Lägsta pris'!BC$77,'1 Spec. - 1. Lägsta pris'!$AN132)="","",INDEX(Admin!$P$43:$Q$57,'1 Spec. - 1. Lägsta pris'!BC$77,'1 Spec. - 1. Lägsta pris'!$AN132)),"")</f>
        <v/>
      </c>
      <c r="AZ132" s="10" t="str" cm="1">
        <f t="array" ref="AZ132">IFERROR(IF(INDEX(Admin!$P$43:$Q$57,'1 Spec. - 1. Lägsta pris'!BD$77,'1 Spec. - 1. Lägsta pris'!$AN132)="","",INDEX(Admin!$P$43:$Q$57,'1 Spec. - 1. Lägsta pris'!BD$77,'1 Spec. - 1. Lägsta pris'!$AN132)),"")</f>
        <v/>
      </c>
      <c r="BA132" s="10" t="str" cm="1">
        <f t="array" ref="BA132">IFERROR(IF(INDEX(Admin!$P$43:$Q$57,'1 Spec. - 1. Lägsta pris'!BE$77,'1 Spec. - 1. Lägsta pris'!$AN132)="","",INDEX(Admin!$P$43:$Q$57,'1 Spec. - 1. Lägsta pris'!BE$77,'1 Spec. - 1. Lägsta pris'!$AN132)),"")</f>
        <v/>
      </c>
      <c r="BB132" s="10" t="str" cm="1">
        <f t="array" ref="BB132">IFERROR(IF(INDEX(Admin!$P$43:$Q$57,'1 Spec. - 1. Lägsta pris'!BF$77,'1 Spec. - 1. Lägsta pris'!$AN132)="","",INDEX(Admin!$P$43:$Q$57,'1 Spec. - 1. Lägsta pris'!BF$77,'1 Spec. - 1. Lägsta pris'!$AN132)),"")</f>
        <v/>
      </c>
      <c r="BC132" s="10" t="str" cm="1">
        <f t="array" ref="BC132">IFERROR(IF(INDEX(Admin!$P$43:$Q$57,'1 Spec. - 1. Lägsta pris'!BG$77,'1 Spec. - 1. Lägsta pris'!$AN132)="","",INDEX(Admin!$P$43:$Q$57,'1 Spec. - 1. Lägsta pris'!BG$77,'1 Spec. - 1. Lägsta pris'!$AN132)),"")</f>
        <v/>
      </c>
      <c r="BD132" s="10" t="str" cm="1">
        <f t="array" ref="BD132">IFERROR(IF(INDEX(Admin!$P$43:$Q$57,'1 Spec. - 1. Lägsta pris'!BH$77,'1 Spec. - 1. Lägsta pris'!$AN132)="","",INDEX(Admin!$P$43:$Q$57,'1 Spec. - 1. Lägsta pris'!BH$77,'1 Spec. - 1. Lägsta pris'!$AN132)),"")</f>
        <v/>
      </c>
    </row>
    <row r="133" spans="2:56" ht="51.95" customHeight="1" x14ac:dyDescent="0.2">
      <c r="B133" s="232" t="s">
        <v>142</v>
      </c>
      <c r="C133" s="482"/>
      <c r="D133" s="483"/>
      <c r="E133" s="484"/>
      <c r="F133" s="467"/>
      <c r="G133" s="468"/>
      <c r="H133" s="268"/>
      <c r="I133" s="265" t="str">
        <f>IFERROR(IF(LEFT(C133,3)="Övr",MID(F133,FIND("(",F133)+1,LEN(F133)-FIND("(",F133)-1),INDEX(Admin!$H$127:$H$150,MATCH($C133,Admin!$I$127:$I$150,0))),"")</f>
        <v/>
      </c>
      <c r="J133" s="182"/>
      <c r="K133" s="182"/>
      <c r="L133" s="213"/>
      <c r="M133" s="213"/>
      <c r="N133" s="213"/>
      <c r="O133" s="213"/>
      <c r="P133" s="213"/>
      <c r="Q133" s="176"/>
      <c r="R133" s="469"/>
      <c r="S133" s="470"/>
      <c r="T133" s="363"/>
      <c r="U133" s="365">
        <f t="shared" si="17"/>
        <v>0</v>
      </c>
      <c r="V133" s="363"/>
      <c r="W133" s="365">
        <f t="shared" si="18"/>
        <v>0</v>
      </c>
      <c r="X133" s="365"/>
      <c r="Y133" s="471">
        <f t="shared" si="16"/>
        <v>0</v>
      </c>
      <c r="Z133" s="472"/>
      <c r="AM133" s="147" t="str">
        <f t="shared" si="19"/>
        <v/>
      </c>
      <c r="AN133" s="147" t="str">
        <f t="shared" si="20"/>
        <v/>
      </c>
      <c r="AP133" s="10" t="str" cm="1">
        <f t="array" ref="AP133">IFERROR(IF(INDEX(Admin!$P$43:$Q$57,'1 Spec. - 1. Lägsta pris'!AT$77,'1 Spec. - 1. Lägsta pris'!$AN133)="","",INDEX(Admin!$P$43:$Q$57,'1 Spec. - 1. Lägsta pris'!AT$77,'1 Spec. - 1. Lägsta pris'!$AN133)),"")</f>
        <v/>
      </c>
      <c r="AQ133" s="10" t="str" cm="1">
        <f t="array" ref="AQ133">IFERROR(IF(INDEX(Admin!$P$43:$Q$57,'1 Spec. - 1. Lägsta pris'!AU$77,'1 Spec. - 1. Lägsta pris'!$AN133)="","",INDEX(Admin!$P$43:$Q$57,'1 Spec. - 1. Lägsta pris'!AU$77,'1 Spec. - 1. Lägsta pris'!$AN133)),"")</f>
        <v/>
      </c>
      <c r="AR133" s="10" t="str" cm="1">
        <f t="array" ref="AR133">IFERROR(IF(INDEX(Admin!$P$43:$Q$57,'1 Spec. - 1. Lägsta pris'!AV$77,'1 Spec. - 1. Lägsta pris'!$AN133)="","",INDEX(Admin!$P$43:$Q$57,'1 Spec. - 1. Lägsta pris'!AV$77,'1 Spec. - 1. Lägsta pris'!$AN133)),"")</f>
        <v/>
      </c>
      <c r="AS133" s="10" t="str" cm="1">
        <f t="array" ref="AS133">IFERROR(IF(INDEX(Admin!$P$43:$Q$57,'1 Spec. - 1. Lägsta pris'!AW$77,'1 Spec. - 1. Lägsta pris'!$AN133)="","",INDEX(Admin!$P$43:$Q$57,'1 Spec. - 1. Lägsta pris'!AW$77,'1 Spec. - 1. Lägsta pris'!$AN133)),"")</f>
        <v/>
      </c>
      <c r="AT133" s="10" t="str" cm="1">
        <f t="array" ref="AT133">IFERROR(IF(INDEX(Admin!$P$43:$Q$57,'1 Spec. - 1. Lägsta pris'!AX$77,'1 Spec. - 1. Lägsta pris'!$AN133)="","",INDEX(Admin!$P$43:$Q$57,'1 Spec. - 1. Lägsta pris'!AX$77,'1 Spec. - 1. Lägsta pris'!$AN133)),"")</f>
        <v/>
      </c>
      <c r="AU133" s="10" t="str" cm="1">
        <f t="array" ref="AU133">IFERROR(IF(INDEX(Admin!$P$43:$Q$57,'1 Spec. - 1. Lägsta pris'!AY$77,'1 Spec. - 1. Lägsta pris'!$AN133)="","",INDEX(Admin!$P$43:$Q$57,'1 Spec. - 1. Lägsta pris'!AY$77,'1 Spec. - 1. Lägsta pris'!$AN133)),"")</f>
        <v/>
      </c>
      <c r="AV133" s="10" t="str" cm="1">
        <f t="array" ref="AV133">IFERROR(IF(INDEX(Admin!$P$43:$Q$57,'1 Spec. - 1. Lägsta pris'!AZ$77,'1 Spec. - 1. Lägsta pris'!$AN133)="","",INDEX(Admin!$P$43:$Q$57,'1 Spec. - 1. Lägsta pris'!AZ$77,'1 Spec. - 1. Lägsta pris'!$AN133)),"")</f>
        <v/>
      </c>
      <c r="AW133" s="10" t="str" cm="1">
        <f t="array" ref="AW133">IFERROR(IF(INDEX(Admin!$P$43:$Q$57,'1 Spec. - 1. Lägsta pris'!BA$77,'1 Spec. - 1. Lägsta pris'!$AN133)="","",INDEX(Admin!$P$43:$Q$57,'1 Spec. - 1. Lägsta pris'!BA$77,'1 Spec. - 1. Lägsta pris'!$AN133)),"")</f>
        <v/>
      </c>
      <c r="AX133" s="10" t="str" cm="1">
        <f t="array" ref="AX133">IFERROR(IF(INDEX(Admin!$P$43:$Q$57,'1 Spec. - 1. Lägsta pris'!BB$77,'1 Spec. - 1. Lägsta pris'!$AN133)="","",INDEX(Admin!$P$43:$Q$57,'1 Spec. - 1. Lägsta pris'!BB$77,'1 Spec. - 1. Lägsta pris'!$AN133)),"")</f>
        <v/>
      </c>
      <c r="AY133" s="10" t="str" cm="1">
        <f t="array" ref="AY133">IFERROR(IF(INDEX(Admin!$P$43:$Q$57,'1 Spec. - 1. Lägsta pris'!BC$77,'1 Spec. - 1. Lägsta pris'!$AN133)="","",INDEX(Admin!$P$43:$Q$57,'1 Spec. - 1. Lägsta pris'!BC$77,'1 Spec. - 1. Lägsta pris'!$AN133)),"")</f>
        <v/>
      </c>
      <c r="AZ133" s="10" t="str" cm="1">
        <f t="array" ref="AZ133">IFERROR(IF(INDEX(Admin!$P$43:$Q$57,'1 Spec. - 1. Lägsta pris'!BD$77,'1 Spec. - 1. Lägsta pris'!$AN133)="","",INDEX(Admin!$P$43:$Q$57,'1 Spec. - 1. Lägsta pris'!BD$77,'1 Spec. - 1. Lägsta pris'!$AN133)),"")</f>
        <v/>
      </c>
      <c r="BA133" s="10" t="str" cm="1">
        <f t="array" ref="BA133">IFERROR(IF(INDEX(Admin!$P$43:$Q$57,'1 Spec. - 1. Lägsta pris'!BE$77,'1 Spec. - 1. Lägsta pris'!$AN133)="","",INDEX(Admin!$P$43:$Q$57,'1 Spec. - 1. Lägsta pris'!BE$77,'1 Spec. - 1. Lägsta pris'!$AN133)),"")</f>
        <v/>
      </c>
      <c r="BB133" s="10" t="str" cm="1">
        <f t="array" ref="BB133">IFERROR(IF(INDEX(Admin!$P$43:$Q$57,'1 Spec. - 1. Lägsta pris'!BF$77,'1 Spec. - 1. Lägsta pris'!$AN133)="","",INDEX(Admin!$P$43:$Q$57,'1 Spec. - 1. Lägsta pris'!BF$77,'1 Spec. - 1. Lägsta pris'!$AN133)),"")</f>
        <v/>
      </c>
      <c r="BC133" s="10" t="str" cm="1">
        <f t="array" ref="BC133">IFERROR(IF(INDEX(Admin!$P$43:$Q$57,'1 Spec. - 1. Lägsta pris'!BG$77,'1 Spec. - 1. Lägsta pris'!$AN133)="","",INDEX(Admin!$P$43:$Q$57,'1 Spec. - 1. Lägsta pris'!BG$77,'1 Spec. - 1. Lägsta pris'!$AN133)),"")</f>
        <v/>
      </c>
      <c r="BD133" s="10" t="str" cm="1">
        <f t="array" ref="BD133">IFERROR(IF(INDEX(Admin!$P$43:$Q$57,'1 Spec. - 1. Lägsta pris'!BH$77,'1 Spec. - 1. Lägsta pris'!$AN133)="","",INDEX(Admin!$P$43:$Q$57,'1 Spec. - 1. Lägsta pris'!BH$77,'1 Spec. - 1. Lägsta pris'!$AN133)),"")</f>
        <v/>
      </c>
    </row>
    <row r="134" spans="2:56" ht="51.95" customHeight="1" x14ac:dyDescent="0.2">
      <c r="B134" s="232" t="s">
        <v>143</v>
      </c>
      <c r="C134" s="482"/>
      <c r="D134" s="483"/>
      <c r="E134" s="484"/>
      <c r="F134" s="467"/>
      <c r="G134" s="468"/>
      <c r="H134" s="268"/>
      <c r="I134" s="265" t="str">
        <f>IFERROR(IF(LEFT(C134,3)="Övr",MID(F134,FIND("(",F134)+1,LEN(F134)-FIND("(",F134)-1),INDEX(Admin!$H$127:$H$150,MATCH($C134,Admin!$I$127:$I$150,0))),"")</f>
        <v/>
      </c>
      <c r="J134" s="182"/>
      <c r="K134" s="182"/>
      <c r="L134" s="213"/>
      <c r="M134" s="213"/>
      <c r="N134" s="213"/>
      <c r="O134" s="213"/>
      <c r="P134" s="213"/>
      <c r="Q134" s="176"/>
      <c r="R134" s="469"/>
      <c r="S134" s="470"/>
      <c r="T134" s="363"/>
      <c r="U134" s="365">
        <f t="shared" si="17"/>
        <v>0</v>
      </c>
      <c r="V134" s="363"/>
      <c r="W134" s="365">
        <f t="shared" si="18"/>
        <v>0</v>
      </c>
      <c r="X134" s="365"/>
      <c r="Y134" s="471">
        <f t="shared" si="16"/>
        <v>0</v>
      </c>
      <c r="Z134" s="472"/>
      <c r="AM134" s="147" t="str">
        <f t="shared" si="19"/>
        <v/>
      </c>
      <c r="AN134" s="147" t="str">
        <f t="shared" si="20"/>
        <v/>
      </c>
      <c r="AP134" s="10" t="str" cm="1">
        <f t="array" ref="AP134">IFERROR(IF(INDEX(Admin!$P$43:$Q$57,'1 Spec. - 1. Lägsta pris'!AT$77,'1 Spec. - 1. Lägsta pris'!$AN134)="","",INDEX(Admin!$P$43:$Q$57,'1 Spec. - 1. Lägsta pris'!AT$77,'1 Spec. - 1. Lägsta pris'!$AN134)),"")</f>
        <v/>
      </c>
      <c r="AQ134" s="10" t="str" cm="1">
        <f t="array" ref="AQ134">IFERROR(IF(INDEX(Admin!$P$43:$Q$57,'1 Spec. - 1. Lägsta pris'!AU$77,'1 Spec. - 1. Lägsta pris'!$AN134)="","",INDEX(Admin!$P$43:$Q$57,'1 Spec. - 1. Lägsta pris'!AU$77,'1 Spec. - 1. Lägsta pris'!$AN134)),"")</f>
        <v/>
      </c>
      <c r="AR134" s="10" t="str" cm="1">
        <f t="array" ref="AR134">IFERROR(IF(INDEX(Admin!$P$43:$Q$57,'1 Spec. - 1. Lägsta pris'!AV$77,'1 Spec. - 1. Lägsta pris'!$AN134)="","",INDEX(Admin!$P$43:$Q$57,'1 Spec. - 1. Lägsta pris'!AV$77,'1 Spec. - 1. Lägsta pris'!$AN134)),"")</f>
        <v/>
      </c>
      <c r="AS134" s="10" t="str" cm="1">
        <f t="array" ref="AS134">IFERROR(IF(INDEX(Admin!$P$43:$Q$57,'1 Spec. - 1. Lägsta pris'!AW$77,'1 Spec. - 1. Lägsta pris'!$AN134)="","",INDEX(Admin!$P$43:$Q$57,'1 Spec. - 1. Lägsta pris'!AW$77,'1 Spec. - 1. Lägsta pris'!$AN134)),"")</f>
        <v/>
      </c>
      <c r="AT134" s="10" t="str" cm="1">
        <f t="array" ref="AT134">IFERROR(IF(INDEX(Admin!$P$43:$Q$57,'1 Spec. - 1. Lägsta pris'!AX$77,'1 Spec. - 1. Lägsta pris'!$AN134)="","",INDEX(Admin!$P$43:$Q$57,'1 Spec. - 1. Lägsta pris'!AX$77,'1 Spec. - 1. Lägsta pris'!$AN134)),"")</f>
        <v/>
      </c>
      <c r="AU134" s="10" t="str" cm="1">
        <f t="array" ref="AU134">IFERROR(IF(INDEX(Admin!$P$43:$Q$57,'1 Spec. - 1. Lägsta pris'!AY$77,'1 Spec. - 1. Lägsta pris'!$AN134)="","",INDEX(Admin!$P$43:$Q$57,'1 Spec. - 1. Lägsta pris'!AY$77,'1 Spec. - 1. Lägsta pris'!$AN134)),"")</f>
        <v/>
      </c>
      <c r="AV134" s="10" t="str" cm="1">
        <f t="array" ref="AV134">IFERROR(IF(INDEX(Admin!$P$43:$Q$57,'1 Spec. - 1. Lägsta pris'!AZ$77,'1 Spec. - 1. Lägsta pris'!$AN134)="","",INDEX(Admin!$P$43:$Q$57,'1 Spec. - 1. Lägsta pris'!AZ$77,'1 Spec. - 1. Lägsta pris'!$AN134)),"")</f>
        <v/>
      </c>
      <c r="AW134" s="10" t="str" cm="1">
        <f t="array" ref="AW134">IFERROR(IF(INDEX(Admin!$P$43:$Q$57,'1 Spec. - 1. Lägsta pris'!BA$77,'1 Spec. - 1. Lägsta pris'!$AN134)="","",INDEX(Admin!$P$43:$Q$57,'1 Spec. - 1. Lägsta pris'!BA$77,'1 Spec. - 1. Lägsta pris'!$AN134)),"")</f>
        <v/>
      </c>
      <c r="AX134" s="10" t="str" cm="1">
        <f t="array" ref="AX134">IFERROR(IF(INDEX(Admin!$P$43:$Q$57,'1 Spec. - 1. Lägsta pris'!BB$77,'1 Spec. - 1. Lägsta pris'!$AN134)="","",INDEX(Admin!$P$43:$Q$57,'1 Spec. - 1. Lägsta pris'!BB$77,'1 Spec. - 1. Lägsta pris'!$AN134)),"")</f>
        <v/>
      </c>
      <c r="AY134" s="10" t="str" cm="1">
        <f t="array" ref="AY134">IFERROR(IF(INDEX(Admin!$P$43:$Q$57,'1 Spec. - 1. Lägsta pris'!BC$77,'1 Spec. - 1. Lägsta pris'!$AN134)="","",INDEX(Admin!$P$43:$Q$57,'1 Spec. - 1. Lägsta pris'!BC$77,'1 Spec. - 1. Lägsta pris'!$AN134)),"")</f>
        <v/>
      </c>
      <c r="AZ134" s="10" t="str" cm="1">
        <f t="array" ref="AZ134">IFERROR(IF(INDEX(Admin!$P$43:$Q$57,'1 Spec. - 1. Lägsta pris'!BD$77,'1 Spec. - 1. Lägsta pris'!$AN134)="","",INDEX(Admin!$P$43:$Q$57,'1 Spec. - 1. Lägsta pris'!BD$77,'1 Spec. - 1. Lägsta pris'!$AN134)),"")</f>
        <v/>
      </c>
      <c r="BA134" s="10" t="str" cm="1">
        <f t="array" ref="BA134">IFERROR(IF(INDEX(Admin!$P$43:$Q$57,'1 Spec. - 1. Lägsta pris'!BE$77,'1 Spec. - 1. Lägsta pris'!$AN134)="","",INDEX(Admin!$P$43:$Q$57,'1 Spec. - 1. Lägsta pris'!BE$77,'1 Spec. - 1. Lägsta pris'!$AN134)),"")</f>
        <v/>
      </c>
      <c r="BB134" s="10" t="str" cm="1">
        <f t="array" ref="BB134">IFERROR(IF(INDEX(Admin!$P$43:$Q$57,'1 Spec. - 1. Lägsta pris'!BF$77,'1 Spec. - 1. Lägsta pris'!$AN134)="","",INDEX(Admin!$P$43:$Q$57,'1 Spec. - 1. Lägsta pris'!BF$77,'1 Spec. - 1. Lägsta pris'!$AN134)),"")</f>
        <v/>
      </c>
      <c r="BC134" s="10" t="str" cm="1">
        <f t="array" ref="BC134">IFERROR(IF(INDEX(Admin!$P$43:$Q$57,'1 Spec. - 1. Lägsta pris'!BG$77,'1 Spec. - 1. Lägsta pris'!$AN134)="","",INDEX(Admin!$P$43:$Q$57,'1 Spec. - 1. Lägsta pris'!BG$77,'1 Spec. - 1. Lägsta pris'!$AN134)),"")</f>
        <v/>
      </c>
      <c r="BD134" s="10" t="str" cm="1">
        <f t="array" ref="BD134">IFERROR(IF(INDEX(Admin!$P$43:$Q$57,'1 Spec. - 1. Lägsta pris'!BH$77,'1 Spec. - 1. Lägsta pris'!$AN134)="","",INDEX(Admin!$P$43:$Q$57,'1 Spec. - 1. Lägsta pris'!BH$77,'1 Spec. - 1. Lägsta pris'!$AN134)),"")</f>
        <v/>
      </c>
    </row>
    <row r="135" spans="2:56" ht="51.95" customHeight="1" x14ac:dyDescent="0.2">
      <c r="B135" s="232" t="s">
        <v>144</v>
      </c>
      <c r="C135" s="482"/>
      <c r="D135" s="483"/>
      <c r="E135" s="484"/>
      <c r="F135" s="467"/>
      <c r="G135" s="468"/>
      <c r="H135" s="268"/>
      <c r="I135" s="265" t="str">
        <f>IFERROR(IF(LEFT(C135,3)="Övr",MID(F135,FIND("(",F135)+1,LEN(F135)-FIND("(",F135)-1),INDEX(Admin!$H$127:$H$150,MATCH($C135,Admin!$I$127:$I$150,0))),"")</f>
        <v/>
      </c>
      <c r="J135" s="182"/>
      <c r="K135" s="182"/>
      <c r="L135" s="213"/>
      <c r="M135" s="213"/>
      <c r="N135" s="213"/>
      <c r="O135" s="213"/>
      <c r="P135" s="213"/>
      <c r="Q135" s="176"/>
      <c r="R135" s="469"/>
      <c r="S135" s="470"/>
      <c r="T135" s="363"/>
      <c r="U135" s="365">
        <f t="shared" si="17"/>
        <v>0</v>
      </c>
      <c r="V135" s="363"/>
      <c r="W135" s="365">
        <f t="shared" si="18"/>
        <v>0</v>
      </c>
      <c r="X135" s="365"/>
      <c r="Y135" s="471">
        <f t="shared" si="16"/>
        <v>0</v>
      </c>
      <c r="Z135" s="472"/>
      <c r="AM135" s="147" t="str">
        <f t="shared" si="19"/>
        <v/>
      </c>
      <c r="AN135" s="147" t="str">
        <f t="shared" si="20"/>
        <v/>
      </c>
      <c r="AP135" s="10" t="str" cm="1">
        <f t="array" ref="AP135">IFERROR(IF(INDEX(Admin!$P$43:$Q$57,'1 Spec. - 1. Lägsta pris'!AT$77,'1 Spec. - 1. Lägsta pris'!$AN135)="","",INDEX(Admin!$P$43:$Q$57,'1 Spec. - 1. Lägsta pris'!AT$77,'1 Spec. - 1. Lägsta pris'!$AN135)),"")</f>
        <v/>
      </c>
      <c r="AQ135" s="10" t="str" cm="1">
        <f t="array" ref="AQ135">IFERROR(IF(INDEX(Admin!$P$43:$Q$57,'1 Spec. - 1. Lägsta pris'!AU$77,'1 Spec. - 1. Lägsta pris'!$AN135)="","",INDEX(Admin!$P$43:$Q$57,'1 Spec. - 1. Lägsta pris'!AU$77,'1 Spec. - 1. Lägsta pris'!$AN135)),"")</f>
        <v/>
      </c>
      <c r="AR135" s="10" t="str" cm="1">
        <f t="array" ref="AR135">IFERROR(IF(INDEX(Admin!$P$43:$Q$57,'1 Spec. - 1. Lägsta pris'!AV$77,'1 Spec. - 1. Lägsta pris'!$AN135)="","",INDEX(Admin!$P$43:$Q$57,'1 Spec. - 1. Lägsta pris'!AV$77,'1 Spec. - 1. Lägsta pris'!$AN135)),"")</f>
        <v/>
      </c>
      <c r="AS135" s="10" t="str" cm="1">
        <f t="array" ref="AS135">IFERROR(IF(INDEX(Admin!$P$43:$Q$57,'1 Spec. - 1. Lägsta pris'!AW$77,'1 Spec. - 1. Lägsta pris'!$AN135)="","",INDEX(Admin!$P$43:$Q$57,'1 Spec. - 1. Lägsta pris'!AW$77,'1 Spec. - 1. Lägsta pris'!$AN135)),"")</f>
        <v/>
      </c>
      <c r="AT135" s="10" t="str" cm="1">
        <f t="array" ref="AT135">IFERROR(IF(INDEX(Admin!$P$43:$Q$57,'1 Spec. - 1. Lägsta pris'!AX$77,'1 Spec. - 1. Lägsta pris'!$AN135)="","",INDEX(Admin!$P$43:$Q$57,'1 Spec. - 1. Lägsta pris'!AX$77,'1 Spec. - 1. Lägsta pris'!$AN135)),"")</f>
        <v/>
      </c>
      <c r="AU135" s="10" t="str" cm="1">
        <f t="array" ref="AU135">IFERROR(IF(INDEX(Admin!$P$43:$Q$57,'1 Spec. - 1. Lägsta pris'!AY$77,'1 Spec. - 1. Lägsta pris'!$AN135)="","",INDEX(Admin!$P$43:$Q$57,'1 Spec. - 1. Lägsta pris'!AY$77,'1 Spec. - 1. Lägsta pris'!$AN135)),"")</f>
        <v/>
      </c>
      <c r="AV135" s="10" t="str" cm="1">
        <f t="array" ref="AV135">IFERROR(IF(INDEX(Admin!$P$43:$Q$57,'1 Spec. - 1. Lägsta pris'!AZ$77,'1 Spec. - 1. Lägsta pris'!$AN135)="","",INDEX(Admin!$P$43:$Q$57,'1 Spec. - 1. Lägsta pris'!AZ$77,'1 Spec. - 1. Lägsta pris'!$AN135)),"")</f>
        <v/>
      </c>
      <c r="AW135" s="10" t="str" cm="1">
        <f t="array" ref="AW135">IFERROR(IF(INDEX(Admin!$P$43:$Q$57,'1 Spec. - 1. Lägsta pris'!BA$77,'1 Spec. - 1. Lägsta pris'!$AN135)="","",INDEX(Admin!$P$43:$Q$57,'1 Spec. - 1. Lägsta pris'!BA$77,'1 Spec. - 1. Lägsta pris'!$AN135)),"")</f>
        <v/>
      </c>
      <c r="AX135" s="10" t="str" cm="1">
        <f t="array" ref="AX135">IFERROR(IF(INDEX(Admin!$P$43:$Q$57,'1 Spec. - 1. Lägsta pris'!BB$77,'1 Spec. - 1. Lägsta pris'!$AN135)="","",INDEX(Admin!$P$43:$Q$57,'1 Spec. - 1. Lägsta pris'!BB$77,'1 Spec. - 1. Lägsta pris'!$AN135)),"")</f>
        <v/>
      </c>
      <c r="AY135" s="10" t="str" cm="1">
        <f t="array" ref="AY135">IFERROR(IF(INDEX(Admin!$P$43:$Q$57,'1 Spec. - 1. Lägsta pris'!BC$77,'1 Spec. - 1. Lägsta pris'!$AN135)="","",INDEX(Admin!$P$43:$Q$57,'1 Spec. - 1. Lägsta pris'!BC$77,'1 Spec. - 1. Lägsta pris'!$AN135)),"")</f>
        <v/>
      </c>
      <c r="AZ135" s="10" t="str" cm="1">
        <f t="array" ref="AZ135">IFERROR(IF(INDEX(Admin!$P$43:$Q$57,'1 Spec. - 1. Lägsta pris'!BD$77,'1 Spec. - 1. Lägsta pris'!$AN135)="","",INDEX(Admin!$P$43:$Q$57,'1 Spec. - 1. Lägsta pris'!BD$77,'1 Spec. - 1. Lägsta pris'!$AN135)),"")</f>
        <v/>
      </c>
      <c r="BA135" s="10" t="str" cm="1">
        <f t="array" ref="BA135">IFERROR(IF(INDEX(Admin!$P$43:$Q$57,'1 Spec. - 1. Lägsta pris'!BE$77,'1 Spec. - 1. Lägsta pris'!$AN135)="","",INDEX(Admin!$P$43:$Q$57,'1 Spec. - 1. Lägsta pris'!BE$77,'1 Spec. - 1. Lägsta pris'!$AN135)),"")</f>
        <v/>
      </c>
      <c r="BB135" s="10" t="str" cm="1">
        <f t="array" ref="BB135">IFERROR(IF(INDEX(Admin!$P$43:$Q$57,'1 Spec. - 1. Lägsta pris'!BF$77,'1 Spec. - 1. Lägsta pris'!$AN135)="","",INDEX(Admin!$P$43:$Q$57,'1 Spec. - 1. Lägsta pris'!BF$77,'1 Spec. - 1. Lägsta pris'!$AN135)),"")</f>
        <v/>
      </c>
      <c r="BC135" s="10" t="str" cm="1">
        <f t="array" ref="BC135">IFERROR(IF(INDEX(Admin!$P$43:$Q$57,'1 Spec. - 1. Lägsta pris'!BG$77,'1 Spec. - 1. Lägsta pris'!$AN135)="","",INDEX(Admin!$P$43:$Q$57,'1 Spec. - 1. Lägsta pris'!BG$77,'1 Spec. - 1. Lägsta pris'!$AN135)),"")</f>
        <v/>
      </c>
      <c r="BD135" s="10" t="str" cm="1">
        <f t="array" ref="BD135">IFERROR(IF(INDEX(Admin!$P$43:$Q$57,'1 Spec. - 1. Lägsta pris'!BH$77,'1 Spec. - 1. Lägsta pris'!$AN135)="","",INDEX(Admin!$P$43:$Q$57,'1 Spec. - 1. Lägsta pris'!BH$77,'1 Spec. - 1. Lägsta pris'!$AN135)),"")</f>
        <v/>
      </c>
    </row>
    <row r="136" spans="2:56" ht="51.95" customHeight="1" x14ac:dyDescent="0.2">
      <c r="B136" s="232" t="s">
        <v>145</v>
      </c>
      <c r="C136" s="482"/>
      <c r="D136" s="483"/>
      <c r="E136" s="484"/>
      <c r="F136" s="467"/>
      <c r="G136" s="468"/>
      <c r="H136" s="268"/>
      <c r="I136" s="265" t="str">
        <f>IFERROR(IF(LEFT(C136,3)="Övr",MID(F136,FIND("(",F136)+1,LEN(F136)-FIND("(",F136)-1),INDEX(Admin!$H$127:$H$150,MATCH($C136,Admin!$I$127:$I$150,0))),"")</f>
        <v/>
      </c>
      <c r="J136" s="182"/>
      <c r="K136" s="182"/>
      <c r="L136" s="213"/>
      <c r="M136" s="213"/>
      <c r="N136" s="213"/>
      <c r="O136" s="213"/>
      <c r="P136" s="213"/>
      <c r="Q136" s="176"/>
      <c r="R136" s="469"/>
      <c r="S136" s="470"/>
      <c r="T136" s="363"/>
      <c r="U136" s="365">
        <f t="shared" si="17"/>
        <v>0</v>
      </c>
      <c r="V136" s="363"/>
      <c r="W136" s="365">
        <f t="shared" si="18"/>
        <v>0</v>
      </c>
      <c r="X136" s="365"/>
      <c r="Y136" s="471">
        <f t="shared" si="16"/>
        <v>0</v>
      </c>
      <c r="Z136" s="472"/>
      <c r="AM136" s="147" t="str">
        <f t="shared" si="19"/>
        <v/>
      </c>
      <c r="AN136" s="147" t="str">
        <f t="shared" si="20"/>
        <v/>
      </c>
      <c r="AP136" s="10" t="str" cm="1">
        <f t="array" ref="AP136">IFERROR(IF(INDEX(Admin!$P$43:$Q$57,'1 Spec. - 1. Lägsta pris'!AT$77,'1 Spec. - 1. Lägsta pris'!$AN136)="","",INDEX(Admin!$P$43:$Q$57,'1 Spec. - 1. Lägsta pris'!AT$77,'1 Spec. - 1. Lägsta pris'!$AN136)),"")</f>
        <v/>
      </c>
      <c r="AQ136" s="10" t="str" cm="1">
        <f t="array" ref="AQ136">IFERROR(IF(INDEX(Admin!$P$43:$Q$57,'1 Spec. - 1. Lägsta pris'!AU$77,'1 Spec. - 1. Lägsta pris'!$AN136)="","",INDEX(Admin!$P$43:$Q$57,'1 Spec. - 1. Lägsta pris'!AU$77,'1 Spec. - 1. Lägsta pris'!$AN136)),"")</f>
        <v/>
      </c>
      <c r="AR136" s="10" t="str" cm="1">
        <f t="array" ref="AR136">IFERROR(IF(INDEX(Admin!$P$43:$Q$57,'1 Spec. - 1. Lägsta pris'!AV$77,'1 Spec. - 1. Lägsta pris'!$AN136)="","",INDEX(Admin!$P$43:$Q$57,'1 Spec. - 1. Lägsta pris'!AV$77,'1 Spec. - 1. Lägsta pris'!$AN136)),"")</f>
        <v/>
      </c>
      <c r="AS136" s="10" t="str" cm="1">
        <f t="array" ref="AS136">IFERROR(IF(INDEX(Admin!$P$43:$Q$57,'1 Spec. - 1. Lägsta pris'!AW$77,'1 Spec. - 1. Lägsta pris'!$AN136)="","",INDEX(Admin!$P$43:$Q$57,'1 Spec. - 1. Lägsta pris'!AW$77,'1 Spec. - 1. Lägsta pris'!$AN136)),"")</f>
        <v/>
      </c>
      <c r="AT136" s="10" t="str" cm="1">
        <f t="array" ref="AT136">IFERROR(IF(INDEX(Admin!$P$43:$Q$57,'1 Spec. - 1. Lägsta pris'!AX$77,'1 Spec. - 1. Lägsta pris'!$AN136)="","",INDEX(Admin!$P$43:$Q$57,'1 Spec. - 1. Lägsta pris'!AX$77,'1 Spec. - 1. Lägsta pris'!$AN136)),"")</f>
        <v/>
      </c>
      <c r="AU136" s="10" t="str" cm="1">
        <f t="array" ref="AU136">IFERROR(IF(INDEX(Admin!$P$43:$Q$57,'1 Spec. - 1. Lägsta pris'!AY$77,'1 Spec. - 1. Lägsta pris'!$AN136)="","",INDEX(Admin!$P$43:$Q$57,'1 Spec. - 1. Lägsta pris'!AY$77,'1 Spec. - 1. Lägsta pris'!$AN136)),"")</f>
        <v/>
      </c>
      <c r="AV136" s="10" t="str" cm="1">
        <f t="array" ref="AV136">IFERROR(IF(INDEX(Admin!$P$43:$Q$57,'1 Spec. - 1. Lägsta pris'!AZ$77,'1 Spec. - 1. Lägsta pris'!$AN136)="","",INDEX(Admin!$P$43:$Q$57,'1 Spec. - 1. Lägsta pris'!AZ$77,'1 Spec. - 1. Lägsta pris'!$AN136)),"")</f>
        <v/>
      </c>
      <c r="AW136" s="10" t="str" cm="1">
        <f t="array" ref="AW136">IFERROR(IF(INDEX(Admin!$P$43:$Q$57,'1 Spec. - 1. Lägsta pris'!BA$77,'1 Spec. - 1. Lägsta pris'!$AN136)="","",INDEX(Admin!$P$43:$Q$57,'1 Spec. - 1. Lägsta pris'!BA$77,'1 Spec. - 1. Lägsta pris'!$AN136)),"")</f>
        <v/>
      </c>
      <c r="AX136" s="10" t="str" cm="1">
        <f t="array" ref="AX136">IFERROR(IF(INDEX(Admin!$P$43:$Q$57,'1 Spec. - 1. Lägsta pris'!BB$77,'1 Spec. - 1. Lägsta pris'!$AN136)="","",INDEX(Admin!$P$43:$Q$57,'1 Spec. - 1. Lägsta pris'!BB$77,'1 Spec. - 1. Lägsta pris'!$AN136)),"")</f>
        <v/>
      </c>
      <c r="AY136" s="10" t="str" cm="1">
        <f t="array" ref="AY136">IFERROR(IF(INDEX(Admin!$P$43:$Q$57,'1 Spec. - 1. Lägsta pris'!BC$77,'1 Spec. - 1. Lägsta pris'!$AN136)="","",INDEX(Admin!$P$43:$Q$57,'1 Spec. - 1. Lägsta pris'!BC$77,'1 Spec. - 1. Lägsta pris'!$AN136)),"")</f>
        <v/>
      </c>
      <c r="AZ136" s="10" t="str" cm="1">
        <f t="array" ref="AZ136">IFERROR(IF(INDEX(Admin!$P$43:$Q$57,'1 Spec. - 1. Lägsta pris'!BD$77,'1 Spec. - 1. Lägsta pris'!$AN136)="","",INDEX(Admin!$P$43:$Q$57,'1 Spec. - 1. Lägsta pris'!BD$77,'1 Spec. - 1. Lägsta pris'!$AN136)),"")</f>
        <v/>
      </c>
      <c r="BA136" s="10" t="str" cm="1">
        <f t="array" ref="BA136">IFERROR(IF(INDEX(Admin!$P$43:$Q$57,'1 Spec. - 1. Lägsta pris'!BE$77,'1 Spec. - 1. Lägsta pris'!$AN136)="","",INDEX(Admin!$P$43:$Q$57,'1 Spec. - 1. Lägsta pris'!BE$77,'1 Spec. - 1. Lägsta pris'!$AN136)),"")</f>
        <v/>
      </c>
      <c r="BB136" s="10" t="str" cm="1">
        <f t="array" ref="BB136">IFERROR(IF(INDEX(Admin!$P$43:$Q$57,'1 Spec. - 1. Lägsta pris'!BF$77,'1 Spec. - 1. Lägsta pris'!$AN136)="","",INDEX(Admin!$P$43:$Q$57,'1 Spec. - 1. Lägsta pris'!BF$77,'1 Spec. - 1. Lägsta pris'!$AN136)),"")</f>
        <v/>
      </c>
      <c r="BC136" s="10" t="str" cm="1">
        <f t="array" ref="BC136">IFERROR(IF(INDEX(Admin!$P$43:$Q$57,'1 Spec. - 1. Lägsta pris'!BG$77,'1 Spec. - 1. Lägsta pris'!$AN136)="","",INDEX(Admin!$P$43:$Q$57,'1 Spec. - 1. Lägsta pris'!BG$77,'1 Spec. - 1. Lägsta pris'!$AN136)),"")</f>
        <v/>
      </c>
      <c r="BD136" s="10" t="str" cm="1">
        <f t="array" ref="BD136">IFERROR(IF(INDEX(Admin!$P$43:$Q$57,'1 Spec. - 1. Lägsta pris'!BH$77,'1 Spec. - 1. Lägsta pris'!$AN136)="","",INDEX(Admin!$P$43:$Q$57,'1 Spec. - 1. Lägsta pris'!BH$77,'1 Spec. - 1. Lägsta pris'!$AN136)),"")</f>
        <v/>
      </c>
    </row>
    <row r="137" spans="2:56" ht="51.95" customHeight="1" x14ac:dyDescent="0.2">
      <c r="B137" s="232" t="s">
        <v>107</v>
      </c>
      <c r="C137" s="482"/>
      <c r="D137" s="483"/>
      <c r="E137" s="484"/>
      <c r="F137" s="467"/>
      <c r="G137" s="468"/>
      <c r="H137" s="268"/>
      <c r="I137" s="265" t="str">
        <f>IFERROR(IF(LEFT(C137,3)="Övr",MID(F137,FIND("(",F137)+1,LEN(F137)-FIND("(",F137)-1),INDEX(Admin!$H$127:$H$150,MATCH($C137,Admin!$I$127:$I$150,0))),"")</f>
        <v/>
      </c>
      <c r="J137" s="182"/>
      <c r="K137" s="182"/>
      <c r="L137" s="213"/>
      <c r="M137" s="213"/>
      <c r="N137" s="213"/>
      <c r="O137" s="213"/>
      <c r="P137" s="213"/>
      <c r="Q137" s="176"/>
      <c r="R137" s="469"/>
      <c r="S137" s="470"/>
      <c r="T137" s="363"/>
      <c r="U137" s="365">
        <f t="shared" si="17"/>
        <v>0</v>
      </c>
      <c r="V137" s="363"/>
      <c r="W137" s="365">
        <f t="shared" si="18"/>
        <v>0</v>
      </c>
      <c r="X137" s="365"/>
      <c r="Y137" s="487">
        <f t="shared" si="16"/>
        <v>0</v>
      </c>
      <c r="Z137" s="488"/>
      <c r="AM137" s="147" t="str">
        <f t="shared" si="19"/>
        <v/>
      </c>
      <c r="AN137" s="147" t="str">
        <f t="shared" si="20"/>
        <v/>
      </c>
      <c r="AP137" s="10" t="str" cm="1">
        <f t="array" ref="AP137">IFERROR(IF(INDEX(Admin!$P$43:$Q$57,'1 Spec. - 1. Lägsta pris'!AT$77,'1 Spec. - 1. Lägsta pris'!$AN137)="","",INDEX(Admin!$P$43:$Q$57,'1 Spec. - 1. Lägsta pris'!AT$77,'1 Spec. - 1. Lägsta pris'!$AN137)),"")</f>
        <v/>
      </c>
      <c r="AQ137" s="10" t="str" cm="1">
        <f t="array" ref="AQ137">IFERROR(IF(INDEX(Admin!$P$43:$Q$57,'1 Spec. - 1. Lägsta pris'!AU$77,'1 Spec. - 1. Lägsta pris'!$AN137)="","",INDEX(Admin!$P$43:$Q$57,'1 Spec. - 1. Lägsta pris'!AU$77,'1 Spec. - 1. Lägsta pris'!$AN137)),"")</f>
        <v/>
      </c>
      <c r="AR137" s="10" t="str" cm="1">
        <f t="array" ref="AR137">IFERROR(IF(INDEX(Admin!$P$43:$Q$57,'1 Spec. - 1. Lägsta pris'!AV$77,'1 Spec. - 1. Lägsta pris'!$AN137)="","",INDEX(Admin!$P$43:$Q$57,'1 Spec. - 1. Lägsta pris'!AV$77,'1 Spec. - 1. Lägsta pris'!$AN137)),"")</f>
        <v/>
      </c>
      <c r="AS137" s="10" t="str" cm="1">
        <f t="array" ref="AS137">IFERROR(IF(INDEX(Admin!$P$43:$Q$57,'1 Spec. - 1. Lägsta pris'!AW$77,'1 Spec. - 1. Lägsta pris'!$AN137)="","",INDEX(Admin!$P$43:$Q$57,'1 Spec. - 1. Lägsta pris'!AW$77,'1 Spec. - 1. Lägsta pris'!$AN137)),"")</f>
        <v/>
      </c>
      <c r="AT137" s="10" t="str" cm="1">
        <f t="array" ref="AT137">IFERROR(IF(INDEX(Admin!$P$43:$Q$57,'1 Spec. - 1. Lägsta pris'!AX$77,'1 Spec. - 1. Lägsta pris'!$AN137)="","",INDEX(Admin!$P$43:$Q$57,'1 Spec. - 1. Lägsta pris'!AX$77,'1 Spec. - 1. Lägsta pris'!$AN137)),"")</f>
        <v/>
      </c>
      <c r="AU137" s="10" t="str" cm="1">
        <f t="array" ref="AU137">IFERROR(IF(INDEX(Admin!$P$43:$Q$57,'1 Spec. - 1. Lägsta pris'!AY$77,'1 Spec. - 1. Lägsta pris'!$AN137)="","",INDEX(Admin!$P$43:$Q$57,'1 Spec. - 1. Lägsta pris'!AY$77,'1 Spec. - 1. Lägsta pris'!$AN137)),"")</f>
        <v/>
      </c>
      <c r="AV137" s="10" t="str" cm="1">
        <f t="array" ref="AV137">IFERROR(IF(INDEX(Admin!$P$43:$Q$57,'1 Spec. - 1. Lägsta pris'!AZ$77,'1 Spec. - 1. Lägsta pris'!$AN137)="","",INDEX(Admin!$P$43:$Q$57,'1 Spec. - 1. Lägsta pris'!AZ$77,'1 Spec. - 1. Lägsta pris'!$AN137)),"")</f>
        <v/>
      </c>
      <c r="AW137" s="10" t="str" cm="1">
        <f t="array" ref="AW137">IFERROR(IF(INDEX(Admin!$P$43:$Q$57,'1 Spec. - 1. Lägsta pris'!BA$77,'1 Spec. - 1. Lägsta pris'!$AN137)="","",INDEX(Admin!$P$43:$Q$57,'1 Spec. - 1. Lägsta pris'!BA$77,'1 Spec. - 1. Lägsta pris'!$AN137)),"")</f>
        <v/>
      </c>
      <c r="AX137" s="10" t="str" cm="1">
        <f t="array" ref="AX137">IFERROR(IF(INDEX(Admin!$P$43:$Q$57,'1 Spec. - 1. Lägsta pris'!BB$77,'1 Spec. - 1. Lägsta pris'!$AN137)="","",INDEX(Admin!$P$43:$Q$57,'1 Spec. - 1. Lägsta pris'!BB$77,'1 Spec. - 1. Lägsta pris'!$AN137)),"")</f>
        <v/>
      </c>
      <c r="AY137" s="10" t="str" cm="1">
        <f t="array" ref="AY137">IFERROR(IF(INDEX(Admin!$P$43:$Q$57,'1 Spec. - 1. Lägsta pris'!BC$77,'1 Spec. - 1. Lägsta pris'!$AN137)="","",INDEX(Admin!$P$43:$Q$57,'1 Spec. - 1. Lägsta pris'!BC$77,'1 Spec. - 1. Lägsta pris'!$AN137)),"")</f>
        <v/>
      </c>
      <c r="AZ137" s="10" t="str" cm="1">
        <f t="array" ref="AZ137">IFERROR(IF(INDEX(Admin!$P$43:$Q$57,'1 Spec. - 1. Lägsta pris'!BD$77,'1 Spec. - 1. Lägsta pris'!$AN137)="","",INDEX(Admin!$P$43:$Q$57,'1 Spec. - 1. Lägsta pris'!BD$77,'1 Spec. - 1. Lägsta pris'!$AN137)),"")</f>
        <v/>
      </c>
      <c r="BA137" s="10" t="str" cm="1">
        <f t="array" ref="BA137">IFERROR(IF(INDEX(Admin!$P$43:$Q$57,'1 Spec. - 1. Lägsta pris'!BE$77,'1 Spec. - 1. Lägsta pris'!$AN137)="","",INDEX(Admin!$P$43:$Q$57,'1 Spec. - 1. Lägsta pris'!BE$77,'1 Spec. - 1. Lägsta pris'!$AN137)),"")</f>
        <v/>
      </c>
      <c r="BB137" s="10" t="str" cm="1">
        <f t="array" ref="BB137">IFERROR(IF(INDEX(Admin!$P$43:$Q$57,'1 Spec. - 1. Lägsta pris'!BF$77,'1 Spec. - 1. Lägsta pris'!$AN137)="","",INDEX(Admin!$P$43:$Q$57,'1 Spec. - 1. Lägsta pris'!BF$77,'1 Spec. - 1. Lägsta pris'!$AN137)),"")</f>
        <v/>
      </c>
      <c r="BC137" s="10" t="str" cm="1">
        <f t="array" ref="BC137">IFERROR(IF(INDEX(Admin!$P$43:$Q$57,'1 Spec. - 1. Lägsta pris'!BG$77,'1 Spec. - 1. Lägsta pris'!$AN137)="","",INDEX(Admin!$P$43:$Q$57,'1 Spec. - 1. Lägsta pris'!BG$77,'1 Spec. - 1. Lägsta pris'!$AN137)),"")</f>
        <v/>
      </c>
      <c r="BD137" s="10" t="str" cm="1">
        <f t="array" ref="BD137">IFERROR(IF(INDEX(Admin!$P$43:$Q$57,'1 Spec. - 1. Lägsta pris'!BH$77,'1 Spec. - 1. Lägsta pris'!$AN137)="","",INDEX(Admin!$P$43:$Q$57,'1 Spec. - 1. Lägsta pris'!BH$77,'1 Spec. - 1. Lägsta pris'!$AN137)),"")</f>
        <v/>
      </c>
    </row>
    <row r="138" spans="2:56" ht="51.95" customHeight="1" x14ac:dyDescent="0.2">
      <c r="B138" s="232" t="s">
        <v>897</v>
      </c>
      <c r="C138" s="482"/>
      <c r="D138" s="483"/>
      <c r="E138" s="484"/>
      <c r="F138" s="467"/>
      <c r="G138" s="468"/>
      <c r="H138" s="268"/>
      <c r="I138" s="265" t="str">
        <f>IFERROR(IF(LEFT(C138,3)="Övr",MID(F138,FIND("(",F138)+1,LEN(F138)-FIND("(",F138)-1),INDEX(Admin!$H$127:$H$150,MATCH($C138,Admin!$I$127:$I$150,0))),"")</f>
        <v/>
      </c>
      <c r="J138" s="182"/>
      <c r="K138" s="182"/>
      <c r="L138" s="213"/>
      <c r="M138" s="213"/>
      <c r="N138" s="213"/>
      <c r="O138" s="213"/>
      <c r="P138" s="213"/>
      <c r="Q138" s="176"/>
      <c r="R138" s="469"/>
      <c r="S138" s="470"/>
      <c r="T138" s="363"/>
      <c r="U138" s="365">
        <f t="shared" si="12"/>
        <v>0</v>
      </c>
      <c r="V138" s="363"/>
      <c r="W138" s="365">
        <f t="shared" si="13"/>
        <v>0</v>
      </c>
      <c r="X138" s="365"/>
      <c r="Y138" s="471">
        <f t="shared" si="16"/>
        <v>0</v>
      </c>
      <c r="Z138" s="472"/>
      <c r="AM138" s="147" t="str">
        <f t="shared" si="14"/>
        <v/>
      </c>
      <c r="AN138" s="147" t="str">
        <f t="shared" si="15"/>
        <v/>
      </c>
      <c r="AP138" s="10" t="str" cm="1">
        <f t="array" ref="AP138">IFERROR(IF(INDEX(Admin!$P$43:$Q$57,'1 Spec. - 1. Lägsta pris'!AT$77,'1 Spec. - 1. Lägsta pris'!$AN138)="","",INDEX(Admin!$P$43:$Q$57,'1 Spec. - 1. Lägsta pris'!AT$77,'1 Spec. - 1. Lägsta pris'!$AN138)),"")</f>
        <v/>
      </c>
      <c r="AQ138" s="10" t="str" cm="1">
        <f t="array" ref="AQ138">IFERROR(IF(INDEX(Admin!$P$43:$Q$57,'1 Spec. - 1. Lägsta pris'!AU$77,'1 Spec. - 1. Lägsta pris'!$AN138)="","",INDEX(Admin!$P$43:$Q$57,'1 Spec. - 1. Lägsta pris'!AU$77,'1 Spec. - 1. Lägsta pris'!$AN138)),"")</f>
        <v/>
      </c>
      <c r="AR138" s="10" t="str" cm="1">
        <f t="array" ref="AR138">IFERROR(IF(INDEX(Admin!$P$43:$Q$57,'1 Spec. - 1. Lägsta pris'!AV$77,'1 Spec. - 1. Lägsta pris'!$AN138)="","",INDEX(Admin!$P$43:$Q$57,'1 Spec. - 1. Lägsta pris'!AV$77,'1 Spec. - 1. Lägsta pris'!$AN138)),"")</f>
        <v/>
      </c>
      <c r="AS138" s="10" t="str" cm="1">
        <f t="array" ref="AS138">IFERROR(IF(INDEX(Admin!$P$43:$Q$57,'1 Spec. - 1. Lägsta pris'!AW$77,'1 Spec. - 1. Lägsta pris'!$AN138)="","",INDEX(Admin!$P$43:$Q$57,'1 Spec. - 1. Lägsta pris'!AW$77,'1 Spec. - 1. Lägsta pris'!$AN138)),"")</f>
        <v/>
      </c>
      <c r="AT138" s="10" t="str" cm="1">
        <f t="array" ref="AT138">IFERROR(IF(INDEX(Admin!$P$43:$Q$57,'1 Spec. - 1. Lägsta pris'!AX$77,'1 Spec. - 1. Lägsta pris'!$AN138)="","",INDEX(Admin!$P$43:$Q$57,'1 Spec. - 1. Lägsta pris'!AX$77,'1 Spec. - 1. Lägsta pris'!$AN138)),"")</f>
        <v/>
      </c>
      <c r="AU138" s="10" t="str" cm="1">
        <f t="array" ref="AU138">IFERROR(IF(INDEX(Admin!$P$43:$Q$57,'1 Spec. - 1. Lägsta pris'!AY$77,'1 Spec. - 1. Lägsta pris'!$AN138)="","",INDEX(Admin!$P$43:$Q$57,'1 Spec. - 1. Lägsta pris'!AY$77,'1 Spec. - 1. Lägsta pris'!$AN138)),"")</f>
        <v/>
      </c>
      <c r="AV138" s="10" t="str" cm="1">
        <f t="array" ref="AV138">IFERROR(IF(INDEX(Admin!$P$43:$Q$57,'1 Spec. - 1. Lägsta pris'!AZ$77,'1 Spec. - 1. Lägsta pris'!$AN138)="","",INDEX(Admin!$P$43:$Q$57,'1 Spec. - 1. Lägsta pris'!AZ$77,'1 Spec. - 1. Lägsta pris'!$AN138)),"")</f>
        <v/>
      </c>
      <c r="AW138" s="10" t="str" cm="1">
        <f t="array" ref="AW138">IFERROR(IF(INDEX(Admin!$P$43:$Q$57,'1 Spec. - 1. Lägsta pris'!BA$77,'1 Spec. - 1. Lägsta pris'!$AN138)="","",INDEX(Admin!$P$43:$Q$57,'1 Spec. - 1. Lägsta pris'!BA$77,'1 Spec. - 1. Lägsta pris'!$AN138)),"")</f>
        <v/>
      </c>
      <c r="AX138" s="10" t="str" cm="1">
        <f t="array" ref="AX138">IFERROR(IF(INDEX(Admin!$P$43:$Q$57,'1 Spec. - 1. Lägsta pris'!BB$77,'1 Spec. - 1. Lägsta pris'!$AN138)="","",INDEX(Admin!$P$43:$Q$57,'1 Spec. - 1. Lägsta pris'!BB$77,'1 Spec. - 1. Lägsta pris'!$AN138)),"")</f>
        <v/>
      </c>
      <c r="AY138" s="10" t="str" cm="1">
        <f t="array" ref="AY138">IFERROR(IF(INDEX(Admin!$P$43:$Q$57,'1 Spec. - 1. Lägsta pris'!BC$77,'1 Spec. - 1. Lägsta pris'!$AN138)="","",INDEX(Admin!$P$43:$Q$57,'1 Spec. - 1. Lägsta pris'!BC$77,'1 Spec. - 1. Lägsta pris'!$AN138)),"")</f>
        <v/>
      </c>
      <c r="AZ138" s="10" t="str" cm="1">
        <f t="array" ref="AZ138">IFERROR(IF(INDEX(Admin!$P$43:$Q$57,'1 Spec. - 1. Lägsta pris'!BD$77,'1 Spec. - 1. Lägsta pris'!$AN138)="","",INDEX(Admin!$P$43:$Q$57,'1 Spec. - 1. Lägsta pris'!BD$77,'1 Spec. - 1. Lägsta pris'!$AN138)),"")</f>
        <v/>
      </c>
      <c r="BA138" s="10" t="str" cm="1">
        <f t="array" ref="BA138">IFERROR(IF(INDEX(Admin!$P$43:$Q$57,'1 Spec. - 1. Lägsta pris'!BE$77,'1 Spec. - 1. Lägsta pris'!$AN138)="","",INDEX(Admin!$P$43:$Q$57,'1 Spec. - 1. Lägsta pris'!BE$77,'1 Spec. - 1. Lägsta pris'!$AN138)),"")</f>
        <v/>
      </c>
      <c r="BB138" s="10" t="str" cm="1">
        <f t="array" ref="BB138">IFERROR(IF(INDEX(Admin!$P$43:$Q$57,'1 Spec. - 1. Lägsta pris'!BF$77,'1 Spec. - 1. Lägsta pris'!$AN138)="","",INDEX(Admin!$P$43:$Q$57,'1 Spec. - 1. Lägsta pris'!BF$77,'1 Spec. - 1. Lägsta pris'!$AN138)),"")</f>
        <v/>
      </c>
      <c r="BC138" s="10" t="str" cm="1">
        <f t="array" ref="BC138">IFERROR(IF(INDEX(Admin!$P$43:$Q$57,'1 Spec. - 1. Lägsta pris'!BG$77,'1 Spec. - 1. Lägsta pris'!$AN138)="","",INDEX(Admin!$P$43:$Q$57,'1 Spec. - 1. Lägsta pris'!BG$77,'1 Spec. - 1. Lägsta pris'!$AN138)),"")</f>
        <v/>
      </c>
      <c r="BD138" s="10" t="str" cm="1">
        <f t="array" ref="BD138">IFERROR(IF(INDEX(Admin!$P$43:$Q$57,'1 Spec. - 1. Lägsta pris'!BH$77,'1 Spec. - 1. Lägsta pris'!$AN138)="","",INDEX(Admin!$P$43:$Q$57,'1 Spec. - 1. Lägsta pris'!BH$77,'1 Spec. - 1. Lägsta pris'!$AN138)),"")</f>
        <v/>
      </c>
    </row>
    <row r="139" spans="2:56" ht="51.95" customHeight="1" x14ac:dyDescent="0.2">
      <c r="B139" s="232" t="s">
        <v>898</v>
      </c>
      <c r="C139" s="482"/>
      <c r="D139" s="483"/>
      <c r="E139" s="484"/>
      <c r="F139" s="467"/>
      <c r="G139" s="468"/>
      <c r="H139" s="268"/>
      <c r="I139" s="265" t="str">
        <f>IFERROR(IF(LEFT(C139,3)="Övr",MID(F139,FIND("(",F139)+1,LEN(F139)-FIND("(",F139)-1),INDEX(Admin!$H$127:$H$150,MATCH($C139,Admin!$I$127:$I$150,0))),"")</f>
        <v/>
      </c>
      <c r="J139" s="182"/>
      <c r="K139" s="182"/>
      <c r="L139" s="213"/>
      <c r="M139" s="213"/>
      <c r="N139" s="213"/>
      <c r="O139" s="213"/>
      <c r="P139" s="213"/>
      <c r="Q139" s="176"/>
      <c r="R139" s="469"/>
      <c r="S139" s="470"/>
      <c r="T139" s="363"/>
      <c r="U139" s="365">
        <f t="shared" si="12"/>
        <v>0</v>
      </c>
      <c r="V139" s="363"/>
      <c r="W139" s="365">
        <f t="shared" si="13"/>
        <v>0</v>
      </c>
      <c r="X139" s="365"/>
      <c r="Y139" s="471">
        <f t="shared" si="16"/>
        <v>0</v>
      </c>
      <c r="Z139" s="472"/>
      <c r="AM139" s="147" t="str">
        <f t="shared" si="14"/>
        <v/>
      </c>
      <c r="AN139" s="147" t="str">
        <f t="shared" si="15"/>
        <v/>
      </c>
      <c r="AP139" s="10" t="str" cm="1">
        <f t="array" ref="AP139">IFERROR(IF(INDEX(Admin!$P$43:$Q$57,'1 Spec. - 1. Lägsta pris'!AT$77,'1 Spec. - 1. Lägsta pris'!$AN139)="","",INDEX(Admin!$P$43:$Q$57,'1 Spec. - 1. Lägsta pris'!AT$77,'1 Spec. - 1. Lägsta pris'!$AN139)),"")</f>
        <v/>
      </c>
      <c r="AQ139" s="10" t="str" cm="1">
        <f t="array" ref="AQ139">IFERROR(IF(INDEX(Admin!$P$43:$Q$57,'1 Spec. - 1. Lägsta pris'!AU$77,'1 Spec. - 1. Lägsta pris'!$AN139)="","",INDEX(Admin!$P$43:$Q$57,'1 Spec. - 1. Lägsta pris'!AU$77,'1 Spec. - 1. Lägsta pris'!$AN139)),"")</f>
        <v/>
      </c>
      <c r="AR139" s="10" t="str" cm="1">
        <f t="array" ref="AR139">IFERROR(IF(INDEX(Admin!$P$43:$Q$57,'1 Spec. - 1. Lägsta pris'!AV$77,'1 Spec. - 1. Lägsta pris'!$AN139)="","",INDEX(Admin!$P$43:$Q$57,'1 Spec. - 1. Lägsta pris'!AV$77,'1 Spec. - 1. Lägsta pris'!$AN139)),"")</f>
        <v/>
      </c>
      <c r="AS139" s="10" t="str" cm="1">
        <f t="array" ref="AS139">IFERROR(IF(INDEX(Admin!$P$43:$Q$57,'1 Spec. - 1. Lägsta pris'!AW$77,'1 Spec. - 1. Lägsta pris'!$AN139)="","",INDEX(Admin!$P$43:$Q$57,'1 Spec. - 1. Lägsta pris'!AW$77,'1 Spec. - 1. Lägsta pris'!$AN139)),"")</f>
        <v/>
      </c>
      <c r="AT139" s="10" t="str" cm="1">
        <f t="array" ref="AT139">IFERROR(IF(INDEX(Admin!$P$43:$Q$57,'1 Spec. - 1. Lägsta pris'!AX$77,'1 Spec. - 1. Lägsta pris'!$AN139)="","",INDEX(Admin!$P$43:$Q$57,'1 Spec. - 1. Lägsta pris'!AX$77,'1 Spec. - 1. Lägsta pris'!$AN139)),"")</f>
        <v/>
      </c>
      <c r="AU139" s="10" t="str" cm="1">
        <f t="array" ref="AU139">IFERROR(IF(INDEX(Admin!$P$43:$Q$57,'1 Spec. - 1. Lägsta pris'!AY$77,'1 Spec. - 1. Lägsta pris'!$AN139)="","",INDEX(Admin!$P$43:$Q$57,'1 Spec. - 1. Lägsta pris'!AY$77,'1 Spec. - 1. Lägsta pris'!$AN139)),"")</f>
        <v/>
      </c>
      <c r="AV139" s="10" t="str" cm="1">
        <f t="array" ref="AV139">IFERROR(IF(INDEX(Admin!$P$43:$Q$57,'1 Spec. - 1. Lägsta pris'!AZ$77,'1 Spec. - 1. Lägsta pris'!$AN139)="","",INDEX(Admin!$P$43:$Q$57,'1 Spec. - 1. Lägsta pris'!AZ$77,'1 Spec. - 1. Lägsta pris'!$AN139)),"")</f>
        <v/>
      </c>
      <c r="AW139" s="10" t="str" cm="1">
        <f t="array" ref="AW139">IFERROR(IF(INDEX(Admin!$P$43:$Q$57,'1 Spec. - 1. Lägsta pris'!BA$77,'1 Spec. - 1. Lägsta pris'!$AN139)="","",INDEX(Admin!$P$43:$Q$57,'1 Spec. - 1. Lägsta pris'!BA$77,'1 Spec. - 1. Lägsta pris'!$AN139)),"")</f>
        <v/>
      </c>
      <c r="AX139" s="10" t="str" cm="1">
        <f t="array" ref="AX139">IFERROR(IF(INDEX(Admin!$P$43:$Q$57,'1 Spec. - 1. Lägsta pris'!BB$77,'1 Spec. - 1. Lägsta pris'!$AN139)="","",INDEX(Admin!$P$43:$Q$57,'1 Spec. - 1. Lägsta pris'!BB$77,'1 Spec. - 1. Lägsta pris'!$AN139)),"")</f>
        <v/>
      </c>
      <c r="AY139" s="10" t="str" cm="1">
        <f t="array" ref="AY139">IFERROR(IF(INDEX(Admin!$P$43:$Q$57,'1 Spec. - 1. Lägsta pris'!BC$77,'1 Spec. - 1. Lägsta pris'!$AN139)="","",INDEX(Admin!$P$43:$Q$57,'1 Spec. - 1. Lägsta pris'!BC$77,'1 Spec. - 1. Lägsta pris'!$AN139)),"")</f>
        <v/>
      </c>
      <c r="AZ139" s="10" t="str" cm="1">
        <f t="array" ref="AZ139">IFERROR(IF(INDEX(Admin!$P$43:$Q$57,'1 Spec. - 1. Lägsta pris'!BD$77,'1 Spec. - 1. Lägsta pris'!$AN139)="","",INDEX(Admin!$P$43:$Q$57,'1 Spec. - 1. Lägsta pris'!BD$77,'1 Spec. - 1. Lägsta pris'!$AN139)),"")</f>
        <v/>
      </c>
      <c r="BA139" s="10" t="str" cm="1">
        <f t="array" ref="BA139">IFERROR(IF(INDEX(Admin!$P$43:$Q$57,'1 Spec. - 1. Lägsta pris'!BE$77,'1 Spec. - 1. Lägsta pris'!$AN139)="","",INDEX(Admin!$P$43:$Q$57,'1 Spec. - 1. Lägsta pris'!BE$77,'1 Spec. - 1. Lägsta pris'!$AN139)),"")</f>
        <v/>
      </c>
      <c r="BB139" s="10" t="str" cm="1">
        <f t="array" ref="BB139">IFERROR(IF(INDEX(Admin!$P$43:$Q$57,'1 Spec. - 1. Lägsta pris'!BF$77,'1 Spec. - 1. Lägsta pris'!$AN139)="","",INDEX(Admin!$P$43:$Q$57,'1 Spec. - 1. Lägsta pris'!BF$77,'1 Spec. - 1. Lägsta pris'!$AN139)),"")</f>
        <v/>
      </c>
      <c r="BC139" s="10" t="str" cm="1">
        <f t="array" ref="BC139">IFERROR(IF(INDEX(Admin!$P$43:$Q$57,'1 Spec. - 1. Lägsta pris'!BG$77,'1 Spec. - 1. Lägsta pris'!$AN139)="","",INDEX(Admin!$P$43:$Q$57,'1 Spec. - 1. Lägsta pris'!BG$77,'1 Spec. - 1. Lägsta pris'!$AN139)),"")</f>
        <v/>
      </c>
      <c r="BD139" s="10" t="str" cm="1">
        <f t="array" ref="BD139">IFERROR(IF(INDEX(Admin!$P$43:$Q$57,'1 Spec. - 1. Lägsta pris'!BH$77,'1 Spec. - 1. Lägsta pris'!$AN139)="","",INDEX(Admin!$P$43:$Q$57,'1 Spec. - 1. Lägsta pris'!BH$77,'1 Spec. - 1. Lägsta pris'!$AN139)),"")</f>
        <v/>
      </c>
    </row>
    <row r="140" spans="2:56" ht="51.95" customHeight="1" x14ac:dyDescent="0.2">
      <c r="B140" s="232" t="s">
        <v>899</v>
      </c>
      <c r="C140" s="482"/>
      <c r="D140" s="483"/>
      <c r="E140" s="484"/>
      <c r="F140" s="467"/>
      <c r="G140" s="468"/>
      <c r="H140" s="268"/>
      <c r="I140" s="265" t="str">
        <f>IFERROR(IF(LEFT(C140,3)="Övr",MID(F140,FIND("(",F140)+1,LEN(F140)-FIND("(",F140)-1),INDEX(Admin!$H$127:$H$150,MATCH($C140,Admin!$I$127:$I$150,0))),"")</f>
        <v/>
      </c>
      <c r="J140" s="182"/>
      <c r="K140" s="182"/>
      <c r="L140" s="213"/>
      <c r="M140" s="213"/>
      <c r="N140" s="213"/>
      <c r="O140" s="213"/>
      <c r="P140" s="213"/>
      <c r="Q140" s="176"/>
      <c r="R140" s="469"/>
      <c r="S140" s="470"/>
      <c r="T140" s="363"/>
      <c r="U140" s="365">
        <f t="shared" si="12"/>
        <v>0</v>
      </c>
      <c r="V140" s="363"/>
      <c r="W140" s="365">
        <f t="shared" si="13"/>
        <v>0</v>
      </c>
      <c r="X140" s="365"/>
      <c r="Y140" s="471">
        <f t="shared" si="16"/>
        <v>0</v>
      </c>
      <c r="Z140" s="472"/>
      <c r="AM140" s="147" t="str">
        <f t="shared" si="14"/>
        <v/>
      </c>
      <c r="AN140" s="147" t="str">
        <f t="shared" si="15"/>
        <v/>
      </c>
      <c r="AP140" s="10" t="str" cm="1">
        <f t="array" ref="AP140">IFERROR(IF(INDEX(Admin!$P$43:$Q$57,'1 Spec. - 1. Lägsta pris'!AT$77,'1 Spec. - 1. Lägsta pris'!$AN140)="","",INDEX(Admin!$P$43:$Q$57,'1 Spec. - 1. Lägsta pris'!AT$77,'1 Spec. - 1. Lägsta pris'!$AN140)),"")</f>
        <v/>
      </c>
      <c r="AQ140" s="10" t="str" cm="1">
        <f t="array" ref="AQ140">IFERROR(IF(INDEX(Admin!$P$43:$Q$57,'1 Spec. - 1. Lägsta pris'!AU$77,'1 Spec. - 1. Lägsta pris'!$AN140)="","",INDEX(Admin!$P$43:$Q$57,'1 Spec. - 1. Lägsta pris'!AU$77,'1 Spec. - 1. Lägsta pris'!$AN140)),"")</f>
        <v/>
      </c>
      <c r="AR140" s="10" t="str" cm="1">
        <f t="array" ref="AR140">IFERROR(IF(INDEX(Admin!$P$43:$Q$57,'1 Spec. - 1. Lägsta pris'!AV$77,'1 Spec. - 1. Lägsta pris'!$AN140)="","",INDEX(Admin!$P$43:$Q$57,'1 Spec. - 1. Lägsta pris'!AV$77,'1 Spec. - 1. Lägsta pris'!$AN140)),"")</f>
        <v/>
      </c>
      <c r="AS140" s="10" t="str" cm="1">
        <f t="array" ref="AS140">IFERROR(IF(INDEX(Admin!$P$43:$Q$57,'1 Spec. - 1. Lägsta pris'!AW$77,'1 Spec. - 1. Lägsta pris'!$AN140)="","",INDEX(Admin!$P$43:$Q$57,'1 Spec. - 1. Lägsta pris'!AW$77,'1 Spec. - 1. Lägsta pris'!$AN140)),"")</f>
        <v/>
      </c>
      <c r="AT140" s="10" t="str" cm="1">
        <f t="array" ref="AT140">IFERROR(IF(INDEX(Admin!$P$43:$Q$57,'1 Spec. - 1. Lägsta pris'!AX$77,'1 Spec. - 1. Lägsta pris'!$AN140)="","",INDEX(Admin!$P$43:$Q$57,'1 Spec. - 1. Lägsta pris'!AX$77,'1 Spec. - 1. Lägsta pris'!$AN140)),"")</f>
        <v/>
      </c>
      <c r="AU140" s="10" t="str" cm="1">
        <f t="array" ref="AU140">IFERROR(IF(INDEX(Admin!$P$43:$Q$57,'1 Spec. - 1. Lägsta pris'!AY$77,'1 Spec. - 1. Lägsta pris'!$AN140)="","",INDEX(Admin!$P$43:$Q$57,'1 Spec. - 1. Lägsta pris'!AY$77,'1 Spec. - 1. Lägsta pris'!$AN140)),"")</f>
        <v/>
      </c>
      <c r="AV140" s="10" t="str" cm="1">
        <f t="array" ref="AV140">IFERROR(IF(INDEX(Admin!$P$43:$Q$57,'1 Spec. - 1. Lägsta pris'!AZ$77,'1 Spec. - 1. Lägsta pris'!$AN140)="","",INDEX(Admin!$P$43:$Q$57,'1 Spec. - 1. Lägsta pris'!AZ$77,'1 Spec. - 1. Lägsta pris'!$AN140)),"")</f>
        <v/>
      </c>
      <c r="AW140" s="10" t="str" cm="1">
        <f t="array" ref="AW140">IFERROR(IF(INDEX(Admin!$P$43:$Q$57,'1 Spec. - 1. Lägsta pris'!BA$77,'1 Spec. - 1. Lägsta pris'!$AN140)="","",INDEX(Admin!$P$43:$Q$57,'1 Spec. - 1. Lägsta pris'!BA$77,'1 Spec. - 1. Lägsta pris'!$AN140)),"")</f>
        <v/>
      </c>
      <c r="AX140" s="10" t="str" cm="1">
        <f t="array" ref="AX140">IFERROR(IF(INDEX(Admin!$P$43:$Q$57,'1 Spec. - 1. Lägsta pris'!BB$77,'1 Spec. - 1. Lägsta pris'!$AN140)="","",INDEX(Admin!$P$43:$Q$57,'1 Spec. - 1. Lägsta pris'!BB$77,'1 Spec. - 1. Lägsta pris'!$AN140)),"")</f>
        <v/>
      </c>
      <c r="AY140" s="10" t="str" cm="1">
        <f t="array" ref="AY140">IFERROR(IF(INDEX(Admin!$P$43:$Q$57,'1 Spec. - 1. Lägsta pris'!BC$77,'1 Spec. - 1. Lägsta pris'!$AN140)="","",INDEX(Admin!$P$43:$Q$57,'1 Spec. - 1. Lägsta pris'!BC$77,'1 Spec. - 1. Lägsta pris'!$AN140)),"")</f>
        <v/>
      </c>
      <c r="AZ140" s="10" t="str" cm="1">
        <f t="array" ref="AZ140">IFERROR(IF(INDEX(Admin!$P$43:$Q$57,'1 Spec. - 1. Lägsta pris'!BD$77,'1 Spec. - 1. Lägsta pris'!$AN140)="","",INDEX(Admin!$P$43:$Q$57,'1 Spec. - 1. Lägsta pris'!BD$77,'1 Spec. - 1. Lägsta pris'!$AN140)),"")</f>
        <v/>
      </c>
      <c r="BA140" s="10" t="str" cm="1">
        <f t="array" ref="BA140">IFERROR(IF(INDEX(Admin!$P$43:$Q$57,'1 Spec. - 1. Lägsta pris'!BE$77,'1 Spec. - 1. Lägsta pris'!$AN140)="","",INDEX(Admin!$P$43:$Q$57,'1 Spec. - 1. Lägsta pris'!BE$77,'1 Spec. - 1. Lägsta pris'!$AN140)),"")</f>
        <v/>
      </c>
      <c r="BB140" s="10" t="str" cm="1">
        <f t="array" ref="BB140">IFERROR(IF(INDEX(Admin!$P$43:$Q$57,'1 Spec. - 1. Lägsta pris'!BF$77,'1 Spec. - 1. Lägsta pris'!$AN140)="","",INDEX(Admin!$P$43:$Q$57,'1 Spec. - 1. Lägsta pris'!BF$77,'1 Spec. - 1. Lägsta pris'!$AN140)),"")</f>
        <v/>
      </c>
      <c r="BC140" s="10" t="str" cm="1">
        <f t="array" ref="BC140">IFERROR(IF(INDEX(Admin!$P$43:$Q$57,'1 Spec. - 1. Lägsta pris'!BG$77,'1 Spec. - 1. Lägsta pris'!$AN140)="","",INDEX(Admin!$P$43:$Q$57,'1 Spec. - 1. Lägsta pris'!BG$77,'1 Spec. - 1. Lägsta pris'!$AN140)),"")</f>
        <v/>
      </c>
      <c r="BD140" s="10" t="str" cm="1">
        <f t="array" ref="BD140">IFERROR(IF(INDEX(Admin!$P$43:$Q$57,'1 Spec. - 1. Lägsta pris'!BH$77,'1 Spec. - 1. Lägsta pris'!$AN140)="","",INDEX(Admin!$P$43:$Q$57,'1 Spec. - 1. Lägsta pris'!BH$77,'1 Spec. - 1. Lägsta pris'!$AN140)),"")</f>
        <v/>
      </c>
    </row>
    <row r="141" spans="2:56" ht="51.95" customHeight="1" x14ac:dyDescent="0.2">
      <c r="B141" s="232" t="s">
        <v>900</v>
      </c>
      <c r="C141" s="482"/>
      <c r="D141" s="483"/>
      <c r="E141" s="484"/>
      <c r="F141" s="467"/>
      <c r="G141" s="468"/>
      <c r="H141" s="268"/>
      <c r="I141" s="265" t="str">
        <f>IFERROR(IF(LEFT(C141,3)="Övr",MID(F141,FIND("(",F141)+1,LEN(F141)-FIND("(",F141)-1),INDEX(Admin!$H$127:$H$150,MATCH($C141,Admin!$I$127:$I$150,0))),"")</f>
        <v/>
      </c>
      <c r="J141" s="182"/>
      <c r="K141" s="182"/>
      <c r="L141" s="213"/>
      <c r="M141" s="213"/>
      <c r="N141" s="213"/>
      <c r="O141" s="213"/>
      <c r="P141" s="213"/>
      <c r="Q141" s="176"/>
      <c r="R141" s="469"/>
      <c r="S141" s="470"/>
      <c r="T141" s="363"/>
      <c r="U141" s="365">
        <f t="shared" si="12"/>
        <v>0</v>
      </c>
      <c r="V141" s="363"/>
      <c r="W141" s="365">
        <f t="shared" si="13"/>
        <v>0</v>
      </c>
      <c r="X141" s="365"/>
      <c r="Y141" s="471">
        <f t="shared" si="16"/>
        <v>0</v>
      </c>
      <c r="Z141" s="472"/>
      <c r="AM141" s="147" t="str">
        <f t="shared" si="14"/>
        <v/>
      </c>
      <c r="AN141" s="147" t="str">
        <f t="shared" si="15"/>
        <v/>
      </c>
      <c r="AP141" s="10" t="str" cm="1">
        <f t="array" ref="AP141">IFERROR(IF(INDEX(Admin!$P$43:$Q$57,'1 Spec. - 1. Lägsta pris'!AT$77,'1 Spec. - 1. Lägsta pris'!$AN141)="","",INDEX(Admin!$P$43:$Q$57,'1 Spec. - 1. Lägsta pris'!AT$77,'1 Spec. - 1. Lägsta pris'!$AN141)),"")</f>
        <v/>
      </c>
      <c r="AQ141" s="10" t="str" cm="1">
        <f t="array" ref="AQ141">IFERROR(IF(INDEX(Admin!$P$43:$Q$57,'1 Spec. - 1. Lägsta pris'!AU$77,'1 Spec. - 1. Lägsta pris'!$AN141)="","",INDEX(Admin!$P$43:$Q$57,'1 Spec. - 1. Lägsta pris'!AU$77,'1 Spec. - 1. Lägsta pris'!$AN141)),"")</f>
        <v/>
      </c>
      <c r="AR141" s="10" t="str" cm="1">
        <f t="array" ref="AR141">IFERROR(IF(INDEX(Admin!$P$43:$Q$57,'1 Spec. - 1. Lägsta pris'!AV$77,'1 Spec. - 1. Lägsta pris'!$AN141)="","",INDEX(Admin!$P$43:$Q$57,'1 Spec. - 1. Lägsta pris'!AV$77,'1 Spec. - 1. Lägsta pris'!$AN141)),"")</f>
        <v/>
      </c>
      <c r="AS141" s="10" t="str" cm="1">
        <f t="array" ref="AS141">IFERROR(IF(INDEX(Admin!$P$43:$Q$57,'1 Spec. - 1. Lägsta pris'!AW$77,'1 Spec. - 1. Lägsta pris'!$AN141)="","",INDEX(Admin!$P$43:$Q$57,'1 Spec. - 1. Lägsta pris'!AW$77,'1 Spec. - 1. Lägsta pris'!$AN141)),"")</f>
        <v/>
      </c>
      <c r="AT141" s="10" t="str" cm="1">
        <f t="array" ref="AT141">IFERROR(IF(INDEX(Admin!$P$43:$Q$57,'1 Spec. - 1. Lägsta pris'!AX$77,'1 Spec. - 1. Lägsta pris'!$AN141)="","",INDEX(Admin!$P$43:$Q$57,'1 Spec. - 1. Lägsta pris'!AX$77,'1 Spec. - 1. Lägsta pris'!$AN141)),"")</f>
        <v/>
      </c>
      <c r="AU141" s="10" t="str" cm="1">
        <f t="array" ref="AU141">IFERROR(IF(INDEX(Admin!$P$43:$Q$57,'1 Spec. - 1. Lägsta pris'!AY$77,'1 Spec. - 1. Lägsta pris'!$AN141)="","",INDEX(Admin!$P$43:$Q$57,'1 Spec. - 1. Lägsta pris'!AY$77,'1 Spec. - 1. Lägsta pris'!$AN141)),"")</f>
        <v/>
      </c>
      <c r="AV141" s="10" t="str" cm="1">
        <f t="array" ref="AV141">IFERROR(IF(INDEX(Admin!$P$43:$Q$57,'1 Spec. - 1. Lägsta pris'!AZ$77,'1 Spec. - 1. Lägsta pris'!$AN141)="","",INDEX(Admin!$P$43:$Q$57,'1 Spec. - 1. Lägsta pris'!AZ$77,'1 Spec. - 1. Lägsta pris'!$AN141)),"")</f>
        <v/>
      </c>
      <c r="AW141" s="10" t="str" cm="1">
        <f t="array" ref="AW141">IFERROR(IF(INDEX(Admin!$P$43:$Q$57,'1 Spec. - 1. Lägsta pris'!BA$77,'1 Spec. - 1. Lägsta pris'!$AN141)="","",INDEX(Admin!$P$43:$Q$57,'1 Spec. - 1. Lägsta pris'!BA$77,'1 Spec. - 1. Lägsta pris'!$AN141)),"")</f>
        <v/>
      </c>
      <c r="AX141" s="10" t="str" cm="1">
        <f t="array" ref="AX141">IFERROR(IF(INDEX(Admin!$P$43:$Q$57,'1 Spec. - 1. Lägsta pris'!BB$77,'1 Spec. - 1. Lägsta pris'!$AN141)="","",INDEX(Admin!$P$43:$Q$57,'1 Spec. - 1. Lägsta pris'!BB$77,'1 Spec. - 1. Lägsta pris'!$AN141)),"")</f>
        <v/>
      </c>
      <c r="AY141" s="10" t="str" cm="1">
        <f t="array" ref="AY141">IFERROR(IF(INDEX(Admin!$P$43:$Q$57,'1 Spec. - 1. Lägsta pris'!BC$77,'1 Spec. - 1. Lägsta pris'!$AN141)="","",INDEX(Admin!$P$43:$Q$57,'1 Spec. - 1. Lägsta pris'!BC$77,'1 Spec. - 1. Lägsta pris'!$AN141)),"")</f>
        <v/>
      </c>
      <c r="AZ141" s="10" t="str" cm="1">
        <f t="array" ref="AZ141">IFERROR(IF(INDEX(Admin!$P$43:$Q$57,'1 Spec. - 1. Lägsta pris'!BD$77,'1 Spec. - 1. Lägsta pris'!$AN141)="","",INDEX(Admin!$P$43:$Q$57,'1 Spec. - 1. Lägsta pris'!BD$77,'1 Spec. - 1. Lägsta pris'!$AN141)),"")</f>
        <v/>
      </c>
      <c r="BA141" s="10" t="str" cm="1">
        <f t="array" ref="BA141">IFERROR(IF(INDEX(Admin!$P$43:$Q$57,'1 Spec. - 1. Lägsta pris'!BE$77,'1 Spec. - 1. Lägsta pris'!$AN141)="","",INDEX(Admin!$P$43:$Q$57,'1 Spec. - 1. Lägsta pris'!BE$77,'1 Spec. - 1. Lägsta pris'!$AN141)),"")</f>
        <v/>
      </c>
      <c r="BB141" s="10" t="str" cm="1">
        <f t="array" ref="BB141">IFERROR(IF(INDEX(Admin!$P$43:$Q$57,'1 Spec. - 1. Lägsta pris'!BF$77,'1 Spec. - 1. Lägsta pris'!$AN141)="","",INDEX(Admin!$P$43:$Q$57,'1 Spec. - 1. Lägsta pris'!BF$77,'1 Spec. - 1. Lägsta pris'!$AN141)),"")</f>
        <v/>
      </c>
      <c r="BC141" s="10" t="str" cm="1">
        <f t="array" ref="BC141">IFERROR(IF(INDEX(Admin!$P$43:$Q$57,'1 Spec. - 1. Lägsta pris'!BG$77,'1 Spec. - 1. Lägsta pris'!$AN141)="","",INDEX(Admin!$P$43:$Q$57,'1 Spec. - 1. Lägsta pris'!BG$77,'1 Spec. - 1. Lägsta pris'!$AN141)),"")</f>
        <v/>
      </c>
      <c r="BD141" s="10" t="str" cm="1">
        <f t="array" ref="BD141">IFERROR(IF(INDEX(Admin!$P$43:$Q$57,'1 Spec. - 1. Lägsta pris'!BH$77,'1 Spec. - 1. Lägsta pris'!$AN141)="","",INDEX(Admin!$P$43:$Q$57,'1 Spec. - 1. Lägsta pris'!BH$77,'1 Spec. - 1. Lägsta pris'!$AN141)),"")</f>
        <v/>
      </c>
    </row>
    <row r="142" spans="2:56" ht="51.95" customHeight="1" x14ac:dyDescent="0.2">
      <c r="B142" s="232" t="s">
        <v>901</v>
      </c>
      <c r="C142" s="482"/>
      <c r="D142" s="483"/>
      <c r="E142" s="484"/>
      <c r="F142" s="467"/>
      <c r="G142" s="468"/>
      <c r="H142" s="268"/>
      <c r="I142" s="265" t="str">
        <f>IFERROR(IF(LEFT(C142,3)="Övr",MID(F142,FIND("(",F142)+1,LEN(F142)-FIND("(",F142)-1),INDEX(Admin!$H$127:$H$150,MATCH($C142,Admin!$I$127:$I$150,0))),"")</f>
        <v/>
      </c>
      <c r="J142" s="182"/>
      <c r="K142" s="182"/>
      <c r="L142" s="213"/>
      <c r="M142" s="213"/>
      <c r="N142" s="213"/>
      <c r="O142" s="213"/>
      <c r="P142" s="213"/>
      <c r="Q142" s="176"/>
      <c r="R142" s="469"/>
      <c r="S142" s="470"/>
      <c r="T142" s="363"/>
      <c r="U142" s="365">
        <f t="shared" si="12"/>
        <v>0</v>
      </c>
      <c r="V142" s="363"/>
      <c r="W142" s="365">
        <f t="shared" si="13"/>
        <v>0</v>
      </c>
      <c r="X142" s="365"/>
      <c r="Y142" s="471">
        <f t="shared" si="16"/>
        <v>0</v>
      </c>
      <c r="Z142" s="472"/>
      <c r="AM142" s="147" t="str">
        <f t="shared" si="14"/>
        <v/>
      </c>
      <c r="AN142" s="147" t="str">
        <f t="shared" si="15"/>
        <v/>
      </c>
      <c r="AP142" s="10" t="str" cm="1">
        <f t="array" ref="AP142">IFERROR(IF(INDEX(Admin!$P$43:$Q$57,'1 Spec. - 1. Lägsta pris'!AT$77,'1 Spec. - 1. Lägsta pris'!$AN142)="","",INDEX(Admin!$P$43:$Q$57,'1 Spec. - 1. Lägsta pris'!AT$77,'1 Spec. - 1. Lägsta pris'!$AN142)),"")</f>
        <v/>
      </c>
      <c r="AQ142" s="10" t="str" cm="1">
        <f t="array" ref="AQ142">IFERROR(IF(INDEX(Admin!$P$43:$Q$57,'1 Spec. - 1. Lägsta pris'!AU$77,'1 Spec. - 1. Lägsta pris'!$AN142)="","",INDEX(Admin!$P$43:$Q$57,'1 Spec. - 1. Lägsta pris'!AU$77,'1 Spec. - 1. Lägsta pris'!$AN142)),"")</f>
        <v/>
      </c>
      <c r="AR142" s="10" t="str" cm="1">
        <f t="array" ref="AR142">IFERROR(IF(INDEX(Admin!$P$43:$Q$57,'1 Spec. - 1. Lägsta pris'!AV$77,'1 Spec. - 1. Lägsta pris'!$AN142)="","",INDEX(Admin!$P$43:$Q$57,'1 Spec. - 1. Lägsta pris'!AV$77,'1 Spec. - 1. Lägsta pris'!$AN142)),"")</f>
        <v/>
      </c>
      <c r="AS142" s="10" t="str" cm="1">
        <f t="array" ref="AS142">IFERROR(IF(INDEX(Admin!$P$43:$Q$57,'1 Spec. - 1. Lägsta pris'!AW$77,'1 Spec. - 1. Lägsta pris'!$AN142)="","",INDEX(Admin!$P$43:$Q$57,'1 Spec. - 1. Lägsta pris'!AW$77,'1 Spec. - 1. Lägsta pris'!$AN142)),"")</f>
        <v/>
      </c>
      <c r="AT142" s="10" t="str" cm="1">
        <f t="array" ref="AT142">IFERROR(IF(INDEX(Admin!$P$43:$Q$57,'1 Spec. - 1. Lägsta pris'!AX$77,'1 Spec. - 1. Lägsta pris'!$AN142)="","",INDEX(Admin!$P$43:$Q$57,'1 Spec. - 1. Lägsta pris'!AX$77,'1 Spec. - 1. Lägsta pris'!$AN142)),"")</f>
        <v/>
      </c>
      <c r="AU142" s="10" t="str" cm="1">
        <f t="array" ref="AU142">IFERROR(IF(INDEX(Admin!$P$43:$Q$57,'1 Spec. - 1. Lägsta pris'!AY$77,'1 Spec. - 1. Lägsta pris'!$AN142)="","",INDEX(Admin!$P$43:$Q$57,'1 Spec. - 1. Lägsta pris'!AY$77,'1 Spec. - 1. Lägsta pris'!$AN142)),"")</f>
        <v/>
      </c>
      <c r="AV142" s="10" t="str" cm="1">
        <f t="array" ref="AV142">IFERROR(IF(INDEX(Admin!$P$43:$Q$57,'1 Spec. - 1. Lägsta pris'!AZ$77,'1 Spec. - 1. Lägsta pris'!$AN142)="","",INDEX(Admin!$P$43:$Q$57,'1 Spec. - 1. Lägsta pris'!AZ$77,'1 Spec. - 1. Lägsta pris'!$AN142)),"")</f>
        <v/>
      </c>
      <c r="AW142" s="10" t="str" cm="1">
        <f t="array" ref="AW142">IFERROR(IF(INDEX(Admin!$P$43:$Q$57,'1 Spec. - 1. Lägsta pris'!BA$77,'1 Spec. - 1. Lägsta pris'!$AN142)="","",INDEX(Admin!$P$43:$Q$57,'1 Spec. - 1. Lägsta pris'!BA$77,'1 Spec. - 1. Lägsta pris'!$AN142)),"")</f>
        <v/>
      </c>
      <c r="AX142" s="10" t="str" cm="1">
        <f t="array" ref="AX142">IFERROR(IF(INDEX(Admin!$P$43:$Q$57,'1 Spec. - 1. Lägsta pris'!BB$77,'1 Spec. - 1. Lägsta pris'!$AN142)="","",INDEX(Admin!$P$43:$Q$57,'1 Spec. - 1. Lägsta pris'!BB$77,'1 Spec. - 1. Lägsta pris'!$AN142)),"")</f>
        <v/>
      </c>
      <c r="AY142" s="10" t="str" cm="1">
        <f t="array" ref="AY142">IFERROR(IF(INDEX(Admin!$P$43:$Q$57,'1 Spec. - 1. Lägsta pris'!BC$77,'1 Spec. - 1. Lägsta pris'!$AN142)="","",INDEX(Admin!$P$43:$Q$57,'1 Spec. - 1. Lägsta pris'!BC$77,'1 Spec. - 1. Lägsta pris'!$AN142)),"")</f>
        <v/>
      </c>
      <c r="AZ142" s="10" t="str" cm="1">
        <f t="array" ref="AZ142">IFERROR(IF(INDEX(Admin!$P$43:$Q$57,'1 Spec. - 1. Lägsta pris'!BD$77,'1 Spec. - 1. Lägsta pris'!$AN142)="","",INDEX(Admin!$P$43:$Q$57,'1 Spec. - 1. Lägsta pris'!BD$77,'1 Spec. - 1. Lägsta pris'!$AN142)),"")</f>
        <v/>
      </c>
      <c r="BA142" s="10" t="str" cm="1">
        <f t="array" ref="BA142">IFERROR(IF(INDEX(Admin!$P$43:$Q$57,'1 Spec. - 1. Lägsta pris'!BE$77,'1 Spec. - 1. Lägsta pris'!$AN142)="","",INDEX(Admin!$P$43:$Q$57,'1 Spec. - 1. Lägsta pris'!BE$77,'1 Spec. - 1. Lägsta pris'!$AN142)),"")</f>
        <v/>
      </c>
      <c r="BB142" s="10" t="str" cm="1">
        <f t="array" ref="BB142">IFERROR(IF(INDEX(Admin!$P$43:$Q$57,'1 Spec. - 1. Lägsta pris'!BF$77,'1 Spec. - 1. Lägsta pris'!$AN142)="","",INDEX(Admin!$P$43:$Q$57,'1 Spec. - 1. Lägsta pris'!BF$77,'1 Spec. - 1. Lägsta pris'!$AN142)),"")</f>
        <v/>
      </c>
      <c r="BC142" s="10" t="str" cm="1">
        <f t="array" ref="BC142">IFERROR(IF(INDEX(Admin!$P$43:$Q$57,'1 Spec. - 1. Lägsta pris'!BG$77,'1 Spec. - 1. Lägsta pris'!$AN142)="","",INDEX(Admin!$P$43:$Q$57,'1 Spec. - 1. Lägsta pris'!BG$77,'1 Spec. - 1. Lägsta pris'!$AN142)),"")</f>
        <v/>
      </c>
      <c r="BD142" s="10" t="str" cm="1">
        <f t="array" ref="BD142">IFERROR(IF(INDEX(Admin!$P$43:$Q$57,'1 Spec. - 1. Lägsta pris'!BH$77,'1 Spec. - 1. Lägsta pris'!$AN142)="","",INDEX(Admin!$P$43:$Q$57,'1 Spec. - 1. Lägsta pris'!BH$77,'1 Spec. - 1. Lägsta pris'!$AN142)),"")</f>
        <v/>
      </c>
    </row>
    <row r="143" spans="2:56" ht="51.95" customHeight="1" x14ac:dyDescent="0.2">
      <c r="B143" s="232" t="s">
        <v>902</v>
      </c>
      <c r="C143" s="482"/>
      <c r="D143" s="483"/>
      <c r="E143" s="484"/>
      <c r="F143" s="467"/>
      <c r="G143" s="468"/>
      <c r="H143" s="268"/>
      <c r="I143" s="265" t="str">
        <f>IFERROR(IF(LEFT(C143,3)="Övr",MID(F143,FIND("(",F143)+1,LEN(F143)-FIND("(",F143)-1),INDEX(Admin!$H$127:$H$150,MATCH($C143,Admin!$I$127:$I$150,0))),"")</f>
        <v/>
      </c>
      <c r="J143" s="182"/>
      <c r="K143" s="182"/>
      <c r="L143" s="213"/>
      <c r="M143" s="213"/>
      <c r="N143" s="213"/>
      <c r="O143" s="213"/>
      <c r="P143" s="213"/>
      <c r="Q143" s="176"/>
      <c r="R143" s="469"/>
      <c r="S143" s="470"/>
      <c r="T143" s="363"/>
      <c r="U143" s="365">
        <f t="shared" si="12"/>
        <v>0</v>
      </c>
      <c r="V143" s="363"/>
      <c r="W143" s="365">
        <f t="shared" si="13"/>
        <v>0</v>
      </c>
      <c r="X143" s="365"/>
      <c r="Y143" s="471">
        <f t="shared" si="16"/>
        <v>0</v>
      </c>
      <c r="Z143" s="472"/>
      <c r="AA143" s="170"/>
      <c r="AB143" s="147"/>
      <c r="AC143" s="147"/>
      <c r="AD143" s="147"/>
      <c r="AE143" s="147"/>
      <c r="AF143" s="147"/>
      <c r="AG143" s="147"/>
      <c r="AH143" s="147"/>
      <c r="AI143" s="147"/>
      <c r="AJ143" s="147"/>
      <c r="AK143" s="147"/>
      <c r="AL143" s="147"/>
      <c r="AM143" s="147" t="str">
        <f t="shared" si="14"/>
        <v/>
      </c>
      <c r="AN143" s="147" t="str">
        <f t="shared" ref="AN143:AN152" si="21">IF(AM143="Kaffeautomater",1,IF(AM143="Vattenautomater",2,""))</f>
        <v/>
      </c>
      <c r="AP143" s="10" t="str" cm="1">
        <f t="array" ref="AP143">IFERROR(IF(INDEX(Admin!$P$43:$Q$57,'1 Spec. - 1. Lägsta pris'!AT$77,'1 Spec. - 1. Lägsta pris'!$AN143)="","",INDEX(Admin!$P$43:$Q$57,'1 Spec. - 1. Lägsta pris'!AT$77,'1 Spec. - 1. Lägsta pris'!$AN143)),"")</f>
        <v/>
      </c>
      <c r="AQ143" s="10" t="str" cm="1">
        <f t="array" ref="AQ143">IFERROR(IF(INDEX(Admin!$P$43:$Q$57,'1 Spec. - 1. Lägsta pris'!AU$77,'1 Spec. - 1. Lägsta pris'!$AN143)="","",INDEX(Admin!$P$43:$Q$57,'1 Spec. - 1. Lägsta pris'!AU$77,'1 Spec. - 1. Lägsta pris'!$AN143)),"")</f>
        <v/>
      </c>
      <c r="AR143" s="10" t="str" cm="1">
        <f t="array" ref="AR143">IFERROR(IF(INDEX(Admin!$P$43:$Q$57,'1 Spec. - 1. Lägsta pris'!AV$77,'1 Spec. - 1. Lägsta pris'!$AN143)="","",INDEX(Admin!$P$43:$Q$57,'1 Spec. - 1. Lägsta pris'!AV$77,'1 Spec. - 1. Lägsta pris'!$AN143)),"")</f>
        <v/>
      </c>
      <c r="AS143" s="10" t="str" cm="1">
        <f t="array" ref="AS143">IFERROR(IF(INDEX(Admin!$P$43:$Q$57,'1 Spec. - 1. Lägsta pris'!AW$77,'1 Spec. - 1. Lägsta pris'!$AN143)="","",INDEX(Admin!$P$43:$Q$57,'1 Spec. - 1. Lägsta pris'!AW$77,'1 Spec. - 1. Lägsta pris'!$AN143)),"")</f>
        <v/>
      </c>
      <c r="AT143" s="10" t="str" cm="1">
        <f t="array" ref="AT143">IFERROR(IF(INDEX(Admin!$P$43:$Q$57,'1 Spec. - 1. Lägsta pris'!AX$77,'1 Spec. - 1. Lägsta pris'!$AN143)="","",INDEX(Admin!$P$43:$Q$57,'1 Spec. - 1. Lägsta pris'!AX$77,'1 Spec. - 1. Lägsta pris'!$AN143)),"")</f>
        <v/>
      </c>
      <c r="AU143" s="10" t="str" cm="1">
        <f t="array" ref="AU143">IFERROR(IF(INDEX(Admin!$P$43:$Q$57,'1 Spec. - 1. Lägsta pris'!AY$77,'1 Spec. - 1. Lägsta pris'!$AN143)="","",INDEX(Admin!$P$43:$Q$57,'1 Spec. - 1. Lägsta pris'!AY$77,'1 Spec. - 1. Lägsta pris'!$AN143)),"")</f>
        <v/>
      </c>
      <c r="AV143" s="10" t="str" cm="1">
        <f t="array" ref="AV143">IFERROR(IF(INDEX(Admin!$P$43:$Q$57,'1 Spec. - 1. Lägsta pris'!AZ$77,'1 Spec. - 1. Lägsta pris'!$AN143)="","",INDEX(Admin!$P$43:$Q$57,'1 Spec. - 1. Lägsta pris'!AZ$77,'1 Spec. - 1. Lägsta pris'!$AN143)),"")</f>
        <v/>
      </c>
      <c r="AW143" s="10" t="str" cm="1">
        <f t="array" ref="AW143">IFERROR(IF(INDEX(Admin!$P$43:$Q$57,'1 Spec. - 1. Lägsta pris'!BA$77,'1 Spec. - 1. Lägsta pris'!$AN143)="","",INDEX(Admin!$P$43:$Q$57,'1 Spec. - 1. Lägsta pris'!BA$77,'1 Spec. - 1. Lägsta pris'!$AN143)),"")</f>
        <v/>
      </c>
      <c r="AX143" s="10" t="str" cm="1">
        <f t="array" ref="AX143">IFERROR(IF(INDEX(Admin!$P$43:$Q$57,'1 Spec. - 1. Lägsta pris'!BB$77,'1 Spec. - 1. Lägsta pris'!$AN143)="","",INDEX(Admin!$P$43:$Q$57,'1 Spec. - 1. Lägsta pris'!BB$77,'1 Spec. - 1. Lägsta pris'!$AN143)),"")</f>
        <v/>
      </c>
      <c r="AY143" s="10" t="str" cm="1">
        <f t="array" ref="AY143">IFERROR(IF(INDEX(Admin!$P$43:$Q$57,'1 Spec. - 1. Lägsta pris'!BC$77,'1 Spec. - 1. Lägsta pris'!$AN143)="","",INDEX(Admin!$P$43:$Q$57,'1 Spec. - 1. Lägsta pris'!BC$77,'1 Spec. - 1. Lägsta pris'!$AN143)),"")</f>
        <v/>
      </c>
      <c r="AZ143" s="10" t="str" cm="1">
        <f t="array" ref="AZ143">IFERROR(IF(INDEX(Admin!$P$43:$Q$57,'1 Spec. - 1. Lägsta pris'!BD$77,'1 Spec. - 1. Lägsta pris'!$AN143)="","",INDEX(Admin!$P$43:$Q$57,'1 Spec. - 1. Lägsta pris'!BD$77,'1 Spec. - 1. Lägsta pris'!$AN143)),"")</f>
        <v/>
      </c>
      <c r="BA143" s="10" t="str" cm="1">
        <f t="array" ref="BA143">IFERROR(IF(INDEX(Admin!$P$43:$Q$57,'1 Spec. - 1. Lägsta pris'!BE$77,'1 Spec. - 1. Lägsta pris'!$AN143)="","",INDEX(Admin!$P$43:$Q$57,'1 Spec. - 1. Lägsta pris'!BE$77,'1 Spec. - 1. Lägsta pris'!$AN143)),"")</f>
        <v/>
      </c>
      <c r="BB143" s="10" t="str" cm="1">
        <f t="array" ref="BB143">IFERROR(IF(INDEX(Admin!$P$43:$Q$57,'1 Spec. - 1. Lägsta pris'!BF$77,'1 Spec. - 1. Lägsta pris'!$AN143)="","",INDEX(Admin!$P$43:$Q$57,'1 Spec. - 1. Lägsta pris'!BF$77,'1 Spec. - 1. Lägsta pris'!$AN143)),"")</f>
        <v/>
      </c>
      <c r="BC143" s="10" t="str" cm="1">
        <f t="array" ref="BC143">IFERROR(IF(INDEX(Admin!$P$43:$Q$57,'1 Spec. - 1. Lägsta pris'!BG$77,'1 Spec. - 1. Lägsta pris'!$AN143)="","",INDEX(Admin!$P$43:$Q$57,'1 Spec. - 1. Lägsta pris'!BG$77,'1 Spec. - 1. Lägsta pris'!$AN143)),"")</f>
        <v/>
      </c>
      <c r="BD143" s="10" t="str" cm="1">
        <f t="array" ref="BD143">IFERROR(IF(INDEX(Admin!$P$43:$Q$57,'1 Spec. - 1. Lägsta pris'!BH$77,'1 Spec. - 1. Lägsta pris'!$AN143)="","",INDEX(Admin!$P$43:$Q$57,'1 Spec. - 1. Lägsta pris'!BH$77,'1 Spec. - 1. Lägsta pris'!$AN143)),"")</f>
        <v/>
      </c>
    </row>
    <row r="144" spans="2:56" ht="51.95" customHeight="1" x14ac:dyDescent="0.2">
      <c r="B144" s="232" t="s">
        <v>903</v>
      </c>
      <c r="C144" s="482"/>
      <c r="D144" s="483"/>
      <c r="E144" s="484"/>
      <c r="F144" s="467"/>
      <c r="G144" s="468"/>
      <c r="H144" s="268"/>
      <c r="I144" s="265" t="str">
        <f>IFERROR(IF(LEFT(C144,3)="Övr",MID(F144,FIND("(",F144)+1,LEN(F144)-FIND("(",F144)-1),INDEX(Admin!$H$127:$H$150,MATCH($C144,Admin!$I$127:$I$150,0))),"")</f>
        <v/>
      </c>
      <c r="J144" s="182"/>
      <c r="K144" s="182"/>
      <c r="L144" s="213"/>
      <c r="M144" s="213"/>
      <c r="N144" s="213"/>
      <c r="O144" s="213"/>
      <c r="P144" s="213"/>
      <c r="Q144" s="176"/>
      <c r="R144" s="469"/>
      <c r="S144" s="470"/>
      <c r="T144" s="363"/>
      <c r="U144" s="365">
        <f t="shared" si="12"/>
        <v>0</v>
      </c>
      <c r="V144" s="363"/>
      <c r="W144" s="365">
        <f t="shared" si="13"/>
        <v>0</v>
      </c>
      <c r="X144" s="365"/>
      <c r="Y144" s="471">
        <f t="shared" si="16"/>
        <v>0</v>
      </c>
      <c r="Z144" s="472"/>
      <c r="AM144" s="147" t="str">
        <f t="shared" si="14"/>
        <v/>
      </c>
      <c r="AN144" s="147" t="str">
        <f t="shared" si="21"/>
        <v/>
      </c>
      <c r="AP144" s="10" t="str" cm="1">
        <f t="array" ref="AP144">IFERROR(IF(INDEX(Admin!$P$43:$Q$57,'1 Spec. - 1. Lägsta pris'!AT$77,'1 Spec. - 1. Lägsta pris'!$AN144)="","",INDEX(Admin!$P$43:$Q$57,'1 Spec. - 1. Lägsta pris'!AT$77,'1 Spec. - 1. Lägsta pris'!$AN144)),"")</f>
        <v/>
      </c>
      <c r="AQ144" s="10" t="str" cm="1">
        <f t="array" ref="AQ144">IFERROR(IF(INDEX(Admin!$P$43:$Q$57,'1 Spec. - 1. Lägsta pris'!AU$77,'1 Spec. - 1. Lägsta pris'!$AN144)="","",INDEX(Admin!$P$43:$Q$57,'1 Spec. - 1. Lägsta pris'!AU$77,'1 Spec. - 1. Lägsta pris'!$AN144)),"")</f>
        <v/>
      </c>
      <c r="AR144" s="10" t="str" cm="1">
        <f t="array" ref="AR144">IFERROR(IF(INDEX(Admin!$P$43:$Q$57,'1 Spec. - 1. Lägsta pris'!AV$77,'1 Spec. - 1. Lägsta pris'!$AN144)="","",INDEX(Admin!$P$43:$Q$57,'1 Spec. - 1. Lägsta pris'!AV$77,'1 Spec. - 1. Lägsta pris'!$AN144)),"")</f>
        <v/>
      </c>
      <c r="AS144" s="10" t="str" cm="1">
        <f t="array" ref="AS144">IFERROR(IF(INDEX(Admin!$P$43:$Q$57,'1 Spec. - 1. Lägsta pris'!AW$77,'1 Spec. - 1. Lägsta pris'!$AN144)="","",INDEX(Admin!$P$43:$Q$57,'1 Spec. - 1. Lägsta pris'!AW$77,'1 Spec. - 1. Lägsta pris'!$AN144)),"")</f>
        <v/>
      </c>
      <c r="AT144" s="10" t="str" cm="1">
        <f t="array" ref="AT144">IFERROR(IF(INDEX(Admin!$P$43:$Q$57,'1 Spec. - 1. Lägsta pris'!AX$77,'1 Spec. - 1. Lägsta pris'!$AN144)="","",INDEX(Admin!$P$43:$Q$57,'1 Spec. - 1. Lägsta pris'!AX$77,'1 Spec. - 1. Lägsta pris'!$AN144)),"")</f>
        <v/>
      </c>
      <c r="AU144" s="10" t="str" cm="1">
        <f t="array" ref="AU144">IFERROR(IF(INDEX(Admin!$P$43:$Q$57,'1 Spec. - 1. Lägsta pris'!AY$77,'1 Spec. - 1. Lägsta pris'!$AN144)="","",INDEX(Admin!$P$43:$Q$57,'1 Spec. - 1. Lägsta pris'!AY$77,'1 Spec. - 1. Lägsta pris'!$AN144)),"")</f>
        <v/>
      </c>
      <c r="AV144" s="10" t="str" cm="1">
        <f t="array" ref="AV144">IFERROR(IF(INDEX(Admin!$P$43:$Q$57,'1 Spec. - 1. Lägsta pris'!AZ$77,'1 Spec. - 1. Lägsta pris'!$AN144)="","",INDEX(Admin!$P$43:$Q$57,'1 Spec. - 1. Lägsta pris'!AZ$77,'1 Spec. - 1. Lägsta pris'!$AN144)),"")</f>
        <v/>
      </c>
      <c r="AW144" s="10" t="str" cm="1">
        <f t="array" ref="AW144">IFERROR(IF(INDEX(Admin!$P$43:$Q$57,'1 Spec. - 1. Lägsta pris'!BA$77,'1 Spec. - 1. Lägsta pris'!$AN144)="","",INDEX(Admin!$P$43:$Q$57,'1 Spec. - 1. Lägsta pris'!BA$77,'1 Spec. - 1. Lägsta pris'!$AN144)),"")</f>
        <v/>
      </c>
      <c r="AX144" s="10" t="str" cm="1">
        <f t="array" ref="AX144">IFERROR(IF(INDEX(Admin!$P$43:$Q$57,'1 Spec. - 1. Lägsta pris'!BB$77,'1 Spec. - 1. Lägsta pris'!$AN144)="","",INDEX(Admin!$P$43:$Q$57,'1 Spec. - 1. Lägsta pris'!BB$77,'1 Spec. - 1. Lägsta pris'!$AN144)),"")</f>
        <v/>
      </c>
      <c r="AY144" s="10" t="str" cm="1">
        <f t="array" ref="AY144">IFERROR(IF(INDEX(Admin!$P$43:$Q$57,'1 Spec. - 1. Lägsta pris'!BC$77,'1 Spec. - 1. Lägsta pris'!$AN144)="","",INDEX(Admin!$P$43:$Q$57,'1 Spec. - 1. Lägsta pris'!BC$77,'1 Spec. - 1. Lägsta pris'!$AN144)),"")</f>
        <v/>
      </c>
      <c r="AZ144" s="10" t="str" cm="1">
        <f t="array" ref="AZ144">IFERROR(IF(INDEX(Admin!$P$43:$Q$57,'1 Spec. - 1. Lägsta pris'!BD$77,'1 Spec. - 1. Lägsta pris'!$AN144)="","",INDEX(Admin!$P$43:$Q$57,'1 Spec. - 1. Lägsta pris'!BD$77,'1 Spec. - 1. Lägsta pris'!$AN144)),"")</f>
        <v/>
      </c>
      <c r="BA144" s="10" t="str" cm="1">
        <f t="array" ref="BA144">IFERROR(IF(INDEX(Admin!$P$43:$Q$57,'1 Spec. - 1. Lägsta pris'!BE$77,'1 Spec. - 1. Lägsta pris'!$AN144)="","",INDEX(Admin!$P$43:$Q$57,'1 Spec. - 1. Lägsta pris'!BE$77,'1 Spec. - 1. Lägsta pris'!$AN144)),"")</f>
        <v/>
      </c>
      <c r="BB144" s="10" t="str" cm="1">
        <f t="array" ref="BB144">IFERROR(IF(INDEX(Admin!$P$43:$Q$57,'1 Spec. - 1. Lägsta pris'!BF$77,'1 Spec. - 1. Lägsta pris'!$AN144)="","",INDEX(Admin!$P$43:$Q$57,'1 Spec. - 1. Lägsta pris'!BF$77,'1 Spec. - 1. Lägsta pris'!$AN144)),"")</f>
        <v/>
      </c>
      <c r="BC144" s="10" t="str" cm="1">
        <f t="array" ref="BC144">IFERROR(IF(INDEX(Admin!$P$43:$Q$57,'1 Spec. - 1. Lägsta pris'!BG$77,'1 Spec. - 1. Lägsta pris'!$AN144)="","",INDEX(Admin!$P$43:$Q$57,'1 Spec. - 1. Lägsta pris'!BG$77,'1 Spec. - 1. Lägsta pris'!$AN144)),"")</f>
        <v/>
      </c>
      <c r="BD144" s="10" t="str" cm="1">
        <f t="array" ref="BD144">IFERROR(IF(INDEX(Admin!$P$43:$Q$57,'1 Spec. - 1. Lägsta pris'!BH$77,'1 Spec. - 1. Lägsta pris'!$AN144)="","",INDEX(Admin!$P$43:$Q$57,'1 Spec. - 1. Lägsta pris'!BH$77,'1 Spec. - 1. Lägsta pris'!$AN144)),"")</f>
        <v/>
      </c>
    </row>
    <row r="145" spans="1:56" ht="51.95" customHeight="1" x14ac:dyDescent="0.2">
      <c r="B145" s="232" t="s">
        <v>904</v>
      </c>
      <c r="C145" s="482"/>
      <c r="D145" s="483"/>
      <c r="E145" s="484"/>
      <c r="F145" s="467"/>
      <c r="G145" s="468"/>
      <c r="H145" s="268"/>
      <c r="I145" s="265" t="str">
        <f>IFERROR(IF(LEFT(C145,3)="Övr",MID(F145,FIND("(",F145)+1,LEN(F145)-FIND("(",F145)-1),INDEX(Admin!$H$127:$H$150,MATCH($C145,Admin!$I$127:$I$150,0))),"")</f>
        <v/>
      </c>
      <c r="J145" s="182"/>
      <c r="K145" s="182"/>
      <c r="L145" s="213"/>
      <c r="M145" s="213"/>
      <c r="N145" s="213"/>
      <c r="O145" s="213"/>
      <c r="P145" s="213"/>
      <c r="Q145" s="176"/>
      <c r="R145" s="469"/>
      <c r="S145" s="470"/>
      <c r="T145" s="363"/>
      <c r="U145" s="365">
        <f t="shared" si="12"/>
        <v>0</v>
      </c>
      <c r="V145" s="363"/>
      <c r="W145" s="365">
        <f t="shared" si="13"/>
        <v>0</v>
      </c>
      <c r="X145" s="365"/>
      <c r="Y145" s="471">
        <f t="shared" si="16"/>
        <v>0</v>
      </c>
      <c r="Z145" s="472"/>
      <c r="AM145" s="147" t="str">
        <f t="shared" si="14"/>
        <v/>
      </c>
      <c r="AN145" s="147" t="str">
        <f t="shared" si="21"/>
        <v/>
      </c>
      <c r="AP145" s="10" t="str" cm="1">
        <f t="array" ref="AP145">IFERROR(IF(INDEX(Admin!$P$43:$Q$57,'1 Spec. - 1. Lägsta pris'!AT$77,'1 Spec. - 1. Lägsta pris'!$AN145)="","",INDEX(Admin!$P$43:$Q$57,'1 Spec. - 1. Lägsta pris'!AT$77,'1 Spec. - 1. Lägsta pris'!$AN145)),"")</f>
        <v/>
      </c>
      <c r="AQ145" s="10" t="str" cm="1">
        <f t="array" ref="AQ145">IFERROR(IF(INDEX(Admin!$P$43:$Q$57,'1 Spec. - 1. Lägsta pris'!AU$77,'1 Spec. - 1. Lägsta pris'!$AN145)="","",INDEX(Admin!$P$43:$Q$57,'1 Spec. - 1. Lägsta pris'!AU$77,'1 Spec. - 1. Lägsta pris'!$AN145)),"")</f>
        <v/>
      </c>
      <c r="AR145" s="10" t="str" cm="1">
        <f t="array" ref="AR145">IFERROR(IF(INDEX(Admin!$P$43:$Q$57,'1 Spec. - 1. Lägsta pris'!AV$77,'1 Spec. - 1. Lägsta pris'!$AN145)="","",INDEX(Admin!$P$43:$Q$57,'1 Spec. - 1. Lägsta pris'!AV$77,'1 Spec. - 1. Lägsta pris'!$AN145)),"")</f>
        <v/>
      </c>
      <c r="AS145" s="10" t="str" cm="1">
        <f t="array" ref="AS145">IFERROR(IF(INDEX(Admin!$P$43:$Q$57,'1 Spec. - 1. Lägsta pris'!AW$77,'1 Spec. - 1. Lägsta pris'!$AN145)="","",INDEX(Admin!$P$43:$Q$57,'1 Spec. - 1. Lägsta pris'!AW$77,'1 Spec. - 1. Lägsta pris'!$AN145)),"")</f>
        <v/>
      </c>
      <c r="AT145" s="10" t="str" cm="1">
        <f t="array" ref="AT145">IFERROR(IF(INDEX(Admin!$P$43:$Q$57,'1 Spec. - 1. Lägsta pris'!AX$77,'1 Spec. - 1. Lägsta pris'!$AN145)="","",INDEX(Admin!$P$43:$Q$57,'1 Spec. - 1. Lägsta pris'!AX$77,'1 Spec. - 1. Lägsta pris'!$AN145)),"")</f>
        <v/>
      </c>
      <c r="AU145" s="10" t="str" cm="1">
        <f t="array" ref="AU145">IFERROR(IF(INDEX(Admin!$P$43:$Q$57,'1 Spec. - 1. Lägsta pris'!AY$77,'1 Spec. - 1. Lägsta pris'!$AN145)="","",INDEX(Admin!$P$43:$Q$57,'1 Spec. - 1. Lägsta pris'!AY$77,'1 Spec. - 1. Lägsta pris'!$AN145)),"")</f>
        <v/>
      </c>
      <c r="AV145" s="10" t="str" cm="1">
        <f t="array" ref="AV145">IFERROR(IF(INDEX(Admin!$P$43:$Q$57,'1 Spec. - 1. Lägsta pris'!AZ$77,'1 Spec. - 1. Lägsta pris'!$AN145)="","",INDEX(Admin!$P$43:$Q$57,'1 Spec. - 1. Lägsta pris'!AZ$77,'1 Spec. - 1. Lägsta pris'!$AN145)),"")</f>
        <v/>
      </c>
      <c r="AW145" s="10" t="str" cm="1">
        <f t="array" ref="AW145">IFERROR(IF(INDEX(Admin!$P$43:$Q$57,'1 Spec. - 1. Lägsta pris'!BA$77,'1 Spec. - 1. Lägsta pris'!$AN145)="","",INDEX(Admin!$P$43:$Q$57,'1 Spec. - 1. Lägsta pris'!BA$77,'1 Spec. - 1. Lägsta pris'!$AN145)),"")</f>
        <v/>
      </c>
      <c r="AX145" s="10" t="str" cm="1">
        <f t="array" ref="AX145">IFERROR(IF(INDEX(Admin!$P$43:$Q$57,'1 Spec. - 1. Lägsta pris'!BB$77,'1 Spec. - 1. Lägsta pris'!$AN145)="","",INDEX(Admin!$P$43:$Q$57,'1 Spec. - 1. Lägsta pris'!BB$77,'1 Spec. - 1. Lägsta pris'!$AN145)),"")</f>
        <v/>
      </c>
      <c r="AY145" s="10" t="str" cm="1">
        <f t="array" ref="AY145">IFERROR(IF(INDEX(Admin!$P$43:$Q$57,'1 Spec. - 1. Lägsta pris'!BC$77,'1 Spec. - 1. Lägsta pris'!$AN145)="","",INDEX(Admin!$P$43:$Q$57,'1 Spec. - 1. Lägsta pris'!BC$77,'1 Spec. - 1. Lägsta pris'!$AN145)),"")</f>
        <v/>
      </c>
      <c r="AZ145" s="10" t="str" cm="1">
        <f t="array" ref="AZ145">IFERROR(IF(INDEX(Admin!$P$43:$Q$57,'1 Spec. - 1. Lägsta pris'!BD$77,'1 Spec. - 1. Lägsta pris'!$AN145)="","",INDEX(Admin!$P$43:$Q$57,'1 Spec. - 1. Lägsta pris'!BD$77,'1 Spec. - 1. Lägsta pris'!$AN145)),"")</f>
        <v/>
      </c>
      <c r="BA145" s="10" t="str" cm="1">
        <f t="array" ref="BA145">IFERROR(IF(INDEX(Admin!$P$43:$Q$57,'1 Spec. - 1. Lägsta pris'!BE$77,'1 Spec. - 1. Lägsta pris'!$AN145)="","",INDEX(Admin!$P$43:$Q$57,'1 Spec. - 1. Lägsta pris'!BE$77,'1 Spec. - 1. Lägsta pris'!$AN145)),"")</f>
        <v/>
      </c>
      <c r="BB145" s="10" t="str" cm="1">
        <f t="array" ref="BB145">IFERROR(IF(INDEX(Admin!$P$43:$Q$57,'1 Spec. - 1. Lägsta pris'!BF$77,'1 Spec. - 1. Lägsta pris'!$AN145)="","",INDEX(Admin!$P$43:$Q$57,'1 Spec. - 1. Lägsta pris'!BF$77,'1 Spec. - 1. Lägsta pris'!$AN145)),"")</f>
        <v/>
      </c>
      <c r="BC145" s="10" t="str" cm="1">
        <f t="array" ref="BC145">IFERROR(IF(INDEX(Admin!$P$43:$Q$57,'1 Spec. - 1. Lägsta pris'!BG$77,'1 Spec. - 1. Lägsta pris'!$AN145)="","",INDEX(Admin!$P$43:$Q$57,'1 Spec. - 1. Lägsta pris'!BG$77,'1 Spec. - 1. Lägsta pris'!$AN145)),"")</f>
        <v/>
      </c>
      <c r="BD145" s="10" t="str" cm="1">
        <f t="array" ref="BD145">IFERROR(IF(INDEX(Admin!$P$43:$Q$57,'1 Spec. - 1. Lägsta pris'!BH$77,'1 Spec. - 1. Lägsta pris'!$AN145)="","",INDEX(Admin!$P$43:$Q$57,'1 Spec. - 1. Lägsta pris'!BH$77,'1 Spec. - 1. Lägsta pris'!$AN145)),"")</f>
        <v/>
      </c>
    </row>
    <row r="146" spans="1:56" ht="51.95" customHeight="1" x14ac:dyDescent="0.2">
      <c r="B146" s="232" t="s">
        <v>905</v>
      </c>
      <c r="C146" s="482"/>
      <c r="D146" s="483"/>
      <c r="E146" s="484"/>
      <c r="F146" s="467"/>
      <c r="G146" s="468"/>
      <c r="H146" s="268"/>
      <c r="I146" s="265" t="str">
        <f>IFERROR(IF(LEFT(C146,3)="Övr",MID(F146,FIND("(",F146)+1,LEN(F146)-FIND("(",F146)-1),INDEX(Admin!$H$127:$H$150,MATCH($C146,Admin!$I$127:$I$150,0))),"")</f>
        <v/>
      </c>
      <c r="J146" s="182"/>
      <c r="K146" s="182"/>
      <c r="L146" s="213"/>
      <c r="M146" s="213"/>
      <c r="N146" s="213"/>
      <c r="O146" s="213"/>
      <c r="P146" s="213"/>
      <c r="Q146" s="176"/>
      <c r="R146" s="469"/>
      <c r="S146" s="470"/>
      <c r="T146" s="363"/>
      <c r="U146" s="365">
        <f t="shared" si="12"/>
        <v>0</v>
      </c>
      <c r="V146" s="363"/>
      <c r="W146" s="365">
        <f t="shared" si="13"/>
        <v>0</v>
      </c>
      <c r="X146" s="365"/>
      <c r="Y146" s="471">
        <f t="shared" si="16"/>
        <v>0</v>
      </c>
      <c r="Z146" s="472"/>
      <c r="AM146" s="147" t="str">
        <f t="shared" si="14"/>
        <v/>
      </c>
      <c r="AN146" s="147" t="str">
        <f t="shared" si="21"/>
        <v/>
      </c>
      <c r="AP146" s="10" t="str" cm="1">
        <f t="array" ref="AP146">IFERROR(IF(INDEX(Admin!$P$43:$Q$57,'1 Spec. - 1. Lägsta pris'!AT$77,'1 Spec. - 1. Lägsta pris'!$AN146)="","",INDEX(Admin!$P$43:$Q$57,'1 Spec. - 1. Lägsta pris'!AT$77,'1 Spec. - 1. Lägsta pris'!$AN146)),"")</f>
        <v/>
      </c>
      <c r="AQ146" s="10" t="str" cm="1">
        <f t="array" ref="AQ146">IFERROR(IF(INDEX(Admin!$P$43:$Q$57,'1 Spec. - 1. Lägsta pris'!AU$77,'1 Spec. - 1. Lägsta pris'!$AN146)="","",INDEX(Admin!$P$43:$Q$57,'1 Spec. - 1. Lägsta pris'!AU$77,'1 Spec. - 1. Lägsta pris'!$AN146)),"")</f>
        <v/>
      </c>
      <c r="AR146" s="10" t="str" cm="1">
        <f t="array" ref="AR146">IFERROR(IF(INDEX(Admin!$P$43:$Q$57,'1 Spec. - 1. Lägsta pris'!AV$77,'1 Spec. - 1. Lägsta pris'!$AN146)="","",INDEX(Admin!$P$43:$Q$57,'1 Spec. - 1. Lägsta pris'!AV$77,'1 Spec. - 1. Lägsta pris'!$AN146)),"")</f>
        <v/>
      </c>
      <c r="AS146" s="10" t="str" cm="1">
        <f t="array" ref="AS146">IFERROR(IF(INDEX(Admin!$P$43:$Q$57,'1 Spec. - 1. Lägsta pris'!AW$77,'1 Spec. - 1. Lägsta pris'!$AN146)="","",INDEX(Admin!$P$43:$Q$57,'1 Spec. - 1. Lägsta pris'!AW$77,'1 Spec. - 1. Lägsta pris'!$AN146)),"")</f>
        <v/>
      </c>
      <c r="AT146" s="10" t="str" cm="1">
        <f t="array" ref="AT146">IFERROR(IF(INDEX(Admin!$P$43:$Q$57,'1 Spec. - 1. Lägsta pris'!AX$77,'1 Spec. - 1. Lägsta pris'!$AN146)="","",INDEX(Admin!$P$43:$Q$57,'1 Spec. - 1. Lägsta pris'!AX$77,'1 Spec. - 1. Lägsta pris'!$AN146)),"")</f>
        <v/>
      </c>
      <c r="AU146" s="10" t="str" cm="1">
        <f t="array" ref="AU146">IFERROR(IF(INDEX(Admin!$P$43:$Q$57,'1 Spec. - 1. Lägsta pris'!AY$77,'1 Spec. - 1. Lägsta pris'!$AN146)="","",INDEX(Admin!$P$43:$Q$57,'1 Spec. - 1. Lägsta pris'!AY$77,'1 Spec. - 1. Lägsta pris'!$AN146)),"")</f>
        <v/>
      </c>
      <c r="AV146" s="10" t="str" cm="1">
        <f t="array" ref="AV146">IFERROR(IF(INDEX(Admin!$P$43:$Q$57,'1 Spec. - 1. Lägsta pris'!AZ$77,'1 Spec. - 1. Lägsta pris'!$AN146)="","",INDEX(Admin!$P$43:$Q$57,'1 Spec. - 1. Lägsta pris'!AZ$77,'1 Spec. - 1. Lägsta pris'!$AN146)),"")</f>
        <v/>
      </c>
      <c r="AW146" s="10" t="str" cm="1">
        <f t="array" ref="AW146">IFERROR(IF(INDEX(Admin!$P$43:$Q$57,'1 Spec. - 1. Lägsta pris'!BA$77,'1 Spec. - 1. Lägsta pris'!$AN146)="","",INDEX(Admin!$P$43:$Q$57,'1 Spec. - 1. Lägsta pris'!BA$77,'1 Spec. - 1. Lägsta pris'!$AN146)),"")</f>
        <v/>
      </c>
      <c r="AX146" s="10" t="str" cm="1">
        <f t="array" ref="AX146">IFERROR(IF(INDEX(Admin!$P$43:$Q$57,'1 Spec. - 1. Lägsta pris'!BB$77,'1 Spec. - 1. Lägsta pris'!$AN146)="","",INDEX(Admin!$P$43:$Q$57,'1 Spec. - 1. Lägsta pris'!BB$77,'1 Spec. - 1. Lägsta pris'!$AN146)),"")</f>
        <v/>
      </c>
      <c r="AY146" s="10" t="str" cm="1">
        <f t="array" ref="AY146">IFERROR(IF(INDEX(Admin!$P$43:$Q$57,'1 Spec. - 1. Lägsta pris'!BC$77,'1 Spec. - 1. Lägsta pris'!$AN146)="","",INDEX(Admin!$P$43:$Q$57,'1 Spec. - 1. Lägsta pris'!BC$77,'1 Spec. - 1. Lägsta pris'!$AN146)),"")</f>
        <v/>
      </c>
      <c r="AZ146" s="10" t="str" cm="1">
        <f t="array" ref="AZ146">IFERROR(IF(INDEX(Admin!$P$43:$Q$57,'1 Spec. - 1. Lägsta pris'!BD$77,'1 Spec. - 1. Lägsta pris'!$AN146)="","",INDEX(Admin!$P$43:$Q$57,'1 Spec. - 1. Lägsta pris'!BD$77,'1 Spec. - 1. Lägsta pris'!$AN146)),"")</f>
        <v/>
      </c>
      <c r="BA146" s="10" t="str" cm="1">
        <f t="array" ref="BA146">IFERROR(IF(INDEX(Admin!$P$43:$Q$57,'1 Spec. - 1. Lägsta pris'!BE$77,'1 Spec. - 1. Lägsta pris'!$AN146)="","",INDEX(Admin!$P$43:$Q$57,'1 Spec. - 1. Lägsta pris'!BE$77,'1 Spec. - 1. Lägsta pris'!$AN146)),"")</f>
        <v/>
      </c>
      <c r="BB146" s="10" t="str" cm="1">
        <f t="array" ref="BB146">IFERROR(IF(INDEX(Admin!$P$43:$Q$57,'1 Spec. - 1. Lägsta pris'!BF$77,'1 Spec. - 1. Lägsta pris'!$AN146)="","",INDEX(Admin!$P$43:$Q$57,'1 Spec. - 1. Lägsta pris'!BF$77,'1 Spec. - 1. Lägsta pris'!$AN146)),"")</f>
        <v/>
      </c>
      <c r="BC146" s="10" t="str" cm="1">
        <f t="array" ref="BC146">IFERROR(IF(INDEX(Admin!$P$43:$Q$57,'1 Spec. - 1. Lägsta pris'!BG$77,'1 Spec. - 1. Lägsta pris'!$AN146)="","",INDEX(Admin!$P$43:$Q$57,'1 Spec. - 1. Lägsta pris'!BG$77,'1 Spec. - 1. Lägsta pris'!$AN146)),"")</f>
        <v/>
      </c>
      <c r="BD146" s="10" t="str" cm="1">
        <f t="array" ref="BD146">IFERROR(IF(INDEX(Admin!$P$43:$Q$57,'1 Spec. - 1. Lägsta pris'!BH$77,'1 Spec. - 1. Lägsta pris'!$AN146)="","",INDEX(Admin!$P$43:$Q$57,'1 Spec. - 1. Lägsta pris'!BH$77,'1 Spec. - 1. Lägsta pris'!$AN146)),"")</f>
        <v/>
      </c>
    </row>
    <row r="147" spans="1:56" ht="51.95" customHeight="1" x14ac:dyDescent="0.2">
      <c r="B147" s="232" t="s">
        <v>906</v>
      </c>
      <c r="C147" s="482"/>
      <c r="D147" s="483"/>
      <c r="E147" s="484"/>
      <c r="F147" s="467"/>
      <c r="G147" s="468"/>
      <c r="H147" s="268"/>
      <c r="I147" s="265" t="str">
        <f>IFERROR(IF(LEFT(C147,3)="Övr",MID(F147,FIND("(",F147)+1,LEN(F147)-FIND("(",F147)-1),INDEX(Admin!$H$127:$H$150,MATCH($C147,Admin!$I$127:$I$150,0))),"")</f>
        <v/>
      </c>
      <c r="J147" s="182"/>
      <c r="K147" s="182"/>
      <c r="L147" s="213"/>
      <c r="M147" s="213"/>
      <c r="N147" s="213"/>
      <c r="O147" s="213"/>
      <c r="P147" s="213"/>
      <c r="Q147" s="176"/>
      <c r="R147" s="469"/>
      <c r="S147" s="470"/>
      <c r="T147" s="363"/>
      <c r="U147" s="365">
        <f t="shared" si="12"/>
        <v>0</v>
      </c>
      <c r="V147" s="363"/>
      <c r="W147" s="365">
        <f t="shared" si="13"/>
        <v>0</v>
      </c>
      <c r="X147" s="365"/>
      <c r="Y147" s="471">
        <f t="shared" si="16"/>
        <v>0</v>
      </c>
      <c r="Z147" s="472"/>
      <c r="AM147" s="147" t="str">
        <f t="shared" si="14"/>
        <v/>
      </c>
      <c r="AN147" s="147" t="str">
        <f t="shared" si="21"/>
        <v/>
      </c>
      <c r="AP147" s="10" t="str" cm="1">
        <f t="array" ref="AP147">IFERROR(IF(INDEX(Admin!$P$43:$Q$57,'1 Spec. - 1. Lägsta pris'!AT$77,'1 Spec. - 1. Lägsta pris'!$AN147)="","",INDEX(Admin!$P$43:$Q$57,'1 Spec. - 1. Lägsta pris'!AT$77,'1 Spec. - 1. Lägsta pris'!$AN147)),"")</f>
        <v/>
      </c>
      <c r="AQ147" s="10" t="str" cm="1">
        <f t="array" ref="AQ147">IFERROR(IF(INDEX(Admin!$P$43:$Q$57,'1 Spec. - 1. Lägsta pris'!AU$77,'1 Spec. - 1. Lägsta pris'!$AN147)="","",INDEX(Admin!$P$43:$Q$57,'1 Spec. - 1. Lägsta pris'!AU$77,'1 Spec. - 1. Lägsta pris'!$AN147)),"")</f>
        <v/>
      </c>
      <c r="AR147" s="10" t="str" cm="1">
        <f t="array" ref="AR147">IFERROR(IF(INDEX(Admin!$P$43:$Q$57,'1 Spec. - 1. Lägsta pris'!AV$77,'1 Spec. - 1. Lägsta pris'!$AN147)="","",INDEX(Admin!$P$43:$Q$57,'1 Spec. - 1. Lägsta pris'!AV$77,'1 Spec. - 1. Lägsta pris'!$AN147)),"")</f>
        <v/>
      </c>
      <c r="AS147" s="10" t="str" cm="1">
        <f t="array" ref="AS147">IFERROR(IF(INDEX(Admin!$P$43:$Q$57,'1 Spec. - 1. Lägsta pris'!AW$77,'1 Spec. - 1. Lägsta pris'!$AN147)="","",INDEX(Admin!$P$43:$Q$57,'1 Spec. - 1. Lägsta pris'!AW$77,'1 Spec. - 1. Lägsta pris'!$AN147)),"")</f>
        <v/>
      </c>
      <c r="AT147" s="10" t="str" cm="1">
        <f t="array" ref="AT147">IFERROR(IF(INDEX(Admin!$P$43:$Q$57,'1 Spec. - 1. Lägsta pris'!AX$77,'1 Spec. - 1. Lägsta pris'!$AN147)="","",INDEX(Admin!$P$43:$Q$57,'1 Spec. - 1. Lägsta pris'!AX$77,'1 Spec. - 1. Lägsta pris'!$AN147)),"")</f>
        <v/>
      </c>
      <c r="AU147" s="10" t="str" cm="1">
        <f t="array" ref="AU147">IFERROR(IF(INDEX(Admin!$P$43:$Q$57,'1 Spec. - 1. Lägsta pris'!AY$77,'1 Spec. - 1. Lägsta pris'!$AN147)="","",INDEX(Admin!$P$43:$Q$57,'1 Spec. - 1. Lägsta pris'!AY$77,'1 Spec. - 1. Lägsta pris'!$AN147)),"")</f>
        <v/>
      </c>
      <c r="AV147" s="10" t="str" cm="1">
        <f t="array" ref="AV147">IFERROR(IF(INDEX(Admin!$P$43:$Q$57,'1 Spec. - 1. Lägsta pris'!AZ$77,'1 Spec. - 1. Lägsta pris'!$AN147)="","",INDEX(Admin!$P$43:$Q$57,'1 Spec. - 1. Lägsta pris'!AZ$77,'1 Spec. - 1. Lägsta pris'!$AN147)),"")</f>
        <v/>
      </c>
      <c r="AW147" s="10" t="str" cm="1">
        <f t="array" ref="AW147">IFERROR(IF(INDEX(Admin!$P$43:$Q$57,'1 Spec. - 1. Lägsta pris'!BA$77,'1 Spec. - 1. Lägsta pris'!$AN147)="","",INDEX(Admin!$P$43:$Q$57,'1 Spec. - 1. Lägsta pris'!BA$77,'1 Spec. - 1. Lägsta pris'!$AN147)),"")</f>
        <v/>
      </c>
      <c r="AX147" s="10" t="str" cm="1">
        <f t="array" ref="AX147">IFERROR(IF(INDEX(Admin!$P$43:$Q$57,'1 Spec. - 1. Lägsta pris'!BB$77,'1 Spec. - 1. Lägsta pris'!$AN147)="","",INDEX(Admin!$P$43:$Q$57,'1 Spec. - 1. Lägsta pris'!BB$77,'1 Spec. - 1. Lägsta pris'!$AN147)),"")</f>
        <v/>
      </c>
      <c r="AY147" s="10" t="str" cm="1">
        <f t="array" ref="AY147">IFERROR(IF(INDEX(Admin!$P$43:$Q$57,'1 Spec. - 1. Lägsta pris'!BC$77,'1 Spec. - 1. Lägsta pris'!$AN147)="","",INDEX(Admin!$P$43:$Q$57,'1 Spec. - 1. Lägsta pris'!BC$77,'1 Spec. - 1. Lägsta pris'!$AN147)),"")</f>
        <v/>
      </c>
      <c r="AZ147" s="10" t="str" cm="1">
        <f t="array" ref="AZ147">IFERROR(IF(INDEX(Admin!$P$43:$Q$57,'1 Spec. - 1. Lägsta pris'!BD$77,'1 Spec. - 1. Lägsta pris'!$AN147)="","",INDEX(Admin!$P$43:$Q$57,'1 Spec. - 1. Lägsta pris'!BD$77,'1 Spec. - 1. Lägsta pris'!$AN147)),"")</f>
        <v/>
      </c>
      <c r="BA147" s="10" t="str" cm="1">
        <f t="array" ref="BA147">IFERROR(IF(INDEX(Admin!$P$43:$Q$57,'1 Spec. - 1. Lägsta pris'!BE$77,'1 Spec. - 1. Lägsta pris'!$AN147)="","",INDEX(Admin!$P$43:$Q$57,'1 Spec. - 1. Lägsta pris'!BE$77,'1 Spec. - 1. Lägsta pris'!$AN147)),"")</f>
        <v/>
      </c>
      <c r="BB147" s="10" t="str" cm="1">
        <f t="array" ref="BB147">IFERROR(IF(INDEX(Admin!$P$43:$Q$57,'1 Spec. - 1. Lägsta pris'!BF$77,'1 Spec. - 1. Lägsta pris'!$AN147)="","",INDEX(Admin!$P$43:$Q$57,'1 Spec. - 1. Lägsta pris'!BF$77,'1 Spec. - 1. Lägsta pris'!$AN147)),"")</f>
        <v/>
      </c>
      <c r="BC147" s="10" t="str" cm="1">
        <f t="array" ref="BC147">IFERROR(IF(INDEX(Admin!$P$43:$Q$57,'1 Spec. - 1. Lägsta pris'!BG$77,'1 Spec. - 1. Lägsta pris'!$AN147)="","",INDEX(Admin!$P$43:$Q$57,'1 Spec. - 1. Lägsta pris'!BG$77,'1 Spec. - 1. Lägsta pris'!$AN147)),"")</f>
        <v/>
      </c>
      <c r="BD147" s="10" t="str" cm="1">
        <f t="array" ref="BD147">IFERROR(IF(INDEX(Admin!$P$43:$Q$57,'1 Spec. - 1. Lägsta pris'!BH$77,'1 Spec. - 1. Lägsta pris'!$AN147)="","",INDEX(Admin!$P$43:$Q$57,'1 Spec. - 1. Lägsta pris'!BH$77,'1 Spec. - 1. Lägsta pris'!$AN147)),"")</f>
        <v/>
      </c>
    </row>
    <row r="148" spans="1:56" ht="51.95" customHeight="1" x14ac:dyDescent="0.2">
      <c r="B148" s="232" t="s">
        <v>907</v>
      </c>
      <c r="C148" s="482"/>
      <c r="D148" s="483"/>
      <c r="E148" s="484"/>
      <c r="F148" s="467"/>
      <c r="G148" s="468"/>
      <c r="H148" s="268"/>
      <c r="I148" s="265" t="str">
        <f>IFERROR(IF(LEFT(C148,3)="Övr",MID(F148,FIND("(",F148)+1,LEN(F148)-FIND("(",F148)-1),INDEX(Admin!$H$127:$H$150,MATCH($C148,Admin!$I$127:$I$150,0))),"")</f>
        <v/>
      </c>
      <c r="J148" s="182"/>
      <c r="K148" s="182"/>
      <c r="L148" s="213"/>
      <c r="M148" s="213"/>
      <c r="N148" s="213"/>
      <c r="O148" s="213"/>
      <c r="P148" s="213"/>
      <c r="Q148" s="176"/>
      <c r="R148" s="469"/>
      <c r="S148" s="470"/>
      <c r="T148" s="363"/>
      <c r="U148" s="365">
        <f t="shared" si="12"/>
        <v>0</v>
      </c>
      <c r="V148" s="363"/>
      <c r="W148" s="365">
        <f t="shared" si="13"/>
        <v>0</v>
      </c>
      <c r="X148" s="365"/>
      <c r="Y148" s="471">
        <f t="shared" si="16"/>
        <v>0</v>
      </c>
      <c r="Z148" s="472"/>
      <c r="AM148" s="147" t="str">
        <f t="shared" si="14"/>
        <v/>
      </c>
      <c r="AN148" s="147" t="str">
        <f t="shared" si="21"/>
        <v/>
      </c>
      <c r="AP148" s="10" t="str" cm="1">
        <f t="array" ref="AP148">IFERROR(IF(INDEX(Admin!$P$43:$Q$57,'1 Spec. - 1. Lägsta pris'!AT$77,'1 Spec. - 1. Lägsta pris'!$AN148)="","",INDEX(Admin!$P$43:$Q$57,'1 Spec. - 1. Lägsta pris'!AT$77,'1 Spec. - 1. Lägsta pris'!$AN148)),"")</f>
        <v/>
      </c>
      <c r="AQ148" s="10" t="str" cm="1">
        <f t="array" ref="AQ148">IFERROR(IF(INDEX(Admin!$P$43:$Q$57,'1 Spec. - 1. Lägsta pris'!AU$77,'1 Spec. - 1. Lägsta pris'!$AN148)="","",INDEX(Admin!$P$43:$Q$57,'1 Spec. - 1. Lägsta pris'!AU$77,'1 Spec. - 1. Lägsta pris'!$AN148)),"")</f>
        <v/>
      </c>
      <c r="AR148" s="10" t="str" cm="1">
        <f t="array" ref="AR148">IFERROR(IF(INDEX(Admin!$P$43:$Q$57,'1 Spec. - 1. Lägsta pris'!AV$77,'1 Spec. - 1. Lägsta pris'!$AN148)="","",INDEX(Admin!$P$43:$Q$57,'1 Spec. - 1. Lägsta pris'!AV$77,'1 Spec. - 1. Lägsta pris'!$AN148)),"")</f>
        <v/>
      </c>
      <c r="AS148" s="10" t="str" cm="1">
        <f t="array" ref="AS148">IFERROR(IF(INDEX(Admin!$P$43:$Q$57,'1 Spec. - 1. Lägsta pris'!AW$77,'1 Spec. - 1. Lägsta pris'!$AN148)="","",INDEX(Admin!$P$43:$Q$57,'1 Spec. - 1. Lägsta pris'!AW$77,'1 Spec. - 1. Lägsta pris'!$AN148)),"")</f>
        <v/>
      </c>
      <c r="AT148" s="10" t="str" cm="1">
        <f t="array" ref="AT148">IFERROR(IF(INDEX(Admin!$P$43:$Q$57,'1 Spec. - 1. Lägsta pris'!AX$77,'1 Spec. - 1. Lägsta pris'!$AN148)="","",INDEX(Admin!$P$43:$Q$57,'1 Spec. - 1. Lägsta pris'!AX$77,'1 Spec. - 1. Lägsta pris'!$AN148)),"")</f>
        <v/>
      </c>
      <c r="AU148" s="10" t="str" cm="1">
        <f t="array" ref="AU148">IFERROR(IF(INDEX(Admin!$P$43:$Q$57,'1 Spec. - 1. Lägsta pris'!AY$77,'1 Spec. - 1. Lägsta pris'!$AN148)="","",INDEX(Admin!$P$43:$Q$57,'1 Spec. - 1. Lägsta pris'!AY$77,'1 Spec. - 1. Lägsta pris'!$AN148)),"")</f>
        <v/>
      </c>
      <c r="AV148" s="10" t="str" cm="1">
        <f t="array" ref="AV148">IFERROR(IF(INDEX(Admin!$P$43:$Q$57,'1 Spec. - 1. Lägsta pris'!AZ$77,'1 Spec. - 1. Lägsta pris'!$AN148)="","",INDEX(Admin!$P$43:$Q$57,'1 Spec. - 1. Lägsta pris'!AZ$77,'1 Spec. - 1. Lägsta pris'!$AN148)),"")</f>
        <v/>
      </c>
      <c r="AW148" s="10" t="str" cm="1">
        <f t="array" ref="AW148">IFERROR(IF(INDEX(Admin!$P$43:$Q$57,'1 Spec. - 1. Lägsta pris'!BA$77,'1 Spec. - 1. Lägsta pris'!$AN148)="","",INDEX(Admin!$P$43:$Q$57,'1 Spec. - 1. Lägsta pris'!BA$77,'1 Spec. - 1. Lägsta pris'!$AN148)),"")</f>
        <v/>
      </c>
      <c r="AX148" s="10" t="str" cm="1">
        <f t="array" ref="AX148">IFERROR(IF(INDEX(Admin!$P$43:$Q$57,'1 Spec. - 1. Lägsta pris'!BB$77,'1 Spec. - 1. Lägsta pris'!$AN148)="","",INDEX(Admin!$P$43:$Q$57,'1 Spec. - 1. Lägsta pris'!BB$77,'1 Spec. - 1. Lägsta pris'!$AN148)),"")</f>
        <v/>
      </c>
      <c r="AY148" s="10" t="str" cm="1">
        <f t="array" ref="AY148">IFERROR(IF(INDEX(Admin!$P$43:$Q$57,'1 Spec. - 1. Lägsta pris'!BC$77,'1 Spec. - 1. Lägsta pris'!$AN148)="","",INDEX(Admin!$P$43:$Q$57,'1 Spec. - 1. Lägsta pris'!BC$77,'1 Spec. - 1. Lägsta pris'!$AN148)),"")</f>
        <v/>
      </c>
      <c r="AZ148" s="10" t="str" cm="1">
        <f t="array" ref="AZ148">IFERROR(IF(INDEX(Admin!$P$43:$Q$57,'1 Spec. - 1. Lägsta pris'!BD$77,'1 Spec. - 1. Lägsta pris'!$AN148)="","",INDEX(Admin!$P$43:$Q$57,'1 Spec. - 1. Lägsta pris'!BD$77,'1 Spec. - 1. Lägsta pris'!$AN148)),"")</f>
        <v/>
      </c>
      <c r="BA148" s="10" t="str" cm="1">
        <f t="array" ref="BA148">IFERROR(IF(INDEX(Admin!$P$43:$Q$57,'1 Spec. - 1. Lägsta pris'!BE$77,'1 Spec. - 1. Lägsta pris'!$AN148)="","",INDEX(Admin!$P$43:$Q$57,'1 Spec. - 1. Lägsta pris'!BE$77,'1 Spec. - 1. Lägsta pris'!$AN148)),"")</f>
        <v/>
      </c>
      <c r="BB148" s="10" t="str" cm="1">
        <f t="array" ref="BB148">IFERROR(IF(INDEX(Admin!$P$43:$Q$57,'1 Spec. - 1. Lägsta pris'!BF$77,'1 Spec. - 1. Lägsta pris'!$AN148)="","",INDEX(Admin!$P$43:$Q$57,'1 Spec. - 1. Lägsta pris'!BF$77,'1 Spec. - 1. Lägsta pris'!$AN148)),"")</f>
        <v/>
      </c>
      <c r="BC148" s="10" t="str" cm="1">
        <f t="array" ref="BC148">IFERROR(IF(INDEX(Admin!$P$43:$Q$57,'1 Spec. - 1. Lägsta pris'!BG$77,'1 Spec. - 1. Lägsta pris'!$AN148)="","",INDEX(Admin!$P$43:$Q$57,'1 Spec. - 1. Lägsta pris'!BG$77,'1 Spec. - 1. Lägsta pris'!$AN148)),"")</f>
        <v/>
      </c>
      <c r="BD148" s="10" t="str" cm="1">
        <f t="array" ref="BD148">IFERROR(IF(INDEX(Admin!$P$43:$Q$57,'1 Spec. - 1. Lägsta pris'!BH$77,'1 Spec. - 1. Lägsta pris'!$AN148)="","",INDEX(Admin!$P$43:$Q$57,'1 Spec. - 1. Lägsta pris'!BH$77,'1 Spec. - 1. Lägsta pris'!$AN148)),"")</f>
        <v/>
      </c>
    </row>
    <row r="149" spans="1:56" ht="51.95" customHeight="1" x14ac:dyDescent="0.2">
      <c r="B149" s="232" t="s">
        <v>908</v>
      </c>
      <c r="C149" s="482"/>
      <c r="D149" s="483"/>
      <c r="E149" s="484"/>
      <c r="F149" s="467"/>
      <c r="G149" s="468"/>
      <c r="H149" s="268"/>
      <c r="I149" s="265" t="str">
        <f>IFERROR(IF(LEFT(C149,3)="Övr",MID(F149,FIND("(",F149)+1,LEN(F149)-FIND("(",F149)-1),INDEX(Admin!$H$127:$H$150,MATCH($C149,Admin!$I$127:$I$150,0))),"")</f>
        <v/>
      </c>
      <c r="J149" s="182"/>
      <c r="K149" s="182"/>
      <c r="L149" s="213"/>
      <c r="M149" s="213"/>
      <c r="N149" s="213"/>
      <c r="O149" s="213"/>
      <c r="P149" s="213"/>
      <c r="Q149" s="176"/>
      <c r="R149" s="469"/>
      <c r="S149" s="470"/>
      <c r="T149" s="363"/>
      <c r="U149" s="365">
        <f t="shared" si="12"/>
        <v>0</v>
      </c>
      <c r="V149" s="363"/>
      <c r="W149" s="365">
        <f t="shared" si="13"/>
        <v>0</v>
      </c>
      <c r="X149" s="365"/>
      <c r="Y149" s="471">
        <f t="shared" si="16"/>
        <v>0</v>
      </c>
      <c r="Z149" s="472"/>
      <c r="AM149" s="147" t="str">
        <f t="shared" si="14"/>
        <v/>
      </c>
      <c r="AN149" s="147" t="str">
        <f t="shared" si="21"/>
        <v/>
      </c>
      <c r="AP149" s="10" t="str" cm="1">
        <f t="array" ref="AP149">IFERROR(IF(INDEX(Admin!$P$43:$Q$57,'1 Spec. - 1. Lägsta pris'!AT$77,'1 Spec. - 1. Lägsta pris'!$AN149)="","",INDEX(Admin!$P$43:$Q$57,'1 Spec. - 1. Lägsta pris'!AT$77,'1 Spec. - 1. Lägsta pris'!$AN149)),"")</f>
        <v/>
      </c>
      <c r="AQ149" s="10" t="str" cm="1">
        <f t="array" ref="AQ149">IFERROR(IF(INDEX(Admin!$P$43:$Q$57,'1 Spec. - 1. Lägsta pris'!AU$77,'1 Spec. - 1. Lägsta pris'!$AN149)="","",INDEX(Admin!$P$43:$Q$57,'1 Spec. - 1. Lägsta pris'!AU$77,'1 Spec. - 1. Lägsta pris'!$AN149)),"")</f>
        <v/>
      </c>
      <c r="AR149" s="10" t="str" cm="1">
        <f t="array" ref="AR149">IFERROR(IF(INDEX(Admin!$P$43:$Q$57,'1 Spec. - 1. Lägsta pris'!AV$77,'1 Spec. - 1. Lägsta pris'!$AN149)="","",INDEX(Admin!$P$43:$Q$57,'1 Spec. - 1. Lägsta pris'!AV$77,'1 Spec. - 1. Lägsta pris'!$AN149)),"")</f>
        <v/>
      </c>
      <c r="AS149" s="10" t="str" cm="1">
        <f t="array" ref="AS149">IFERROR(IF(INDEX(Admin!$P$43:$Q$57,'1 Spec. - 1. Lägsta pris'!AW$77,'1 Spec. - 1. Lägsta pris'!$AN149)="","",INDEX(Admin!$P$43:$Q$57,'1 Spec. - 1. Lägsta pris'!AW$77,'1 Spec. - 1. Lägsta pris'!$AN149)),"")</f>
        <v/>
      </c>
      <c r="AT149" s="10" t="str" cm="1">
        <f t="array" ref="AT149">IFERROR(IF(INDEX(Admin!$P$43:$Q$57,'1 Spec. - 1. Lägsta pris'!AX$77,'1 Spec. - 1. Lägsta pris'!$AN149)="","",INDEX(Admin!$P$43:$Q$57,'1 Spec. - 1. Lägsta pris'!AX$77,'1 Spec. - 1. Lägsta pris'!$AN149)),"")</f>
        <v/>
      </c>
      <c r="AU149" s="10" t="str" cm="1">
        <f t="array" ref="AU149">IFERROR(IF(INDEX(Admin!$P$43:$Q$57,'1 Spec. - 1. Lägsta pris'!AY$77,'1 Spec. - 1. Lägsta pris'!$AN149)="","",INDEX(Admin!$P$43:$Q$57,'1 Spec. - 1. Lägsta pris'!AY$77,'1 Spec. - 1. Lägsta pris'!$AN149)),"")</f>
        <v/>
      </c>
      <c r="AV149" s="10" t="str" cm="1">
        <f t="array" ref="AV149">IFERROR(IF(INDEX(Admin!$P$43:$Q$57,'1 Spec. - 1. Lägsta pris'!AZ$77,'1 Spec. - 1. Lägsta pris'!$AN149)="","",INDEX(Admin!$P$43:$Q$57,'1 Spec. - 1. Lägsta pris'!AZ$77,'1 Spec. - 1. Lägsta pris'!$AN149)),"")</f>
        <v/>
      </c>
      <c r="AW149" s="10" t="str" cm="1">
        <f t="array" ref="AW149">IFERROR(IF(INDEX(Admin!$P$43:$Q$57,'1 Spec. - 1. Lägsta pris'!BA$77,'1 Spec. - 1. Lägsta pris'!$AN149)="","",INDEX(Admin!$P$43:$Q$57,'1 Spec. - 1. Lägsta pris'!BA$77,'1 Spec. - 1. Lägsta pris'!$AN149)),"")</f>
        <v/>
      </c>
      <c r="AX149" s="10" t="str" cm="1">
        <f t="array" ref="AX149">IFERROR(IF(INDEX(Admin!$P$43:$Q$57,'1 Spec. - 1. Lägsta pris'!BB$77,'1 Spec. - 1. Lägsta pris'!$AN149)="","",INDEX(Admin!$P$43:$Q$57,'1 Spec. - 1. Lägsta pris'!BB$77,'1 Spec. - 1. Lägsta pris'!$AN149)),"")</f>
        <v/>
      </c>
      <c r="AY149" s="10" t="str" cm="1">
        <f t="array" ref="AY149">IFERROR(IF(INDEX(Admin!$P$43:$Q$57,'1 Spec. - 1. Lägsta pris'!BC$77,'1 Spec. - 1. Lägsta pris'!$AN149)="","",INDEX(Admin!$P$43:$Q$57,'1 Spec. - 1. Lägsta pris'!BC$77,'1 Spec. - 1. Lägsta pris'!$AN149)),"")</f>
        <v/>
      </c>
      <c r="AZ149" s="10" t="str" cm="1">
        <f t="array" ref="AZ149">IFERROR(IF(INDEX(Admin!$P$43:$Q$57,'1 Spec. - 1. Lägsta pris'!BD$77,'1 Spec. - 1. Lägsta pris'!$AN149)="","",INDEX(Admin!$P$43:$Q$57,'1 Spec. - 1. Lägsta pris'!BD$77,'1 Spec. - 1. Lägsta pris'!$AN149)),"")</f>
        <v/>
      </c>
      <c r="BA149" s="10" t="str" cm="1">
        <f t="array" ref="BA149">IFERROR(IF(INDEX(Admin!$P$43:$Q$57,'1 Spec. - 1. Lägsta pris'!BE$77,'1 Spec. - 1. Lägsta pris'!$AN149)="","",INDEX(Admin!$P$43:$Q$57,'1 Spec. - 1. Lägsta pris'!BE$77,'1 Spec. - 1. Lägsta pris'!$AN149)),"")</f>
        <v/>
      </c>
      <c r="BB149" s="10" t="str" cm="1">
        <f t="array" ref="BB149">IFERROR(IF(INDEX(Admin!$P$43:$Q$57,'1 Spec. - 1. Lägsta pris'!BF$77,'1 Spec. - 1. Lägsta pris'!$AN149)="","",INDEX(Admin!$P$43:$Q$57,'1 Spec. - 1. Lägsta pris'!BF$77,'1 Spec. - 1. Lägsta pris'!$AN149)),"")</f>
        <v/>
      </c>
      <c r="BC149" s="10" t="str" cm="1">
        <f t="array" ref="BC149">IFERROR(IF(INDEX(Admin!$P$43:$Q$57,'1 Spec. - 1. Lägsta pris'!BG$77,'1 Spec. - 1. Lägsta pris'!$AN149)="","",INDEX(Admin!$P$43:$Q$57,'1 Spec. - 1. Lägsta pris'!BG$77,'1 Spec. - 1. Lägsta pris'!$AN149)),"")</f>
        <v/>
      </c>
      <c r="BD149" s="10" t="str" cm="1">
        <f t="array" ref="BD149">IFERROR(IF(INDEX(Admin!$P$43:$Q$57,'1 Spec. - 1. Lägsta pris'!BH$77,'1 Spec. - 1. Lägsta pris'!$AN149)="","",INDEX(Admin!$P$43:$Q$57,'1 Spec. - 1. Lägsta pris'!BH$77,'1 Spec. - 1. Lägsta pris'!$AN149)),"")</f>
        <v/>
      </c>
    </row>
    <row r="150" spans="1:56" ht="51.95" customHeight="1" x14ac:dyDescent="0.2">
      <c r="B150" s="232" t="s">
        <v>909</v>
      </c>
      <c r="C150" s="482"/>
      <c r="D150" s="483"/>
      <c r="E150" s="484"/>
      <c r="F150" s="467"/>
      <c r="G150" s="468"/>
      <c r="H150" s="268"/>
      <c r="I150" s="265" t="str">
        <f>IFERROR(IF(LEFT(C150,3)="Övr",MID(F150,FIND("(",F150)+1,LEN(F150)-FIND("(",F150)-1),INDEX(Admin!$H$127:$H$150,MATCH($C150,Admin!$I$127:$I$150,0))),"")</f>
        <v/>
      </c>
      <c r="J150" s="182"/>
      <c r="K150" s="182"/>
      <c r="L150" s="213"/>
      <c r="M150" s="213"/>
      <c r="N150" s="213"/>
      <c r="O150" s="213"/>
      <c r="P150" s="213"/>
      <c r="Q150" s="176"/>
      <c r="R150" s="469"/>
      <c r="S150" s="470"/>
      <c r="T150" s="363"/>
      <c r="U150" s="365">
        <f t="shared" si="12"/>
        <v>0</v>
      </c>
      <c r="V150" s="363"/>
      <c r="W150" s="365">
        <f t="shared" si="13"/>
        <v>0</v>
      </c>
      <c r="X150" s="365"/>
      <c r="Y150" s="471">
        <f t="shared" si="16"/>
        <v>0</v>
      </c>
      <c r="Z150" s="472"/>
      <c r="AM150" s="147" t="str">
        <f t="shared" si="14"/>
        <v/>
      </c>
      <c r="AN150" s="147" t="str">
        <f t="shared" si="21"/>
        <v/>
      </c>
      <c r="AP150" s="10" t="str" cm="1">
        <f t="array" ref="AP150">IFERROR(IF(INDEX(Admin!$P$43:$Q$57,'1 Spec. - 1. Lägsta pris'!AT$77,'1 Spec. - 1. Lägsta pris'!$AN150)="","",INDEX(Admin!$P$43:$Q$57,'1 Spec. - 1. Lägsta pris'!AT$77,'1 Spec. - 1. Lägsta pris'!$AN150)),"")</f>
        <v/>
      </c>
      <c r="AQ150" s="10" t="str" cm="1">
        <f t="array" ref="AQ150">IFERROR(IF(INDEX(Admin!$P$43:$Q$57,'1 Spec. - 1. Lägsta pris'!AU$77,'1 Spec. - 1. Lägsta pris'!$AN150)="","",INDEX(Admin!$P$43:$Q$57,'1 Spec. - 1. Lägsta pris'!AU$77,'1 Spec. - 1. Lägsta pris'!$AN150)),"")</f>
        <v/>
      </c>
      <c r="AR150" s="10" t="str" cm="1">
        <f t="array" ref="AR150">IFERROR(IF(INDEX(Admin!$P$43:$Q$57,'1 Spec. - 1. Lägsta pris'!AV$77,'1 Spec. - 1. Lägsta pris'!$AN150)="","",INDEX(Admin!$P$43:$Q$57,'1 Spec. - 1. Lägsta pris'!AV$77,'1 Spec. - 1. Lägsta pris'!$AN150)),"")</f>
        <v/>
      </c>
      <c r="AS150" s="10" t="str" cm="1">
        <f t="array" ref="AS150">IFERROR(IF(INDEX(Admin!$P$43:$Q$57,'1 Spec. - 1. Lägsta pris'!AW$77,'1 Spec. - 1. Lägsta pris'!$AN150)="","",INDEX(Admin!$P$43:$Q$57,'1 Spec. - 1. Lägsta pris'!AW$77,'1 Spec. - 1. Lägsta pris'!$AN150)),"")</f>
        <v/>
      </c>
      <c r="AT150" s="10" t="str" cm="1">
        <f t="array" ref="AT150">IFERROR(IF(INDEX(Admin!$P$43:$Q$57,'1 Spec. - 1. Lägsta pris'!AX$77,'1 Spec. - 1. Lägsta pris'!$AN150)="","",INDEX(Admin!$P$43:$Q$57,'1 Spec. - 1. Lägsta pris'!AX$77,'1 Spec. - 1. Lägsta pris'!$AN150)),"")</f>
        <v/>
      </c>
      <c r="AU150" s="10" t="str" cm="1">
        <f t="array" ref="AU150">IFERROR(IF(INDEX(Admin!$P$43:$Q$57,'1 Spec. - 1. Lägsta pris'!AY$77,'1 Spec. - 1. Lägsta pris'!$AN150)="","",INDEX(Admin!$P$43:$Q$57,'1 Spec. - 1. Lägsta pris'!AY$77,'1 Spec. - 1. Lägsta pris'!$AN150)),"")</f>
        <v/>
      </c>
      <c r="AV150" s="10" t="str" cm="1">
        <f t="array" ref="AV150">IFERROR(IF(INDEX(Admin!$P$43:$Q$57,'1 Spec. - 1. Lägsta pris'!AZ$77,'1 Spec. - 1. Lägsta pris'!$AN150)="","",INDEX(Admin!$P$43:$Q$57,'1 Spec. - 1. Lägsta pris'!AZ$77,'1 Spec. - 1. Lägsta pris'!$AN150)),"")</f>
        <v/>
      </c>
      <c r="AW150" s="10" t="str" cm="1">
        <f t="array" ref="AW150">IFERROR(IF(INDEX(Admin!$P$43:$Q$57,'1 Spec. - 1. Lägsta pris'!BA$77,'1 Spec. - 1. Lägsta pris'!$AN150)="","",INDEX(Admin!$P$43:$Q$57,'1 Spec. - 1. Lägsta pris'!BA$77,'1 Spec. - 1. Lägsta pris'!$AN150)),"")</f>
        <v/>
      </c>
      <c r="AX150" s="10" t="str" cm="1">
        <f t="array" ref="AX150">IFERROR(IF(INDEX(Admin!$P$43:$Q$57,'1 Spec. - 1. Lägsta pris'!BB$77,'1 Spec. - 1. Lägsta pris'!$AN150)="","",INDEX(Admin!$P$43:$Q$57,'1 Spec. - 1. Lägsta pris'!BB$77,'1 Spec. - 1. Lägsta pris'!$AN150)),"")</f>
        <v/>
      </c>
      <c r="AY150" s="10" t="str" cm="1">
        <f t="array" ref="AY150">IFERROR(IF(INDEX(Admin!$P$43:$Q$57,'1 Spec. - 1. Lägsta pris'!BC$77,'1 Spec. - 1. Lägsta pris'!$AN150)="","",INDEX(Admin!$P$43:$Q$57,'1 Spec. - 1. Lägsta pris'!BC$77,'1 Spec. - 1. Lägsta pris'!$AN150)),"")</f>
        <v/>
      </c>
      <c r="AZ150" s="10" t="str" cm="1">
        <f t="array" ref="AZ150">IFERROR(IF(INDEX(Admin!$P$43:$Q$57,'1 Spec. - 1. Lägsta pris'!BD$77,'1 Spec. - 1. Lägsta pris'!$AN150)="","",INDEX(Admin!$P$43:$Q$57,'1 Spec. - 1. Lägsta pris'!BD$77,'1 Spec. - 1. Lägsta pris'!$AN150)),"")</f>
        <v/>
      </c>
      <c r="BA150" s="10" t="str" cm="1">
        <f t="array" ref="BA150">IFERROR(IF(INDEX(Admin!$P$43:$Q$57,'1 Spec. - 1. Lägsta pris'!BE$77,'1 Spec. - 1. Lägsta pris'!$AN150)="","",INDEX(Admin!$P$43:$Q$57,'1 Spec. - 1. Lägsta pris'!BE$77,'1 Spec. - 1. Lägsta pris'!$AN150)),"")</f>
        <v/>
      </c>
      <c r="BB150" s="10" t="str" cm="1">
        <f t="array" ref="BB150">IFERROR(IF(INDEX(Admin!$P$43:$Q$57,'1 Spec. - 1. Lägsta pris'!BF$77,'1 Spec. - 1. Lägsta pris'!$AN150)="","",INDEX(Admin!$P$43:$Q$57,'1 Spec. - 1. Lägsta pris'!BF$77,'1 Spec. - 1. Lägsta pris'!$AN150)),"")</f>
        <v/>
      </c>
      <c r="BC150" s="10" t="str" cm="1">
        <f t="array" ref="BC150">IFERROR(IF(INDEX(Admin!$P$43:$Q$57,'1 Spec. - 1. Lägsta pris'!BG$77,'1 Spec. - 1. Lägsta pris'!$AN150)="","",INDEX(Admin!$P$43:$Q$57,'1 Spec. - 1. Lägsta pris'!BG$77,'1 Spec. - 1. Lägsta pris'!$AN150)),"")</f>
        <v/>
      </c>
      <c r="BD150" s="10" t="str" cm="1">
        <f t="array" ref="BD150">IFERROR(IF(INDEX(Admin!$P$43:$Q$57,'1 Spec. - 1. Lägsta pris'!BH$77,'1 Spec. - 1. Lägsta pris'!$AN150)="","",INDEX(Admin!$P$43:$Q$57,'1 Spec. - 1. Lägsta pris'!BH$77,'1 Spec. - 1. Lägsta pris'!$AN150)),"")</f>
        <v/>
      </c>
    </row>
    <row r="151" spans="1:56" ht="51.95" customHeight="1" x14ac:dyDescent="0.2">
      <c r="B151" s="232" t="s">
        <v>910</v>
      </c>
      <c r="C151" s="482"/>
      <c r="D151" s="483"/>
      <c r="E151" s="484"/>
      <c r="F151" s="467"/>
      <c r="G151" s="468"/>
      <c r="H151" s="268"/>
      <c r="I151" s="265" t="str">
        <f>IFERROR(IF(LEFT(C151,3)="Övr",MID(F151,FIND("(",F151)+1,LEN(F151)-FIND("(",F151)-1),INDEX(Admin!$H$127:$H$150,MATCH($C151,Admin!$I$127:$I$150,0))),"")</f>
        <v/>
      </c>
      <c r="J151" s="182"/>
      <c r="K151" s="182"/>
      <c r="L151" s="213"/>
      <c r="M151" s="213"/>
      <c r="N151" s="213"/>
      <c r="O151" s="213"/>
      <c r="P151" s="213"/>
      <c r="Q151" s="176"/>
      <c r="R151" s="469"/>
      <c r="S151" s="470"/>
      <c r="T151" s="363"/>
      <c r="U151" s="365">
        <f t="shared" si="12"/>
        <v>0</v>
      </c>
      <c r="V151" s="363"/>
      <c r="W151" s="365">
        <f t="shared" si="13"/>
        <v>0</v>
      </c>
      <c r="X151" s="365"/>
      <c r="Y151" s="471">
        <f t="shared" si="16"/>
        <v>0</v>
      </c>
      <c r="Z151" s="472"/>
      <c r="AM151" s="147" t="str">
        <f t="shared" si="14"/>
        <v/>
      </c>
      <c r="AN151" s="147" t="str">
        <f t="shared" si="21"/>
        <v/>
      </c>
      <c r="AP151" s="10" t="str" cm="1">
        <f t="array" ref="AP151">IFERROR(IF(INDEX(Admin!$P$43:$Q$57,'1 Spec. - 1. Lägsta pris'!AT$77,'1 Spec. - 1. Lägsta pris'!$AN151)="","",INDEX(Admin!$P$43:$Q$57,'1 Spec. - 1. Lägsta pris'!AT$77,'1 Spec. - 1. Lägsta pris'!$AN151)),"")</f>
        <v/>
      </c>
      <c r="AQ151" s="10" t="str" cm="1">
        <f t="array" ref="AQ151">IFERROR(IF(INDEX(Admin!$P$43:$Q$57,'1 Spec. - 1. Lägsta pris'!AU$77,'1 Spec. - 1. Lägsta pris'!$AN151)="","",INDEX(Admin!$P$43:$Q$57,'1 Spec. - 1. Lägsta pris'!AU$77,'1 Spec. - 1. Lägsta pris'!$AN151)),"")</f>
        <v/>
      </c>
      <c r="AR151" s="10" t="str" cm="1">
        <f t="array" ref="AR151">IFERROR(IF(INDEX(Admin!$P$43:$Q$57,'1 Spec. - 1. Lägsta pris'!AV$77,'1 Spec. - 1. Lägsta pris'!$AN151)="","",INDEX(Admin!$P$43:$Q$57,'1 Spec. - 1. Lägsta pris'!AV$77,'1 Spec. - 1. Lägsta pris'!$AN151)),"")</f>
        <v/>
      </c>
      <c r="AS151" s="10" t="str" cm="1">
        <f t="array" ref="AS151">IFERROR(IF(INDEX(Admin!$P$43:$Q$57,'1 Spec. - 1. Lägsta pris'!AW$77,'1 Spec. - 1. Lägsta pris'!$AN151)="","",INDEX(Admin!$P$43:$Q$57,'1 Spec. - 1. Lägsta pris'!AW$77,'1 Spec. - 1. Lägsta pris'!$AN151)),"")</f>
        <v/>
      </c>
      <c r="AT151" s="10" t="str" cm="1">
        <f t="array" ref="AT151">IFERROR(IF(INDEX(Admin!$P$43:$Q$57,'1 Spec. - 1. Lägsta pris'!AX$77,'1 Spec. - 1. Lägsta pris'!$AN151)="","",INDEX(Admin!$P$43:$Q$57,'1 Spec. - 1. Lägsta pris'!AX$77,'1 Spec. - 1. Lägsta pris'!$AN151)),"")</f>
        <v/>
      </c>
      <c r="AU151" s="10" t="str" cm="1">
        <f t="array" ref="AU151">IFERROR(IF(INDEX(Admin!$P$43:$Q$57,'1 Spec. - 1. Lägsta pris'!AY$77,'1 Spec. - 1. Lägsta pris'!$AN151)="","",INDEX(Admin!$P$43:$Q$57,'1 Spec. - 1. Lägsta pris'!AY$77,'1 Spec. - 1. Lägsta pris'!$AN151)),"")</f>
        <v/>
      </c>
      <c r="AV151" s="10" t="str" cm="1">
        <f t="array" ref="AV151">IFERROR(IF(INDEX(Admin!$P$43:$Q$57,'1 Spec. - 1. Lägsta pris'!AZ$77,'1 Spec. - 1. Lägsta pris'!$AN151)="","",INDEX(Admin!$P$43:$Q$57,'1 Spec. - 1. Lägsta pris'!AZ$77,'1 Spec. - 1. Lägsta pris'!$AN151)),"")</f>
        <v/>
      </c>
      <c r="AW151" s="10" t="str" cm="1">
        <f t="array" ref="AW151">IFERROR(IF(INDEX(Admin!$P$43:$Q$57,'1 Spec. - 1. Lägsta pris'!BA$77,'1 Spec. - 1. Lägsta pris'!$AN151)="","",INDEX(Admin!$P$43:$Q$57,'1 Spec. - 1. Lägsta pris'!BA$77,'1 Spec. - 1. Lägsta pris'!$AN151)),"")</f>
        <v/>
      </c>
      <c r="AX151" s="10" t="str" cm="1">
        <f t="array" ref="AX151">IFERROR(IF(INDEX(Admin!$P$43:$Q$57,'1 Spec. - 1. Lägsta pris'!BB$77,'1 Spec. - 1. Lägsta pris'!$AN151)="","",INDEX(Admin!$P$43:$Q$57,'1 Spec. - 1. Lägsta pris'!BB$77,'1 Spec. - 1. Lägsta pris'!$AN151)),"")</f>
        <v/>
      </c>
      <c r="AY151" s="10" t="str" cm="1">
        <f t="array" ref="AY151">IFERROR(IF(INDEX(Admin!$P$43:$Q$57,'1 Spec. - 1. Lägsta pris'!BC$77,'1 Spec. - 1. Lägsta pris'!$AN151)="","",INDEX(Admin!$P$43:$Q$57,'1 Spec. - 1. Lägsta pris'!BC$77,'1 Spec. - 1. Lägsta pris'!$AN151)),"")</f>
        <v/>
      </c>
      <c r="AZ151" s="10" t="str" cm="1">
        <f t="array" ref="AZ151">IFERROR(IF(INDEX(Admin!$P$43:$Q$57,'1 Spec. - 1. Lägsta pris'!BD$77,'1 Spec. - 1. Lägsta pris'!$AN151)="","",INDEX(Admin!$P$43:$Q$57,'1 Spec. - 1. Lägsta pris'!BD$77,'1 Spec. - 1. Lägsta pris'!$AN151)),"")</f>
        <v/>
      </c>
      <c r="BA151" s="10" t="str" cm="1">
        <f t="array" ref="BA151">IFERROR(IF(INDEX(Admin!$P$43:$Q$57,'1 Spec. - 1. Lägsta pris'!BE$77,'1 Spec. - 1. Lägsta pris'!$AN151)="","",INDEX(Admin!$P$43:$Q$57,'1 Spec. - 1. Lägsta pris'!BE$77,'1 Spec. - 1. Lägsta pris'!$AN151)),"")</f>
        <v/>
      </c>
      <c r="BB151" s="10" t="str" cm="1">
        <f t="array" ref="BB151">IFERROR(IF(INDEX(Admin!$P$43:$Q$57,'1 Spec. - 1. Lägsta pris'!BF$77,'1 Spec. - 1. Lägsta pris'!$AN151)="","",INDEX(Admin!$P$43:$Q$57,'1 Spec. - 1. Lägsta pris'!BF$77,'1 Spec. - 1. Lägsta pris'!$AN151)),"")</f>
        <v/>
      </c>
      <c r="BC151" s="10" t="str" cm="1">
        <f t="array" ref="BC151">IFERROR(IF(INDEX(Admin!$P$43:$Q$57,'1 Spec. - 1. Lägsta pris'!BG$77,'1 Spec. - 1. Lägsta pris'!$AN151)="","",INDEX(Admin!$P$43:$Q$57,'1 Spec. - 1. Lägsta pris'!BG$77,'1 Spec. - 1. Lägsta pris'!$AN151)),"")</f>
        <v/>
      </c>
      <c r="BD151" s="10" t="str" cm="1">
        <f t="array" ref="BD151">IFERROR(IF(INDEX(Admin!$P$43:$Q$57,'1 Spec. - 1. Lägsta pris'!BH$77,'1 Spec. - 1. Lägsta pris'!$AN151)="","",INDEX(Admin!$P$43:$Q$57,'1 Spec. - 1. Lägsta pris'!BH$77,'1 Spec. - 1. Lägsta pris'!$AN151)),"")</f>
        <v/>
      </c>
    </row>
    <row r="152" spans="1:56" ht="51.95" customHeight="1" x14ac:dyDescent="0.2">
      <c r="B152" s="232" t="s">
        <v>911</v>
      </c>
      <c r="C152" s="482"/>
      <c r="D152" s="483"/>
      <c r="E152" s="484"/>
      <c r="F152" s="467"/>
      <c r="G152" s="468"/>
      <c r="H152" s="268"/>
      <c r="I152" s="265" t="str">
        <f>IFERROR(IF(LEFT(C152,3)="Övr",MID(F152,FIND("(",F152)+1,LEN(F152)-FIND("(",F152)-1),INDEX(Admin!$H$127:$H$150,MATCH($C152,Admin!$I$127:$I$150,0))),"")</f>
        <v/>
      </c>
      <c r="J152" s="182"/>
      <c r="K152" s="182"/>
      <c r="L152" s="213"/>
      <c r="M152" s="213"/>
      <c r="N152" s="213"/>
      <c r="O152" s="213"/>
      <c r="P152" s="213"/>
      <c r="Q152" s="176"/>
      <c r="R152" s="469"/>
      <c r="S152" s="470"/>
      <c r="T152" s="363"/>
      <c r="U152" s="365">
        <f t="shared" si="12"/>
        <v>0</v>
      </c>
      <c r="V152" s="363"/>
      <c r="W152" s="365">
        <f t="shared" si="13"/>
        <v>0</v>
      </c>
      <c r="X152" s="365"/>
      <c r="Y152" s="487">
        <f t="shared" si="16"/>
        <v>0</v>
      </c>
      <c r="Z152" s="488"/>
      <c r="AM152" s="147" t="str">
        <f t="shared" si="14"/>
        <v/>
      </c>
      <c r="AN152" s="147" t="str">
        <f t="shared" si="21"/>
        <v/>
      </c>
      <c r="AP152" s="10" t="str" cm="1">
        <f t="array" ref="AP152">IFERROR(IF(INDEX(Admin!$P$43:$Q$57,'1 Spec. - 1. Lägsta pris'!AT$77,'1 Spec. - 1. Lägsta pris'!$AN152)="","",INDEX(Admin!$P$43:$Q$57,'1 Spec. - 1. Lägsta pris'!AT$77,'1 Spec. - 1. Lägsta pris'!$AN152)),"")</f>
        <v/>
      </c>
      <c r="AQ152" s="10" t="str" cm="1">
        <f t="array" ref="AQ152">IFERROR(IF(INDEX(Admin!$P$43:$Q$57,'1 Spec. - 1. Lägsta pris'!AU$77,'1 Spec. - 1. Lägsta pris'!$AN152)="","",INDEX(Admin!$P$43:$Q$57,'1 Spec. - 1. Lägsta pris'!AU$77,'1 Spec. - 1. Lägsta pris'!$AN152)),"")</f>
        <v/>
      </c>
      <c r="AR152" s="10" t="str" cm="1">
        <f t="array" ref="AR152">IFERROR(IF(INDEX(Admin!$P$43:$Q$57,'1 Spec. - 1. Lägsta pris'!AV$77,'1 Spec. - 1. Lägsta pris'!$AN152)="","",INDEX(Admin!$P$43:$Q$57,'1 Spec. - 1. Lägsta pris'!AV$77,'1 Spec. - 1. Lägsta pris'!$AN152)),"")</f>
        <v/>
      </c>
      <c r="AS152" s="10" t="str" cm="1">
        <f t="array" ref="AS152">IFERROR(IF(INDEX(Admin!$P$43:$Q$57,'1 Spec. - 1. Lägsta pris'!AW$77,'1 Spec. - 1. Lägsta pris'!$AN152)="","",INDEX(Admin!$P$43:$Q$57,'1 Spec. - 1. Lägsta pris'!AW$77,'1 Spec. - 1. Lägsta pris'!$AN152)),"")</f>
        <v/>
      </c>
      <c r="AT152" s="10" t="str" cm="1">
        <f t="array" ref="AT152">IFERROR(IF(INDEX(Admin!$P$43:$Q$57,'1 Spec. - 1. Lägsta pris'!AX$77,'1 Spec. - 1. Lägsta pris'!$AN152)="","",INDEX(Admin!$P$43:$Q$57,'1 Spec. - 1. Lägsta pris'!AX$77,'1 Spec. - 1. Lägsta pris'!$AN152)),"")</f>
        <v/>
      </c>
      <c r="AU152" s="10" t="str" cm="1">
        <f t="array" ref="AU152">IFERROR(IF(INDEX(Admin!$P$43:$Q$57,'1 Spec. - 1. Lägsta pris'!AY$77,'1 Spec. - 1. Lägsta pris'!$AN152)="","",INDEX(Admin!$P$43:$Q$57,'1 Spec. - 1. Lägsta pris'!AY$77,'1 Spec. - 1. Lägsta pris'!$AN152)),"")</f>
        <v/>
      </c>
      <c r="AV152" s="10" t="str" cm="1">
        <f t="array" ref="AV152">IFERROR(IF(INDEX(Admin!$P$43:$Q$57,'1 Spec. - 1. Lägsta pris'!AZ$77,'1 Spec. - 1. Lägsta pris'!$AN152)="","",INDEX(Admin!$P$43:$Q$57,'1 Spec. - 1. Lägsta pris'!AZ$77,'1 Spec. - 1. Lägsta pris'!$AN152)),"")</f>
        <v/>
      </c>
      <c r="AW152" s="10" t="str" cm="1">
        <f t="array" ref="AW152">IFERROR(IF(INDEX(Admin!$P$43:$Q$57,'1 Spec. - 1. Lägsta pris'!BA$77,'1 Spec. - 1. Lägsta pris'!$AN152)="","",INDEX(Admin!$P$43:$Q$57,'1 Spec. - 1. Lägsta pris'!BA$77,'1 Spec. - 1. Lägsta pris'!$AN152)),"")</f>
        <v/>
      </c>
      <c r="AX152" s="10" t="str" cm="1">
        <f t="array" ref="AX152">IFERROR(IF(INDEX(Admin!$P$43:$Q$57,'1 Spec. - 1. Lägsta pris'!BB$77,'1 Spec. - 1. Lägsta pris'!$AN152)="","",INDEX(Admin!$P$43:$Q$57,'1 Spec. - 1. Lägsta pris'!BB$77,'1 Spec. - 1. Lägsta pris'!$AN152)),"")</f>
        <v/>
      </c>
      <c r="AY152" s="10" t="str" cm="1">
        <f t="array" ref="AY152">IFERROR(IF(INDEX(Admin!$P$43:$Q$57,'1 Spec. - 1. Lägsta pris'!BC$77,'1 Spec. - 1. Lägsta pris'!$AN152)="","",INDEX(Admin!$P$43:$Q$57,'1 Spec. - 1. Lägsta pris'!BC$77,'1 Spec. - 1. Lägsta pris'!$AN152)),"")</f>
        <v/>
      </c>
      <c r="AZ152" s="10" t="str" cm="1">
        <f t="array" ref="AZ152">IFERROR(IF(INDEX(Admin!$P$43:$Q$57,'1 Spec. - 1. Lägsta pris'!BD$77,'1 Spec. - 1. Lägsta pris'!$AN152)="","",INDEX(Admin!$P$43:$Q$57,'1 Spec. - 1. Lägsta pris'!BD$77,'1 Spec. - 1. Lägsta pris'!$AN152)),"")</f>
        <v/>
      </c>
      <c r="BA152" s="10" t="str" cm="1">
        <f t="array" ref="BA152">IFERROR(IF(INDEX(Admin!$P$43:$Q$57,'1 Spec. - 1. Lägsta pris'!BE$77,'1 Spec. - 1. Lägsta pris'!$AN152)="","",INDEX(Admin!$P$43:$Q$57,'1 Spec. - 1. Lägsta pris'!BE$77,'1 Spec. - 1. Lägsta pris'!$AN152)),"")</f>
        <v/>
      </c>
      <c r="BB152" s="10" t="str" cm="1">
        <f t="array" ref="BB152">IFERROR(IF(INDEX(Admin!$P$43:$Q$57,'1 Spec. - 1. Lägsta pris'!BF$77,'1 Spec. - 1. Lägsta pris'!$AN152)="","",INDEX(Admin!$P$43:$Q$57,'1 Spec. - 1. Lägsta pris'!BF$77,'1 Spec. - 1. Lägsta pris'!$AN152)),"")</f>
        <v/>
      </c>
      <c r="BC152" s="10" t="str" cm="1">
        <f t="array" ref="BC152">IFERROR(IF(INDEX(Admin!$P$43:$Q$57,'1 Spec. - 1. Lägsta pris'!BG$77,'1 Spec. - 1. Lägsta pris'!$AN152)="","",INDEX(Admin!$P$43:$Q$57,'1 Spec. - 1. Lägsta pris'!BG$77,'1 Spec. - 1. Lägsta pris'!$AN152)),"")</f>
        <v/>
      </c>
      <c r="BD152" s="10" t="str" cm="1">
        <f t="array" ref="BD152">IFERROR(IF(INDEX(Admin!$P$43:$Q$57,'1 Spec. - 1. Lägsta pris'!BH$77,'1 Spec. - 1. Lägsta pris'!$AN152)="","",INDEX(Admin!$P$43:$Q$57,'1 Spec. - 1. Lägsta pris'!BH$77,'1 Spec. - 1. Lägsta pris'!$AN152)),"")</f>
        <v/>
      </c>
    </row>
    <row r="153" spans="1:56" ht="7.5" customHeight="1" x14ac:dyDescent="0.2">
      <c r="C153" s="1"/>
      <c r="P153" s="14"/>
      <c r="Q153" s="101" t="b">
        <f>COUNTIF($Q$118:$Q$152,"Nej")&gt;0</f>
        <v>0</v>
      </c>
      <c r="R153" s="183"/>
      <c r="X153" s="184"/>
      <c r="Y153" s="196"/>
      <c r="Z153" s="196"/>
      <c r="AA153" s="15"/>
      <c r="AB153" s="15"/>
    </row>
    <row r="154" spans="1:56" ht="27" customHeight="1" x14ac:dyDescent="0.2">
      <c r="A154" s="101"/>
      <c r="B154" s="524"/>
      <c r="C154" s="524"/>
      <c r="D154" s="524"/>
      <c r="E154" s="524"/>
      <c r="F154" s="524"/>
      <c r="J154" s="15"/>
      <c r="Q154" s="15"/>
      <c r="R154" s="15"/>
      <c r="S154" s="15"/>
      <c r="T154" s="15"/>
      <c r="U154" s="15"/>
      <c r="W154" s="105"/>
      <c r="X154" s="197" t="s">
        <v>776</v>
      </c>
      <c r="Y154" s="489">
        <f>SUM(Y118:Z152)</f>
        <v>0</v>
      </c>
      <c r="Z154" s="490"/>
      <c r="AA154" s="15"/>
      <c r="AB154" s="15"/>
    </row>
    <row r="155" spans="1:56" ht="17.25" customHeight="1" x14ac:dyDescent="0.2">
      <c r="A155" s="101"/>
      <c r="B155" s="15"/>
      <c r="C155" s="15"/>
      <c r="D155" s="15"/>
      <c r="E155" s="15"/>
      <c r="F155" s="15"/>
      <c r="G155" s="15"/>
      <c r="H155" s="15"/>
      <c r="I155" s="15"/>
      <c r="J155" s="15"/>
      <c r="Q155" s="15"/>
      <c r="R155" s="15"/>
      <c r="S155" s="15"/>
      <c r="T155" s="15"/>
      <c r="U155" s="15"/>
      <c r="V155" s="238"/>
      <c r="W155" s="66"/>
      <c r="X155" s="66"/>
      <c r="Y155" s="43"/>
      <c r="Z155" s="44"/>
      <c r="AA155" s="15"/>
      <c r="AB155" s="15"/>
    </row>
    <row r="156" spans="1:56" ht="19.5" customHeight="1" x14ac:dyDescent="0.2">
      <c r="B156" s="28" t="s">
        <v>132</v>
      </c>
      <c r="F156" s="24"/>
      <c r="K156" s="28"/>
      <c r="P156" s="24"/>
    </row>
    <row r="157" spans="1:56" ht="28.5" customHeight="1" x14ac:dyDescent="0.2">
      <c r="A157" s="101"/>
      <c r="B157" s="552" t="s">
        <v>979</v>
      </c>
      <c r="C157" s="552"/>
      <c r="D157" s="552"/>
      <c r="E157" s="552"/>
      <c r="F157" s="552"/>
      <c r="G157" s="552"/>
      <c r="H157" s="552"/>
      <c r="I157" s="552"/>
      <c r="J157" s="552"/>
      <c r="M157" s="243"/>
      <c r="N157" s="243"/>
      <c r="O157" s="243"/>
      <c r="P157" s="19"/>
      <c r="Q157" s="15"/>
      <c r="R157" s="15"/>
      <c r="S157" s="15"/>
      <c r="T157" s="15"/>
      <c r="U157" s="15"/>
      <c r="V157" s="15"/>
      <c r="W157" s="15"/>
      <c r="X157" s="15"/>
      <c r="Y157" s="43"/>
      <c r="Z157" s="222"/>
      <c r="AA157" s="15"/>
      <c r="AB157" s="15"/>
    </row>
    <row r="158" spans="1:56" ht="17.25" hidden="1" customHeight="1" x14ac:dyDescent="0.2">
      <c r="A158" s="244"/>
      <c r="B158" s="564" t="s">
        <v>323</v>
      </c>
      <c r="C158" s="565"/>
      <c r="D158" s="565"/>
      <c r="E158" s="565"/>
      <c r="F158" s="565"/>
      <c r="G158" s="565"/>
      <c r="H158" s="565"/>
      <c r="I158" s="565"/>
      <c r="J158" s="566"/>
      <c r="K158" s="24" t="s">
        <v>331</v>
      </c>
      <c r="L158" s="19"/>
      <c r="M158" s="19"/>
      <c r="N158" s="19"/>
      <c r="O158" s="19"/>
      <c r="P158" s="19"/>
      <c r="Q158" s="15"/>
      <c r="R158" s="15"/>
      <c r="S158" s="15"/>
      <c r="T158" s="15"/>
      <c r="U158" s="15"/>
      <c r="V158" s="15"/>
      <c r="W158" s="15"/>
      <c r="X158" s="15"/>
      <c r="Y158" s="43"/>
      <c r="Z158" s="222"/>
      <c r="AA158" s="15"/>
      <c r="AB158" s="15"/>
    </row>
    <row r="159" spans="1:56" ht="15.75" hidden="1" customHeight="1" x14ac:dyDescent="0.2">
      <c r="A159" s="101"/>
      <c r="B159" s="16"/>
      <c r="C159" s="16"/>
      <c r="D159" s="16"/>
      <c r="E159" s="16"/>
      <c r="F159" s="7"/>
      <c r="G159" s="16"/>
      <c r="H159" s="16"/>
      <c r="I159" s="16"/>
      <c r="J159" s="15"/>
      <c r="Q159" s="15"/>
      <c r="R159" s="15"/>
      <c r="S159" s="15"/>
      <c r="T159" s="15"/>
      <c r="U159" s="15"/>
      <c r="V159" s="15"/>
      <c r="W159" s="15"/>
      <c r="X159" s="15"/>
      <c r="Y159" s="43"/>
      <c r="Z159" s="222"/>
      <c r="AA159" s="15"/>
      <c r="AB159" s="15"/>
    </row>
    <row r="160" spans="1:56" ht="9" hidden="1" customHeight="1" x14ac:dyDescent="0.2">
      <c r="A160" s="101"/>
      <c r="E160" s="563"/>
      <c r="F160" s="563"/>
      <c r="G160" s="563"/>
      <c r="H160" s="563"/>
      <c r="I160" s="563"/>
      <c r="J160" s="15"/>
      <c r="K160" s="24"/>
      <c r="Q160" s="15"/>
      <c r="R160" s="15"/>
      <c r="S160" s="15"/>
      <c r="T160" s="15"/>
      <c r="U160" s="15"/>
      <c r="V160" s="15"/>
      <c r="W160" s="15"/>
      <c r="X160" s="15"/>
      <c r="Y160" s="43"/>
      <c r="Z160" s="222"/>
      <c r="AB160" s="15"/>
      <c r="AC160" s="15"/>
    </row>
    <row r="161" spans="1:46" ht="8.25" hidden="1" customHeight="1" x14ac:dyDescent="0.2">
      <c r="A161" s="101"/>
      <c r="J161" s="15"/>
      <c r="Q161" s="15"/>
      <c r="R161" s="15"/>
      <c r="S161" s="15"/>
      <c r="T161" s="15"/>
      <c r="U161" s="15"/>
      <c r="V161" s="15"/>
      <c r="W161" s="15"/>
      <c r="X161" s="15"/>
      <c r="Y161" s="43"/>
      <c r="Z161" s="44"/>
      <c r="AB161" s="15"/>
      <c r="AC161" s="15"/>
    </row>
    <row r="162" spans="1:46" ht="41.25" customHeight="1" x14ac:dyDescent="0.2">
      <c r="A162" s="101"/>
      <c r="B162" s="148" t="s">
        <v>602</v>
      </c>
      <c r="C162" s="40"/>
      <c r="D162" s="40"/>
      <c r="S162" s="204" t="s">
        <v>793</v>
      </c>
      <c r="T162" s="485">
        <f>IF(COUNTIF(Q118:Q152,"Nej")&gt;0,"Någon vara kan inte levereras.",+Y154+AE114)</f>
        <v>0</v>
      </c>
      <c r="U162" s="486"/>
      <c r="V162" s="15"/>
      <c r="W162" s="15"/>
      <c r="X162" s="15"/>
      <c r="Y162" s="43"/>
      <c r="Z162" s="44"/>
      <c r="AA162" s="15"/>
      <c r="AB162" s="15"/>
    </row>
    <row r="163" spans="1:46" ht="41.25" hidden="1" customHeight="1" x14ac:dyDescent="0.2">
      <c r="A163" s="101"/>
      <c r="B163" s="221"/>
      <c r="C163" s="147"/>
      <c r="D163" s="147"/>
      <c r="E163" s="147"/>
      <c r="F163" s="147"/>
      <c r="G163" s="147"/>
      <c r="H163" s="147"/>
      <c r="I163" s="147"/>
      <c r="J163" s="147"/>
      <c r="Q163" s="15"/>
      <c r="R163" s="15"/>
      <c r="S163" s="15"/>
      <c r="T163" s="15"/>
      <c r="U163" s="15"/>
      <c r="V163" s="15"/>
      <c r="W163" s="15"/>
      <c r="X163" s="15"/>
      <c r="Y163" s="43"/>
      <c r="Z163" s="222"/>
      <c r="AA163" s="15"/>
      <c r="AB163" s="15"/>
    </row>
    <row r="164" spans="1:46" ht="17.25" hidden="1" customHeight="1" x14ac:dyDescent="0.2">
      <c r="A164" s="101"/>
      <c r="B164" s="552"/>
      <c r="C164" s="552"/>
      <c r="D164" s="552"/>
      <c r="F164" s="39"/>
      <c r="G164" s="39"/>
      <c r="H164" s="39"/>
      <c r="I164" s="39"/>
      <c r="J164" s="15"/>
      <c r="Q164" s="15"/>
      <c r="R164" s="15"/>
      <c r="S164" s="15"/>
      <c r="T164" s="15"/>
      <c r="U164" s="15"/>
      <c r="V164" s="15"/>
      <c r="W164" s="15"/>
      <c r="X164" s="15"/>
      <c r="Y164" s="43"/>
      <c r="Z164" s="222"/>
      <c r="AA164" s="15"/>
      <c r="AB164" s="15"/>
    </row>
    <row r="165" spans="1:46" ht="25.5" hidden="1" customHeight="1" x14ac:dyDescent="0.2">
      <c r="A165" s="101"/>
      <c r="B165" s="245"/>
      <c r="C165" s="245"/>
      <c r="D165" s="245"/>
      <c r="E165" s="245"/>
      <c r="F165" s="245"/>
      <c r="G165" s="245"/>
      <c r="H165" s="245"/>
      <c r="I165" s="245"/>
      <c r="J165" s="245"/>
      <c r="Q165" s="24"/>
      <c r="R165" s="15"/>
      <c r="S165" s="15"/>
      <c r="T165" s="15"/>
      <c r="U165" s="15"/>
      <c r="V165" s="15"/>
      <c r="W165" s="15"/>
      <c r="X165" s="15"/>
      <c r="Y165" s="43"/>
      <c r="Z165" s="222"/>
      <c r="AA165" s="15"/>
      <c r="AB165" s="15"/>
    </row>
    <row r="166" spans="1:46" ht="18.75" customHeight="1" x14ac:dyDescent="0.2">
      <c r="A166" s="101"/>
      <c r="B166" s="522" t="s">
        <v>756</v>
      </c>
      <c r="C166" s="523"/>
      <c r="D166" s="523"/>
      <c r="E166" s="523"/>
      <c r="F166" s="523"/>
      <c r="G166" s="523"/>
      <c r="H166" s="523"/>
      <c r="I166" s="523"/>
      <c r="J166" s="523"/>
      <c r="Q166" s="66"/>
      <c r="R166" s="15"/>
      <c r="S166" s="15"/>
      <c r="T166" s="15"/>
      <c r="U166" s="15"/>
      <c r="V166" s="15"/>
      <c r="W166" s="15"/>
      <c r="X166" s="15"/>
      <c r="Y166" s="43"/>
      <c r="Z166" s="44"/>
      <c r="AA166" s="15"/>
      <c r="AB166" s="15"/>
    </row>
    <row r="167" spans="1:46" ht="25.5" customHeight="1" x14ac:dyDescent="0.2">
      <c r="A167" s="101"/>
      <c r="B167" s="567"/>
      <c r="C167" s="568"/>
      <c r="D167" s="568"/>
      <c r="E167" s="568"/>
      <c r="F167" s="568"/>
      <c r="G167" s="568"/>
      <c r="H167" s="568"/>
      <c r="I167" s="568"/>
      <c r="J167" s="569"/>
      <c r="Q167" s="66"/>
      <c r="R167" s="15"/>
      <c r="S167" s="15"/>
      <c r="T167" s="15"/>
      <c r="U167" s="15"/>
      <c r="V167" s="15"/>
      <c r="W167" s="15"/>
      <c r="X167" s="15"/>
      <c r="Y167" s="43"/>
      <c r="Z167" s="44"/>
      <c r="AA167" s="15"/>
      <c r="AB167" s="15"/>
    </row>
    <row r="168" spans="1:46" ht="17.25" customHeight="1" x14ac:dyDescent="0.2">
      <c r="A168" s="101"/>
      <c r="B168" s="570"/>
      <c r="C168" s="571"/>
      <c r="D168" s="571"/>
      <c r="E168" s="571"/>
      <c r="F168" s="571"/>
      <c r="G168" s="571"/>
      <c r="H168" s="571"/>
      <c r="I168" s="571"/>
      <c r="J168" s="572"/>
      <c r="K168" s="198"/>
      <c r="Q168" s="15"/>
      <c r="R168" s="15"/>
      <c r="S168" s="15"/>
      <c r="T168" s="15"/>
      <c r="U168" s="15"/>
      <c r="V168" s="15"/>
      <c r="W168" s="15"/>
      <c r="X168" s="15"/>
      <c r="Y168" s="43"/>
      <c r="Z168" s="44"/>
      <c r="AA168" s="15"/>
      <c r="AB168" s="15"/>
    </row>
    <row r="169" spans="1:46" ht="17.25" customHeight="1" x14ac:dyDescent="0.2">
      <c r="A169" s="101"/>
      <c r="B169" s="16"/>
      <c r="K169" s="198"/>
      <c r="L169" s="131"/>
      <c r="M169" s="14"/>
      <c r="N169" s="14"/>
      <c r="O169" s="14"/>
      <c r="P169" s="14"/>
      <c r="Q169" s="15"/>
      <c r="R169" s="15"/>
      <c r="S169" s="15"/>
      <c r="T169" s="15"/>
      <c r="U169" s="15"/>
      <c r="V169" s="15"/>
      <c r="W169" s="15"/>
      <c r="X169" s="15"/>
      <c r="Y169" s="43"/>
      <c r="Z169" s="222"/>
      <c r="AA169" s="15"/>
      <c r="AB169" s="15"/>
    </row>
    <row r="170" spans="1:46" ht="20.25" customHeight="1" x14ac:dyDescent="0.2">
      <c r="A170" s="101"/>
      <c r="B170" s="524" t="s">
        <v>747</v>
      </c>
      <c r="C170" s="524"/>
      <c r="D170" s="524"/>
      <c r="E170" s="524"/>
      <c r="F170" s="524"/>
      <c r="G170" s="24"/>
      <c r="J170" s="15"/>
      <c r="K170" s="198"/>
      <c r="L170" s="131"/>
      <c r="M170" s="14"/>
      <c r="N170" s="14"/>
      <c r="O170" s="14"/>
      <c r="P170" s="14"/>
      <c r="Q170" s="28" t="s">
        <v>34</v>
      </c>
      <c r="Y170" s="43"/>
      <c r="Z170" s="222"/>
      <c r="AA170" s="15"/>
      <c r="AB170" s="15"/>
    </row>
    <row r="171" spans="1:46" ht="15.75" customHeight="1" x14ac:dyDescent="0.2">
      <c r="A171" s="101"/>
      <c r="B171" s="504" t="s">
        <v>320</v>
      </c>
      <c r="C171" s="504"/>
      <c r="D171" s="504"/>
      <c r="E171" s="505"/>
      <c r="F171" s="106"/>
      <c r="G171" s="7"/>
      <c r="H171" s="7"/>
      <c r="I171" s="7"/>
      <c r="J171" s="15"/>
      <c r="K171" s="223"/>
      <c r="L171" s="131"/>
      <c r="M171" s="14"/>
      <c r="N171" s="14"/>
      <c r="O171" s="14"/>
      <c r="P171" s="14"/>
      <c r="Q171" s="11"/>
      <c r="Y171" s="43"/>
      <c r="Z171" s="222"/>
      <c r="AA171" s="15"/>
      <c r="AB171" s="15"/>
    </row>
    <row r="172" spans="1:46" ht="99" customHeight="1" x14ac:dyDescent="0.2">
      <c r="A172" s="101"/>
      <c r="B172" s="539" t="s">
        <v>741</v>
      </c>
      <c r="C172" s="694"/>
      <c r="D172" s="540"/>
      <c r="E172" s="539" t="s">
        <v>729</v>
      </c>
      <c r="F172" s="540"/>
      <c r="G172" s="539" t="s">
        <v>322</v>
      </c>
      <c r="H172" s="694"/>
      <c r="I172" s="694"/>
      <c r="J172" s="694"/>
      <c r="K172" s="540"/>
      <c r="L172" s="131"/>
      <c r="M172" s="14"/>
      <c r="N172" s="14"/>
      <c r="O172" s="14"/>
      <c r="P172" s="14"/>
      <c r="Q172" s="135" t="s">
        <v>599</v>
      </c>
      <c r="R172" s="491" t="s">
        <v>598</v>
      </c>
      <c r="S172" s="492"/>
      <c r="T172" s="492"/>
      <c r="U172" s="492"/>
      <c r="V172" s="492"/>
      <c r="W172" s="492"/>
      <c r="X172" s="492"/>
      <c r="Y172" s="493"/>
      <c r="Z172" s="233"/>
      <c r="AA172" s="15"/>
      <c r="AB172" s="134"/>
      <c r="AC172" s="134"/>
      <c r="AM172" s="193"/>
      <c r="AN172" s="193"/>
      <c r="AO172" s="194">
        <v>1</v>
      </c>
      <c r="AP172" s="194">
        <v>2</v>
      </c>
      <c r="AQ172" s="194">
        <v>3</v>
      </c>
      <c r="AR172" s="194">
        <v>4</v>
      </c>
      <c r="AS172" s="194">
        <v>5</v>
      </c>
      <c r="AT172" s="194">
        <v>6</v>
      </c>
    </row>
    <row r="173" spans="1:46" ht="39.950000000000003" customHeight="1" x14ac:dyDescent="0.2">
      <c r="A173" s="203" t="str">
        <f>IFERROR(IF(ISERROR(FIND("Kaffe",B173,1)),IF(ISERROR(FIND("Vatten",B173)),"","KravVatten"),"KravKaffe"),"")</f>
        <v/>
      </c>
      <c r="B173" s="479"/>
      <c r="C173" s="480"/>
      <c r="D173" s="481"/>
      <c r="E173" s="473"/>
      <c r="F173" s="475"/>
      <c r="G173" s="473"/>
      <c r="H173" s="474"/>
      <c r="I173" s="474"/>
      <c r="J173" s="474"/>
      <c r="K173" s="475"/>
      <c r="L173" s="131"/>
      <c r="M173" s="14"/>
      <c r="N173" s="14"/>
      <c r="O173" s="14"/>
      <c r="P173" s="14"/>
      <c r="Q173" s="224"/>
      <c r="R173" s="476"/>
      <c r="S173" s="477"/>
      <c r="T173" s="477"/>
      <c r="U173" s="477"/>
      <c r="V173" s="477"/>
      <c r="W173" s="477"/>
      <c r="X173" s="477"/>
      <c r="Y173" s="478"/>
      <c r="Z173" s="45"/>
      <c r="AA173" s="45"/>
      <c r="AI173" t="b">
        <f t="shared" ref="AI173:AI207" si="22">IF(AJ173=AK173,FALSE,TRUE)</f>
        <v>0</v>
      </c>
      <c r="AJ173" s="45" t="b">
        <f t="shared" ref="AJ173:AJ207" si="23">IF(OR(LEFT(B173,4)="Välj",B173=""),FALSE,TRUE)</f>
        <v>0</v>
      </c>
      <c r="AK173" s="45" t="b">
        <f t="shared" ref="AK173:AK207" si="24">IF(Q173="Ja",TRUE,FALSE)</f>
        <v>0</v>
      </c>
      <c r="AM173" s="195" t="str">
        <f t="shared" ref="AM173:AM207" si="25">IF(RIGHT(LEFT(B173,5),1)="K",1,IF(RIGHT(LEFT(B173,5),1)="V",2,""))</f>
        <v/>
      </c>
      <c r="AN173" s="193"/>
      <c r="AO173" s="193" t="str" cm="1">
        <f t="array" ref="AO173">IFERROR(IF(INDEX(Admin!$F$57:$G$62,'1 Spec. - 1. Lägsta pris'!AO$172,'1 Spec. - 1. Lägsta pris'!$AM173)="","",INDEX(Admin!$F$57:$G$62,'1 Spec. - 1. Lägsta pris'!AO$172,'1 Spec. - 1. Lägsta pris'!$AM173)),"")</f>
        <v/>
      </c>
      <c r="AP173" s="193" t="str" cm="1">
        <f t="array" ref="AP173">IFERROR(IF(INDEX(Admin!$F$57:$G$62,'1 Spec. - 1. Lägsta pris'!AP$172,'1 Spec. - 1. Lägsta pris'!$AM173)="","",INDEX(Admin!$F$57:$G$62,'1 Spec. - 1. Lägsta pris'!AP$172,'1 Spec. - 1. Lägsta pris'!$AM173)),"")</f>
        <v/>
      </c>
      <c r="AQ173" s="193" t="str" cm="1">
        <f t="array" ref="AQ173">IFERROR(IF(INDEX(Admin!$F$57:$G$62,'1 Spec. - 1. Lägsta pris'!AQ$172,'1 Spec. - 1. Lägsta pris'!$AM173)="","",INDEX(Admin!$F$57:$G$62,'1 Spec. - 1. Lägsta pris'!AQ$172,'1 Spec. - 1. Lägsta pris'!$AM173)),"")</f>
        <v/>
      </c>
      <c r="AR173" s="193" t="str" cm="1">
        <f t="array" ref="AR173">IFERROR(IF(INDEX(Admin!$F$57:$G$62,'1 Spec. - 1. Lägsta pris'!AR$172,'1 Spec. - 1. Lägsta pris'!$AM173)="","",INDEX(Admin!$F$57:$G$62,'1 Spec. - 1. Lägsta pris'!AR$172,'1 Spec. - 1. Lägsta pris'!$AM173)),"")</f>
        <v/>
      </c>
      <c r="AS173" s="193" t="str" cm="1">
        <f t="array" ref="AS173">IFERROR(IF(INDEX(Admin!$F$57:$G$62,'1 Spec. - 1. Lägsta pris'!AS$172,'1 Spec. - 1. Lägsta pris'!$AM173)="","",INDEX(Admin!$F$57:$G$62,'1 Spec. - 1. Lägsta pris'!AS$172,'1 Spec. - 1. Lägsta pris'!$AM173)),"")</f>
        <v/>
      </c>
      <c r="AT173" s="193" t="str" cm="1">
        <f t="array" ref="AT173">IFERROR(IF(INDEX(Admin!$F$57:$G$62,'1 Spec. - 1. Lägsta pris'!AT$172,'1 Spec. - 1. Lägsta pris'!$AM173)="","",INDEX(Admin!$F$57:$G$62,'1 Spec. - 1. Lägsta pris'!AT$172,'1 Spec. - 1. Lägsta pris'!$AM173)),"")</f>
        <v/>
      </c>
    </row>
    <row r="174" spans="1:46" ht="39.950000000000003" customHeight="1" x14ac:dyDescent="0.2">
      <c r="A174" s="203" t="str">
        <f>IFERROR(IF(ISERROR(FIND("Kaffe",B174,1)),IF(ISERROR(FIND("Vatten",B174)),"","KravVatten"),"KravKaffe"),"")</f>
        <v/>
      </c>
      <c r="B174" s="479"/>
      <c r="C174" s="480"/>
      <c r="D174" s="481"/>
      <c r="E174" s="473"/>
      <c r="F174" s="475"/>
      <c r="G174" s="473"/>
      <c r="H174" s="474"/>
      <c r="I174" s="474"/>
      <c r="J174" s="474"/>
      <c r="K174" s="475"/>
      <c r="L174" s="131"/>
      <c r="M174" s="14"/>
      <c r="N174" s="14"/>
      <c r="O174" s="14"/>
      <c r="P174" s="14"/>
      <c r="Q174" s="224"/>
      <c r="R174" s="476"/>
      <c r="S174" s="477"/>
      <c r="T174" s="477"/>
      <c r="U174" s="477"/>
      <c r="V174" s="477"/>
      <c r="W174" s="477"/>
      <c r="X174" s="477"/>
      <c r="Y174" s="478"/>
      <c r="Z174" s="45"/>
      <c r="AA174" s="45"/>
      <c r="AI174" t="b">
        <f t="shared" si="22"/>
        <v>0</v>
      </c>
      <c r="AJ174" s="45" t="b">
        <f t="shared" si="23"/>
        <v>0</v>
      </c>
      <c r="AK174" s="45" t="b">
        <f t="shared" si="24"/>
        <v>0</v>
      </c>
      <c r="AM174" s="195" t="str">
        <f t="shared" si="25"/>
        <v/>
      </c>
      <c r="AN174" s="193"/>
      <c r="AO174" s="193" t="str" cm="1">
        <f t="array" ref="AO174">IFERROR(IF(INDEX(Admin!$F$57:$G$62,'1 Spec. - 1. Lägsta pris'!AO$172,'1 Spec. - 1. Lägsta pris'!$AM174)="","",INDEX(Admin!$F$57:$G$62,'1 Spec. - 1. Lägsta pris'!AO$172,'1 Spec. - 1. Lägsta pris'!$AM174)),"")</f>
        <v/>
      </c>
      <c r="AP174" s="193" t="str" cm="1">
        <f t="array" ref="AP174">IFERROR(IF(INDEX(Admin!$F$57:$G$62,'1 Spec. - 1. Lägsta pris'!AP$172,'1 Spec. - 1. Lägsta pris'!$AM174)="","",INDEX(Admin!$F$57:$G$62,'1 Spec. - 1. Lägsta pris'!AP$172,'1 Spec. - 1. Lägsta pris'!$AM174)),"")</f>
        <v/>
      </c>
      <c r="AQ174" s="193" t="str" cm="1">
        <f t="array" ref="AQ174">IFERROR(IF(INDEX(Admin!$F$57:$G$62,'1 Spec. - 1. Lägsta pris'!AQ$172,'1 Spec. - 1. Lägsta pris'!$AM174)="","",INDEX(Admin!$F$57:$G$62,'1 Spec. - 1. Lägsta pris'!AQ$172,'1 Spec. - 1. Lägsta pris'!$AM174)),"")</f>
        <v/>
      </c>
      <c r="AR174" s="193" t="str" cm="1">
        <f t="array" ref="AR174">IFERROR(IF(INDEX(Admin!$F$57:$G$62,'1 Spec. - 1. Lägsta pris'!AR$172,'1 Spec. - 1. Lägsta pris'!$AM174)="","",INDEX(Admin!$F$57:$G$62,'1 Spec. - 1. Lägsta pris'!AR$172,'1 Spec. - 1. Lägsta pris'!$AM174)),"")</f>
        <v/>
      </c>
      <c r="AS174" s="193" t="str" cm="1">
        <f t="array" ref="AS174">IFERROR(IF(INDEX(Admin!$F$57:$G$62,'1 Spec. - 1. Lägsta pris'!AS$172,'1 Spec. - 1. Lägsta pris'!$AM174)="","",INDEX(Admin!$F$57:$G$62,'1 Spec. - 1. Lägsta pris'!AS$172,'1 Spec. - 1. Lägsta pris'!$AM174)),"")</f>
        <v/>
      </c>
      <c r="AT174" s="193" t="str" cm="1">
        <f t="array" ref="AT174">IFERROR(IF(INDEX(Admin!$F$57:$G$62,'1 Spec. - 1. Lägsta pris'!AT$172,'1 Spec. - 1. Lägsta pris'!$AM174)="","",INDEX(Admin!$F$57:$G$62,'1 Spec. - 1. Lägsta pris'!AT$172,'1 Spec. - 1. Lägsta pris'!$AM174)),"")</f>
        <v/>
      </c>
    </row>
    <row r="175" spans="1:46" ht="39.950000000000003" customHeight="1" x14ac:dyDescent="0.2">
      <c r="A175" s="203" t="str">
        <f t="shared" ref="A175:A207" si="26">IFERROR(IF(ISERROR(FIND("Kaffe",B175,1)),IF(ISERROR(FIND("Vatten",B175)),"","KravVatten"),"KravKaffe"),"")</f>
        <v/>
      </c>
      <c r="B175" s="479"/>
      <c r="C175" s="480"/>
      <c r="D175" s="481"/>
      <c r="E175" s="473"/>
      <c r="F175" s="475"/>
      <c r="G175" s="473"/>
      <c r="H175" s="474"/>
      <c r="I175" s="474"/>
      <c r="J175" s="474"/>
      <c r="K175" s="475"/>
      <c r="L175" s="131"/>
      <c r="M175" s="14"/>
      <c r="N175" s="14"/>
      <c r="O175" s="14"/>
      <c r="P175" s="14"/>
      <c r="Q175" s="224"/>
      <c r="R175" s="476"/>
      <c r="S175" s="477"/>
      <c r="T175" s="477"/>
      <c r="U175" s="477"/>
      <c r="V175" s="477"/>
      <c r="W175" s="477"/>
      <c r="X175" s="477"/>
      <c r="Y175" s="478"/>
      <c r="Z175" s="45"/>
      <c r="AA175" s="45"/>
      <c r="AI175" t="b">
        <f t="shared" si="22"/>
        <v>0</v>
      </c>
      <c r="AJ175" s="45" t="b">
        <f t="shared" si="23"/>
        <v>0</v>
      </c>
      <c r="AK175" s="45" t="b">
        <f t="shared" si="24"/>
        <v>0</v>
      </c>
      <c r="AM175" s="195" t="str">
        <f t="shared" si="25"/>
        <v/>
      </c>
      <c r="AN175" s="193"/>
      <c r="AO175" s="193" t="str" cm="1">
        <f t="array" ref="AO175">IFERROR(IF(INDEX(Admin!$F$57:$G$62,'1 Spec. - 1. Lägsta pris'!AO$172,'1 Spec. - 1. Lägsta pris'!$AM175)="","",INDEX(Admin!$F$57:$G$62,'1 Spec. - 1. Lägsta pris'!AO$172,'1 Spec. - 1. Lägsta pris'!$AM175)),"")</f>
        <v/>
      </c>
      <c r="AP175" s="193" t="str" cm="1">
        <f t="array" ref="AP175">IFERROR(IF(INDEX(Admin!$F$57:$G$62,'1 Spec. - 1. Lägsta pris'!AP$172,'1 Spec. - 1. Lägsta pris'!$AM175)="","",INDEX(Admin!$F$57:$G$62,'1 Spec. - 1. Lägsta pris'!AP$172,'1 Spec. - 1. Lägsta pris'!$AM175)),"")</f>
        <v/>
      </c>
      <c r="AQ175" s="193" t="str" cm="1">
        <f t="array" ref="AQ175">IFERROR(IF(INDEX(Admin!$F$57:$G$62,'1 Spec. - 1. Lägsta pris'!AQ$172,'1 Spec. - 1. Lägsta pris'!$AM175)="","",INDEX(Admin!$F$57:$G$62,'1 Spec. - 1. Lägsta pris'!AQ$172,'1 Spec. - 1. Lägsta pris'!$AM175)),"")</f>
        <v/>
      </c>
      <c r="AR175" s="193" t="str" cm="1">
        <f t="array" ref="AR175">IFERROR(IF(INDEX(Admin!$F$57:$G$62,'1 Spec. - 1. Lägsta pris'!AR$172,'1 Spec. - 1. Lägsta pris'!$AM175)="","",INDEX(Admin!$F$57:$G$62,'1 Spec. - 1. Lägsta pris'!AR$172,'1 Spec. - 1. Lägsta pris'!$AM175)),"")</f>
        <v/>
      </c>
      <c r="AS175" s="193" t="str" cm="1">
        <f t="array" ref="AS175">IFERROR(IF(INDEX(Admin!$F$57:$G$62,'1 Spec. - 1. Lägsta pris'!AS$172,'1 Spec. - 1. Lägsta pris'!$AM175)="","",INDEX(Admin!$F$57:$G$62,'1 Spec. - 1. Lägsta pris'!AS$172,'1 Spec. - 1. Lägsta pris'!$AM175)),"")</f>
        <v/>
      </c>
      <c r="AT175" s="193" t="str" cm="1">
        <f t="array" ref="AT175">IFERROR(IF(INDEX(Admin!$F$57:$G$62,'1 Spec. - 1. Lägsta pris'!AT$172,'1 Spec. - 1. Lägsta pris'!$AM175)="","",INDEX(Admin!$F$57:$G$62,'1 Spec. - 1. Lägsta pris'!AT$172,'1 Spec. - 1. Lägsta pris'!$AM175)),"")</f>
        <v/>
      </c>
    </row>
    <row r="176" spans="1:46" ht="39.950000000000003" customHeight="1" x14ac:dyDescent="0.2">
      <c r="A176" s="203" t="str">
        <f t="shared" si="26"/>
        <v/>
      </c>
      <c r="B176" s="479"/>
      <c r="C176" s="480"/>
      <c r="D176" s="481"/>
      <c r="E176" s="473"/>
      <c r="F176" s="475"/>
      <c r="G176" s="473"/>
      <c r="H176" s="474"/>
      <c r="I176" s="474"/>
      <c r="J176" s="474"/>
      <c r="K176" s="475"/>
      <c r="L176" s="131"/>
      <c r="M176" s="14"/>
      <c r="N176" s="14"/>
      <c r="O176" s="14"/>
      <c r="P176" s="14"/>
      <c r="Q176" s="224"/>
      <c r="R176" s="476"/>
      <c r="S176" s="477"/>
      <c r="T176" s="477"/>
      <c r="U176" s="477"/>
      <c r="V176" s="477"/>
      <c r="W176" s="477"/>
      <c r="X176" s="477"/>
      <c r="Y176" s="478"/>
      <c r="Z176" s="45"/>
      <c r="AA176" s="45"/>
      <c r="AI176" t="b">
        <f t="shared" si="22"/>
        <v>0</v>
      </c>
      <c r="AJ176" s="45" t="b">
        <f t="shared" si="23"/>
        <v>0</v>
      </c>
      <c r="AK176" s="45" t="b">
        <f t="shared" si="24"/>
        <v>0</v>
      </c>
      <c r="AM176" s="195" t="str">
        <f t="shared" si="25"/>
        <v/>
      </c>
      <c r="AN176" s="193"/>
      <c r="AO176" s="193" t="str" cm="1">
        <f t="array" ref="AO176">IFERROR(IF(INDEX(Admin!$F$57:$G$62,'1 Spec. - 1. Lägsta pris'!AO$172,'1 Spec. - 1. Lägsta pris'!$AM176)="","",INDEX(Admin!$F$57:$G$62,'1 Spec. - 1. Lägsta pris'!AO$172,'1 Spec. - 1. Lägsta pris'!$AM176)),"")</f>
        <v/>
      </c>
      <c r="AP176" s="193" t="str" cm="1">
        <f t="array" ref="AP176">IFERROR(IF(INDEX(Admin!$F$57:$G$62,'1 Spec. - 1. Lägsta pris'!AP$172,'1 Spec. - 1. Lägsta pris'!$AM176)="","",INDEX(Admin!$F$57:$G$62,'1 Spec. - 1. Lägsta pris'!AP$172,'1 Spec. - 1. Lägsta pris'!$AM176)),"")</f>
        <v/>
      </c>
      <c r="AQ176" s="193" t="str" cm="1">
        <f t="array" ref="AQ176">IFERROR(IF(INDEX(Admin!$F$57:$G$62,'1 Spec. - 1. Lägsta pris'!AQ$172,'1 Spec. - 1. Lägsta pris'!$AM176)="","",INDEX(Admin!$F$57:$G$62,'1 Spec. - 1. Lägsta pris'!AQ$172,'1 Spec. - 1. Lägsta pris'!$AM176)),"")</f>
        <v/>
      </c>
      <c r="AR176" s="193" t="str" cm="1">
        <f t="array" ref="AR176">IFERROR(IF(INDEX(Admin!$F$57:$G$62,'1 Spec. - 1. Lägsta pris'!AR$172,'1 Spec. - 1. Lägsta pris'!$AM176)="","",INDEX(Admin!$F$57:$G$62,'1 Spec. - 1. Lägsta pris'!AR$172,'1 Spec. - 1. Lägsta pris'!$AM176)),"")</f>
        <v/>
      </c>
      <c r="AS176" s="193" t="str" cm="1">
        <f t="array" ref="AS176">IFERROR(IF(INDEX(Admin!$F$57:$G$62,'1 Spec. - 1. Lägsta pris'!AS$172,'1 Spec. - 1. Lägsta pris'!$AM176)="","",INDEX(Admin!$F$57:$G$62,'1 Spec. - 1. Lägsta pris'!AS$172,'1 Spec. - 1. Lägsta pris'!$AM176)),"")</f>
        <v/>
      </c>
      <c r="AT176" s="193" t="str" cm="1">
        <f t="array" ref="AT176">IFERROR(IF(INDEX(Admin!$F$57:$G$62,'1 Spec. - 1. Lägsta pris'!AT$172,'1 Spec. - 1. Lägsta pris'!$AM176)="","",INDEX(Admin!$F$57:$G$62,'1 Spec. - 1. Lägsta pris'!AT$172,'1 Spec. - 1. Lägsta pris'!$AM176)),"")</f>
        <v/>
      </c>
    </row>
    <row r="177" spans="1:46" ht="39.950000000000003" customHeight="1" x14ac:dyDescent="0.2">
      <c r="A177" s="203" t="str">
        <f t="shared" si="26"/>
        <v/>
      </c>
      <c r="B177" s="479"/>
      <c r="C177" s="480"/>
      <c r="D177" s="481"/>
      <c r="E177" s="473"/>
      <c r="F177" s="475"/>
      <c r="G177" s="473"/>
      <c r="H177" s="474"/>
      <c r="I177" s="474"/>
      <c r="J177" s="474"/>
      <c r="K177" s="475"/>
      <c r="L177" s="131"/>
      <c r="M177" s="14"/>
      <c r="N177" s="14"/>
      <c r="O177" s="14"/>
      <c r="P177" s="14"/>
      <c r="Q177" s="224"/>
      <c r="R177" s="476"/>
      <c r="S177" s="477"/>
      <c r="T177" s="477"/>
      <c r="U177" s="477"/>
      <c r="V177" s="477"/>
      <c r="W177" s="477"/>
      <c r="X177" s="477"/>
      <c r="Y177" s="478"/>
      <c r="Z177" s="45"/>
      <c r="AA177" s="45"/>
      <c r="AI177" t="b">
        <f t="shared" si="22"/>
        <v>0</v>
      </c>
      <c r="AJ177" s="45" t="b">
        <f t="shared" si="23"/>
        <v>0</v>
      </c>
      <c r="AK177" s="45" t="b">
        <f t="shared" si="24"/>
        <v>0</v>
      </c>
      <c r="AM177" s="195" t="str">
        <f t="shared" si="25"/>
        <v/>
      </c>
      <c r="AN177" s="193"/>
      <c r="AO177" s="193" t="str" cm="1">
        <f t="array" ref="AO177">IFERROR(IF(INDEX(Admin!$F$57:$G$62,'1 Spec. - 1. Lägsta pris'!AO$172,'1 Spec. - 1. Lägsta pris'!$AM177)="","",INDEX(Admin!$F$57:$G$62,'1 Spec. - 1. Lägsta pris'!AO$172,'1 Spec. - 1. Lägsta pris'!$AM177)),"")</f>
        <v/>
      </c>
      <c r="AP177" s="193" t="str" cm="1">
        <f t="array" ref="AP177">IFERROR(IF(INDEX(Admin!$F$57:$G$62,'1 Spec. - 1. Lägsta pris'!AP$172,'1 Spec. - 1. Lägsta pris'!$AM177)="","",INDEX(Admin!$F$57:$G$62,'1 Spec. - 1. Lägsta pris'!AP$172,'1 Spec. - 1. Lägsta pris'!$AM177)),"")</f>
        <v/>
      </c>
      <c r="AQ177" s="193" t="str" cm="1">
        <f t="array" ref="AQ177">IFERROR(IF(INDEX(Admin!$F$57:$G$62,'1 Spec. - 1. Lägsta pris'!AQ$172,'1 Spec. - 1. Lägsta pris'!$AM177)="","",INDEX(Admin!$F$57:$G$62,'1 Spec. - 1. Lägsta pris'!AQ$172,'1 Spec. - 1. Lägsta pris'!$AM177)),"")</f>
        <v/>
      </c>
      <c r="AR177" s="193" t="str" cm="1">
        <f t="array" ref="AR177">IFERROR(IF(INDEX(Admin!$F$57:$G$62,'1 Spec. - 1. Lägsta pris'!AR$172,'1 Spec. - 1. Lägsta pris'!$AM177)="","",INDEX(Admin!$F$57:$G$62,'1 Spec. - 1. Lägsta pris'!AR$172,'1 Spec. - 1. Lägsta pris'!$AM177)),"")</f>
        <v/>
      </c>
      <c r="AS177" s="193" t="str" cm="1">
        <f t="array" ref="AS177">IFERROR(IF(INDEX(Admin!$F$57:$G$62,'1 Spec. - 1. Lägsta pris'!AS$172,'1 Spec. - 1. Lägsta pris'!$AM177)="","",INDEX(Admin!$F$57:$G$62,'1 Spec. - 1. Lägsta pris'!AS$172,'1 Spec. - 1. Lägsta pris'!$AM177)),"")</f>
        <v/>
      </c>
      <c r="AT177" s="193" t="str" cm="1">
        <f t="array" ref="AT177">IFERROR(IF(INDEX(Admin!$F$57:$G$62,'1 Spec. - 1. Lägsta pris'!AT$172,'1 Spec. - 1. Lägsta pris'!$AM177)="","",INDEX(Admin!$F$57:$G$62,'1 Spec. - 1. Lägsta pris'!AT$172,'1 Spec. - 1. Lägsta pris'!$AM177)),"")</f>
        <v/>
      </c>
    </row>
    <row r="178" spans="1:46" ht="39.950000000000003" customHeight="1" x14ac:dyDescent="0.2">
      <c r="A178" s="203" t="str">
        <f t="shared" ref="A178:A192" si="27">IFERROR(IF(ISERROR(FIND("Kaffe",B178,1)),IF(ISERROR(FIND("Vatten",B178)),"","KravVatten"),"KravKaffe"),"")</f>
        <v/>
      </c>
      <c r="B178" s="479"/>
      <c r="C178" s="480"/>
      <c r="D178" s="481"/>
      <c r="E178" s="473"/>
      <c r="F178" s="475"/>
      <c r="G178" s="473"/>
      <c r="H178" s="474"/>
      <c r="I178" s="474"/>
      <c r="J178" s="474"/>
      <c r="K178" s="475"/>
      <c r="L178" s="131"/>
      <c r="M178" s="14"/>
      <c r="N178" s="14"/>
      <c r="O178" s="14"/>
      <c r="P178" s="14"/>
      <c r="Q178" s="224"/>
      <c r="R178" s="476"/>
      <c r="S178" s="477"/>
      <c r="T178" s="477"/>
      <c r="U178" s="477"/>
      <c r="V178" s="477"/>
      <c r="W178" s="477"/>
      <c r="X178" s="477"/>
      <c r="Y178" s="478"/>
      <c r="Z178" s="45"/>
      <c r="AA178" s="45"/>
      <c r="AI178" t="b">
        <f t="shared" si="22"/>
        <v>0</v>
      </c>
      <c r="AJ178" s="45" t="b">
        <f t="shared" si="23"/>
        <v>0</v>
      </c>
      <c r="AK178" s="45" t="b">
        <f t="shared" si="24"/>
        <v>0</v>
      </c>
      <c r="AM178" s="195" t="str">
        <f t="shared" ref="AM178:AM192" si="28">IF(RIGHT(LEFT(B178,5),1)="K",1,IF(RIGHT(LEFT(B178,5),1)="V",2,""))</f>
        <v/>
      </c>
      <c r="AN178" s="193"/>
      <c r="AO178" s="193" t="str" cm="1">
        <f t="array" ref="AO178">IFERROR(IF(INDEX(Admin!$F$57:$G$62,'1 Spec. - 1. Lägsta pris'!AO$172,'1 Spec. - 1. Lägsta pris'!$AM178)="","",INDEX(Admin!$F$57:$G$62,'1 Spec. - 1. Lägsta pris'!AO$172,'1 Spec. - 1. Lägsta pris'!$AM178)),"")</f>
        <v/>
      </c>
      <c r="AP178" s="193" t="str" cm="1">
        <f t="array" ref="AP178">IFERROR(IF(INDEX(Admin!$F$57:$G$62,'1 Spec. - 1. Lägsta pris'!AP$172,'1 Spec. - 1. Lägsta pris'!$AM178)="","",INDEX(Admin!$F$57:$G$62,'1 Spec. - 1. Lägsta pris'!AP$172,'1 Spec. - 1. Lägsta pris'!$AM178)),"")</f>
        <v/>
      </c>
      <c r="AQ178" s="193" t="str" cm="1">
        <f t="array" ref="AQ178">IFERROR(IF(INDEX(Admin!$F$57:$G$62,'1 Spec. - 1. Lägsta pris'!AQ$172,'1 Spec. - 1. Lägsta pris'!$AM178)="","",INDEX(Admin!$F$57:$G$62,'1 Spec. - 1. Lägsta pris'!AQ$172,'1 Spec. - 1. Lägsta pris'!$AM178)),"")</f>
        <v/>
      </c>
      <c r="AR178" s="193" t="str" cm="1">
        <f t="array" ref="AR178">IFERROR(IF(INDEX(Admin!$F$57:$G$62,'1 Spec. - 1. Lägsta pris'!AR$172,'1 Spec. - 1. Lägsta pris'!$AM178)="","",INDEX(Admin!$F$57:$G$62,'1 Spec. - 1. Lägsta pris'!AR$172,'1 Spec. - 1. Lägsta pris'!$AM178)),"")</f>
        <v/>
      </c>
      <c r="AS178" s="193" t="str" cm="1">
        <f t="array" ref="AS178">IFERROR(IF(INDEX(Admin!$F$57:$G$62,'1 Spec. - 1. Lägsta pris'!AS$172,'1 Spec. - 1. Lägsta pris'!$AM178)="","",INDEX(Admin!$F$57:$G$62,'1 Spec. - 1. Lägsta pris'!AS$172,'1 Spec. - 1. Lägsta pris'!$AM178)),"")</f>
        <v/>
      </c>
      <c r="AT178" s="193" t="str" cm="1">
        <f t="array" ref="AT178">IFERROR(IF(INDEX(Admin!$F$57:$G$62,'1 Spec. - 1. Lägsta pris'!AT$172,'1 Spec. - 1. Lägsta pris'!$AM178)="","",INDEX(Admin!$F$57:$G$62,'1 Spec. - 1. Lägsta pris'!AT$172,'1 Spec. - 1. Lägsta pris'!$AM178)),"")</f>
        <v/>
      </c>
    </row>
    <row r="179" spans="1:46" ht="39.950000000000003" customHeight="1" x14ac:dyDescent="0.2">
      <c r="A179" s="203" t="str">
        <f t="shared" si="27"/>
        <v/>
      </c>
      <c r="B179" s="479"/>
      <c r="C179" s="480"/>
      <c r="D179" s="481"/>
      <c r="E179" s="473"/>
      <c r="F179" s="475"/>
      <c r="G179" s="473"/>
      <c r="H179" s="474"/>
      <c r="I179" s="474"/>
      <c r="J179" s="474"/>
      <c r="K179" s="475"/>
      <c r="L179" s="131"/>
      <c r="M179" s="14"/>
      <c r="N179" s="14"/>
      <c r="O179" s="14"/>
      <c r="P179" s="14"/>
      <c r="Q179" s="224"/>
      <c r="R179" s="476"/>
      <c r="S179" s="477"/>
      <c r="T179" s="477"/>
      <c r="U179" s="477"/>
      <c r="V179" s="477"/>
      <c r="W179" s="477"/>
      <c r="X179" s="477"/>
      <c r="Y179" s="478"/>
      <c r="Z179" s="45"/>
      <c r="AA179" s="45"/>
      <c r="AI179" t="b">
        <f t="shared" si="22"/>
        <v>0</v>
      </c>
      <c r="AJ179" s="45" t="b">
        <f t="shared" si="23"/>
        <v>0</v>
      </c>
      <c r="AK179" s="45" t="b">
        <f t="shared" si="24"/>
        <v>0</v>
      </c>
      <c r="AM179" s="195" t="str">
        <f t="shared" si="28"/>
        <v/>
      </c>
      <c r="AN179" s="193"/>
      <c r="AO179" s="193" t="str" cm="1">
        <f t="array" ref="AO179">IFERROR(IF(INDEX(Admin!$F$57:$G$62,'1 Spec. - 1. Lägsta pris'!AO$172,'1 Spec. - 1. Lägsta pris'!$AM179)="","",INDEX(Admin!$F$57:$G$62,'1 Spec. - 1. Lägsta pris'!AO$172,'1 Spec. - 1. Lägsta pris'!$AM179)),"")</f>
        <v/>
      </c>
      <c r="AP179" s="193" t="str" cm="1">
        <f t="array" ref="AP179">IFERROR(IF(INDEX(Admin!$F$57:$G$62,'1 Spec. - 1. Lägsta pris'!AP$172,'1 Spec. - 1. Lägsta pris'!$AM179)="","",INDEX(Admin!$F$57:$G$62,'1 Spec. - 1. Lägsta pris'!AP$172,'1 Spec. - 1. Lägsta pris'!$AM179)),"")</f>
        <v/>
      </c>
      <c r="AQ179" s="193" t="str" cm="1">
        <f t="array" ref="AQ179">IFERROR(IF(INDEX(Admin!$F$57:$G$62,'1 Spec. - 1. Lägsta pris'!AQ$172,'1 Spec. - 1. Lägsta pris'!$AM179)="","",INDEX(Admin!$F$57:$G$62,'1 Spec. - 1. Lägsta pris'!AQ$172,'1 Spec. - 1. Lägsta pris'!$AM179)),"")</f>
        <v/>
      </c>
      <c r="AR179" s="193" t="str" cm="1">
        <f t="array" ref="AR179">IFERROR(IF(INDEX(Admin!$F$57:$G$62,'1 Spec. - 1. Lägsta pris'!AR$172,'1 Spec. - 1. Lägsta pris'!$AM179)="","",INDEX(Admin!$F$57:$G$62,'1 Spec. - 1. Lägsta pris'!AR$172,'1 Spec. - 1. Lägsta pris'!$AM179)),"")</f>
        <v/>
      </c>
      <c r="AS179" s="193" t="str" cm="1">
        <f t="array" ref="AS179">IFERROR(IF(INDEX(Admin!$F$57:$G$62,'1 Spec. - 1. Lägsta pris'!AS$172,'1 Spec. - 1. Lägsta pris'!$AM179)="","",INDEX(Admin!$F$57:$G$62,'1 Spec. - 1. Lägsta pris'!AS$172,'1 Spec. - 1. Lägsta pris'!$AM179)),"")</f>
        <v/>
      </c>
      <c r="AT179" s="193" t="str" cm="1">
        <f t="array" ref="AT179">IFERROR(IF(INDEX(Admin!$F$57:$G$62,'1 Spec. - 1. Lägsta pris'!AT$172,'1 Spec. - 1. Lägsta pris'!$AM179)="","",INDEX(Admin!$F$57:$G$62,'1 Spec. - 1. Lägsta pris'!AT$172,'1 Spec. - 1. Lägsta pris'!$AM179)),"")</f>
        <v/>
      </c>
    </row>
    <row r="180" spans="1:46" ht="39.950000000000003" customHeight="1" x14ac:dyDescent="0.2">
      <c r="A180" s="203" t="str">
        <f t="shared" si="27"/>
        <v/>
      </c>
      <c r="B180" s="479"/>
      <c r="C180" s="480"/>
      <c r="D180" s="481"/>
      <c r="E180" s="473"/>
      <c r="F180" s="475"/>
      <c r="G180" s="473"/>
      <c r="H180" s="474"/>
      <c r="I180" s="474"/>
      <c r="J180" s="474"/>
      <c r="K180" s="475"/>
      <c r="L180" s="131"/>
      <c r="M180" s="14"/>
      <c r="N180" s="14"/>
      <c r="O180" s="14"/>
      <c r="P180" s="14"/>
      <c r="Q180" s="224"/>
      <c r="R180" s="476"/>
      <c r="S180" s="477"/>
      <c r="T180" s="477"/>
      <c r="U180" s="477"/>
      <c r="V180" s="477"/>
      <c r="W180" s="477"/>
      <c r="X180" s="477"/>
      <c r="Y180" s="478"/>
      <c r="Z180" s="45"/>
      <c r="AA180" s="45"/>
      <c r="AI180" t="b">
        <f t="shared" si="22"/>
        <v>0</v>
      </c>
      <c r="AJ180" s="45" t="b">
        <f t="shared" si="23"/>
        <v>0</v>
      </c>
      <c r="AK180" s="45" t="b">
        <f t="shared" si="24"/>
        <v>0</v>
      </c>
      <c r="AM180" s="195" t="str">
        <f t="shared" si="28"/>
        <v/>
      </c>
      <c r="AN180" s="193"/>
      <c r="AO180" s="193" t="str" cm="1">
        <f t="array" ref="AO180">IFERROR(IF(INDEX(Admin!$F$57:$G$62,'1 Spec. - 1. Lägsta pris'!AO$172,'1 Spec. - 1. Lägsta pris'!$AM180)="","",INDEX(Admin!$F$57:$G$62,'1 Spec. - 1. Lägsta pris'!AO$172,'1 Spec. - 1. Lägsta pris'!$AM180)),"")</f>
        <v/>
      </c>
      <c r="AP180" s="193" t="str" cm="1">
        <f t="array" ref="AP180">IFERROR(IF(INDEX(Admin!$F$57:$G$62,'1 Spec. - 1. Lägsta pris'!AP$172,'1 Spec. - 1. Lägsta pris'!$AM180)="","",INDEX(Admin!$F$57:$G$62,'1 Spec. - 1. Lägsta pris'!AP$172,'1 Spec. - 1. Lägsta pris'!$AM180)),"")</f>
        <v/>
      </c>
      <c r="AQ180" s="193" t="str" cm="1">
        <f t="array" ref="AQ180">IFERROR(IF(INDEX(Admin!$F$57:$G$62,'1 Spec. - 1. Lägsta pris'!AQ$172,'1 Spec. - 1. Lägsta pris'!$AM180)="","",INDEX(Admin!$F$57:$G$62,'1 Spec. - 1. Lägsta pris'!AQ$172,'1 Spec. - 1. Lägsta pris'!$AM180)),"")</f>
        <v/>
      </c>
      <c r="AR180" s="193" t="str" cm="1">
        <f t="array" ref="AR180">IFERROR(IF(INDEX(Admin!$F$57:$G$62,'1 Spec. - 1. Lägsta pris'!AR$172,'1 Spec. - 1. Lägsta pris'!$AM180)="","",INDEX(Admin!$F$57:$G$62,'1 Spec. - 1. Lägsta pris'!AR$172,'1 Spec. - 1. Lägsta pris'!$AM180)),"")</f>
        <v/>
      </c>
      <c r="AS180" s="193" t="str" cm="1">
        <f t="array" ref="AS180">IFERROR(IF(INDEX(Admin!$F$57:$G$62,'1 Spec. - 1. Lägsta pris'!AS$172,'1 Spec. - 1. Lägsta pris'!$AM180)="","",INDEX(Admin!$F$57:$G$62,'1 Spec. - 1. Lägsta pris'!AS$172,'1 Spec. - 1. Lägsta pris'!$AM180)),"")</f>
        <v/>
      </c>
      <c r="AT180" s="193" t="str" cm="1">
        <f t="array" ref="AT180">IFERROR(IF(INDEX(Admin!$F$57:$G$62,'1 Spec. - 1. Lägsta pris'!AT$172,'1 Spec. - 1. Lägsta pris'!$AM180)="","",INDEX(Admin!$F$57:$G$62,'1 Spec. - 1. Lägsta pris'!AT$172,'1 Spec. - 1. Lägsta pris'!$AM180)),"")</f>
        <v/>
      </c>
    </row>
    <row r="181" spans="1:46" ht="39.950000000000003" customHeight="1" x14ac:dyDescent="0.2">
      <c r="A181" s="203" t="str">
        <f t="shared" si="27"/>
        <v/>
      </c>
      <c r="B181" s="479"/>
      <c r="C181" s="480"/>
      <c r="D181" s="481"/>
      <c r="E181" s="473"/>
      <c r="F181" s="475"/>
      <c r="G181" s="473"/>
      <c r="H181" s="474"/>
      <c r="I181" s="474"/>
      <c r="J181" s="474"/>
      <c r="K181" s="475"/>
      <c r="L181" s="131"/>
      <c r="M181" s="14"/>
      <c r="N181" s="14"/>
      <c r="O181" s="14"/>
      <c r="P181" s="14"/>
      <c r="Q181" s="224"/>
      <c r="R181" s="476"/>
      <c r="S181" s="477"/>
      <c r="T181" s="477"/>
      <c r="U181" s="477"/>
      <c r="V181" s="477"/>
      <c r="W181" s="477"/>
      <c r="X181" s="477"/>
      <c r="Y181" s="478"/>
      <c r="Z181" s="45"/>
      <c r="AA181" s="45"/>
      <c r="AI181" t="b">
        <f t="shared" si="22"/>
        <v>0</v>
      </c>
      <c r="AJ181" s="45" t="b">
        <f t="shared" si="23"/>
        <v>0</v>
      </c>
      <c r="AK181" s="45" t="b">
        <f t="shared" si="24"/>
        <v>0</v>
      </c>
      <c r="AM181" s="195" t="str">
        <f t="shared" si="28"/>
        <v/>
      </c>
      <c r="AN181" s="193"/>
      <c r="AO181" s="193" t="str" cm="1">
        <f t="array" ref="AO181">IFERROR(IF(INDEX(Admin!$F$57:$G$62,'1 Spec. - 1. Lägsta pris'!AO$172,'1 Spec. - 1. Lägsta pris'!$AM181)="","",INDEX(Admin!$F$57:$G$62,'1 Spec. - 1. Lägsta pris'!AO$172,'1 Spec. - 1. Lägsta pris'!$AM181)),"")</f>
        <v/>
      </c>
      <c r="AP181" s="193" t="str" cm="1">
        <f t="array" ref="AP181">IFERROR(IF(INDEX(Admin!$F$57:$G$62,'1 Spec. - 1. Lägsta pris'!AP$172,'1 Spec. - 1. Lägsta pris'!$AM181)="","",INDEX(Admin!$F$57:$G$62,'1 Spec. - 1. Lägsta pris'!AP$172,'1 Spec. - 1. Lägsta pris'!$AM181)),"")</f>
        <v/>
      </c>
      <c r="AQ181" s="193" t="str" cm="1">
        <f t="array" ref="AQ181">IFERROR(IF(INDEX(Admin!$F$57:$G$62,'1 Spec. - 1. Lägsta pris'!AQ$172,'1 Spec. - 1. Lägsta pris'!$AM181)="","",INDEX(Admin!$F$57:$G$62,'1 Spec. - 1. Lägsta pris'!AQ$172,'1 Spec. - 1. Lägsta pris'!$AM181)),"")</f>
        <v/>
      </c>
      <c r="AR181" s="193" t="str" cm="1">
        <f t="array" ref="AR181">IFERROR(IF(INDEX(Admin!$F$57:$G$62,'1 Spec. - 1. Lägsta pris'!AR$172,'1 Spec. - 1. Lägsta pris'!$AM181)="","",INDEX(Admin!$F$57:$G$62,'1 Spec. - 1. Lägsta pris'!AR$172,'1 Spec. - 1. Lägsta pris'!$AM181)),"")</f>
        <v/>
      </c>
      <c r="AS181" s="193" t="str" cm="1">
        <f t="array" ref="AS181">IFERROR(IF(INDEX(Admin!$F$57:$G$62,'1 Spec. - 1. Lägsta pris'!AS$172,'1 Spec. - 1. Lägsta pris'!$AM181)="","",INDEX(Admin!$F$57:$G$62,'1 Spec. - 1. Lägsta pris'!AS$172,'1 Spec. - 1. Lägsta pris'!$AM181)),"")</f>
        <v/>
      </c>
      <c r="AT181" s="193" t="str" cm="1">
        <f t="array" ref="AT181">IFERROR(IF(INDEX(Admin!$F$57:$G$62,'1 Spec. - 1. Lägsta pris'!AT$172,'1 Spec. - 1. Lägsta pris'!$AM181)="","",INDEX(Admin!$F$57:$G$62,'1 Spec. - 1. Lägsta pris'!AT$172,'1 Spec. - 1. Lägsta pris'!$AM181)),"")</f>
        <v/>
      </c>
    </row>
    <row r="182" spans="1:46" ht="39.950000000000003" customHeight="1" x14ac:dyDescent="0.2">
      <c r="A182" s="203" t="str">
        <f t="shared" si="27"/>
        <v/>
      </c>
      <c r="B182" s="479"/>
      <c r="C182" s="480"/>
      <c r="D182" s="481"/>
      <c r="E182" s="473"/>
      <c r="F182" s="475"/>
      <c r="G182" s="473"/>
      <c r="H182" s="474"/>
      <c r="I182" s="474"/>
      <c r="J182" s="474"/>
      <c r="K182" s="475"/>
      <c r="L182" s="131"/>
      <c r="M182" s="14"/>
      <c r="N182" s="14"/>
      <c r="O182" s="14"/>
      <c r="P182" s="14"/>
      <c r="Q182" s="224"/>
      <c r="R182" s="476"/>
      <c r="S182" s="477"/>
      <c r="T182" s="477"/>
      <c r="U182" s="477"/>
      <c r="V182" s="477"/>
      <c r="W182" s="477"/>
      <c r="X182" s="477"/>
      <c r="Y182" s="478"/>
      <c r="Z182" s="45"/>
      <c r="AA182" s="45"/>
      <c r="AI182" t="b">
        <f t="shared" si="22"/>
        <v>0</v>
      </c>
      <c r="AJ182" s="45" t="b">
        <f t="shared" si="23"/>
        <v>0</v>
      </c>
      <c r="AK182" s="45" t="b">
        <f t="shared" si="24"/>
        <v>0</v>
      </c>
      <c r="AM182" s="195" t="str">
        <f t="shared" si="28"/>
        <v/>
      </c>
      <c r="AN182" s="193"/>
      <c r="AO182" s="193" t="str" cm="1">
        <f t="array" ref="AO182">IFERROR(IF(INDEX(Admin!$F$57:$G$62,'1 Spec. - 1. Lägsta pris'!AO$172,'1 Spec. - 1. Lägsta pris'!$AM182)="","",INDEX(Admin!$F$57:$G$62,'1 Spec. - 1. Lägsta pris'!AO$172,'1 Spec. - 1. Lägsta pris'!$AM182)),"")</f>
        <v/>
      </c>
      <c r="AP182" s="193" t="str" cm="1">
        <f t="array" ref="AP182">IFERROR(IF(INDEX(Admin!$F$57:$G$62,'1 Spec. - 1. Lägsta pris'!AP$172,'1 Spec. - 1. Lägsta pris'!$AM182)="","",INDEX(Admin!$F$57:$G$62,'1 Spec. - 1. Lägsta pris'!AP$172,'1 Spec. - 1. Lägsta pris'!$AM182)),"")</f>
        <v/>
      </c>
      <c r="AQ182" s="193" t="str" cm="1">
        <f t="array" ref="AQ182">IFERROR(IF(INDEX(Admin!$F$57:$G$62,'1 Spec. - 1. Lägsta pris'!AQ$172,'1 Spec. - 1. Lägsta pris'!$AM182)="","",INDEX(Admin!$F$57:$G$62,'1 Spec. - 1. Lägsta pris'!AQ$172,'1 Spec. - 1. Lägsta pris'!$AM182)),"")</f>
        <v/>
      </c>
      <c r="AR182" s="193" t="str" cm="1">
        <f t="array" ref="AR182">IFERROR(IF(INDEX(Admin!$F$57:$G$62,'1 Spec. - 1. Lägsta pris'!AR$172,'1 Spec. - 1. Lägsta pris'!$AM182)="","",INDEX(Admin!$F$57:$G$62,'1 Spec. - 1. Lägsta pris'!AR$172,'1 Spec. - 1. Lägsta pris'!$AM182)),"")</f>
        <v/>
      </c>
      <c r="AS182" s="193" t="str" cm="1">
        <f t="array" ref="AS182">IFERROR(IF(INDEX(Admin!$F$57:$G$62,'1 Spec. - 1. Lägsta pris'!AS$172,'1 Spec. - 1. Lägsta pris'!$AM182)="","",INDEX(Admin!$F$57:$G$62,'1 Spec. - 1. Lägsta pris'!AS$172,'1 Spec. - 1. Lägsta pris'!$AM182)),"")</f>
        <v/>
      </c>
      <c r="AT182" s="193" t="str" cm="1">
        <f t="array" ref="AT182">IFERROR(IF(INDEX(Admin!$F$57:$G$62,'1 Spec. - 1. Lägsta pris'!AT$172,'1 Spec. - 1. Lägsta pris'!$AM182)="","",INDEX(Admin!$F$57:$G$62,'1 Spec. - 1. Lägsta pris'!AT$172,'1 Spec. - 1. Lägsta pris'!$AM182)),"")</f>
        <v/>
      </c>
    </row>
    <row r="183" spans="1:46" ht="39.950000000000003" customHeight="1" x14ac:dyDescent="0.2">
      <c r="A183" s="203" t="str">
        <f t="shared" si="27"/>
        <v/>
      </c>
      <c r="B183" s="479"/>
      <c r="C183" s="480"/>
      <c r="D183" s="481"/>
      <c r="E183" s="473"/>
      <c r="F183" s="475"/>
      <c r="G183" s="473"/>
      <c r="H183" s="474"/>
      <c r="I183" s="474"/>
      <c r="J183" s="474"/>
      <c r="K183" s="475"/>
      <c r="L183" s="131"/>
      <c r="M183" s="14"/>
      <c r="N183" s="14"/>
      <c r="O183" s="14"/>
      <c r="P183" s="14"/>
      <c r="Q183" s="224"/>
      <c r="R183" s="476"/>
      <c r="S183" s="477"/>
      <c r="T183" s="477"/>
      <c r="U183" s="477"/>
      <c r="V183" s="477"/>
      <c r="W183" s="477"/>
      <c r="X183" s="477"/>
      <c r="Y183" s="478"/>
      <c r="Z183" s="45"/>
      <c r="AA183" s="45"/>
      <c r="AI183" t="b">
        <f t="shared" si="22"/>
        <v>0</v>
      </c>
      <c r="AJ183" s="45" t="b">
        <f t="shared" si="23"/>
        <v>0</v>
      </c>
      <c r="AK183" s="45" t="b">
        <f t="shared" si="24"/>
        <v>0</v>
      </c>
      <c r="AM183" s="195" t="str">
        <f t="shared" si="28"/>
        <v/>
      </c>
      <c r="AN183" s="193"/>
      <c r="AO183" s="193" t="str" cm="1">
        <f t="array" ref="AO183">IFERROR(IF(INDEX(Admin!$F$57:$G$62,'1 Spec. - 1. Lägsta pris'!AO$172,'1 Spec. - 1. Lägsta pris'!$AM183)="","",INDEX(Admin!$F$57:$G$62,'1 Spec. - 1. Lägsta pris'!AO$172,'1 Spec. - 1. Lägsta pris'!$AM183)),"")</f>
        <v/>
      </c>
      <c r="AP183" s="193" t="str" cm="1">
        <f t="array" ref="AP183">IFERROR(IF(INDEX(Admin!$F$57:$G$62,'1 Spec. - 1. Lägsta pris'!AP$172,'1 Spec. - 1. Lägsta pris'!$AM183)="","",INDEX(Admin!$F$57:$G$62,'1 Spec. - 1. Lägsta pris'!AP$172,'1 Spec. - 1. Lägsta pris'!$AM183)),"")</f>
        <v/>
      </c>
      <c r="AQ183" s="193" t="str" cm="1">
        <f t="array" ref="AQ183">IFERROR(IF(INDEX(Admin!$F$57:$G$62,'1 Spec. - 1. Lägsta pris'!AQ$172,'1 Spec. - 1. Lägsta pris'!$AM183)="","",INDEX(Admin!$F$57:$G$62,'1 Spec. - 1. Lägsta pris'!AQ$172,'1 Spec. - 1. Lägsta pris'!$AM183)),"")</f>
        <v/>
      </c>
      <c r="AR183" s="193" t="str" cm="1">
        <f t="array" ref="AR183">IFERROR(IF(INDEX(Admin!$F$57:$G$62,'1 Spec. - 1. Lägsta pris'!AR$172,'1 Spec. - 1. Lägsta pris'!$AM183)="","",INDEX(Admin!$F$57:$G$62,'1 Spec. - 1. Lägsta pris'!AR$172,'1 Spec. - 1. Lägsta pris'!$AM183)),"")</f>
        <v/>
      </c>
      <c r="AS183" s="193" t="str" cm="1">
        <f t="array" ref="AS183">IFERROR(IF(INDEX(Admin!$F$57:$G$62,'1 Spec. - 1. Lägsta pris'!AS$172,'1 Spec. - 1. Lägsta pris'!$AM183)="","",INDEX(Admin!$F$57:$G$62,'1 Spec. - 1. Lägsta pris'!AS$172,'1 Spec. - 1. Lägsta pris'!$AM183)),"")</f>
        <v/>
      </c>
      <c r="AT183" s="193" t="str" cm="1">
        <f t="array" ref="AT183">IFERROR(IF(INDEX(Admin!$F$57:$G$62,'1 Spec. - 1. Lägsta pris'!AT$172,'1 Spec. - 1. Lägsta pris'!$AM183)="","",INDEX(Admin!$F$57:$G$62,'1 Spec. - 1. Lägsta pris'!AT$172,'1 Spec. - 1. Lägsta pris'!$AM183)),"")</f>
        <v/>
      </c>
    </row>
    <row r="184" spans="1:46" ht="39.950000000000003" customHeight="1" x14ac:dyDescent="0.2">
      <c r="A184" s="203" t="str">
        <f t="shared" si="27"/>
        <v/>
      </c>
      <c r="B184" s="479"/>
      <c r="C184" s="480"/>
      <c r="D184" s="481"/>
      <c r="E184" s="473"/>
      <c r="F184" s="475"/>
      <c r="G184" s="473"/>
      <c r="H184" s="474"/>
      <c r="I184" s="474"/>
      <c r="J184" s="474"/>
      <c r="K184" s="475"/>
      <c r="L184" s="131"/>
      <c r="M184" s="14"/>
      <c r="N184" s="14"/>
      <c r="O184" s="14"/>
      <c r="P184" s="14"/>
      <c r="Q184" s="224"/>
      <c r="R184" s="476"/>
      <c r="S184" s="477"/>
      <c r="T184" s="477"/>
      <c r="U184" s="477"/>
      <c r="V184" s="477"/>
      <c r="W184" s="477"/>
      <c r="X184" s="477"/>
      <c r="Y184" s="478"/>
      <c r="Z184" s="45"/>
      <c r="AA184" s="45"/>
      <c r="AI184" t="b">
        <f t="shared" si="22"/>
        <v>0</v>
      </c>
      <c r="AJ184" s="45" t="b">
        <f t="shared" si="23"/>
        <v>0</v>
      </c>
      <c r="AK184" s="45" t="b">
        <f t="shared" si="24"/>
        <v>0</v>
      </c>
      <c r="AM184" s="195" t="str">
        <f t="shared" si="28"/>
        <v/>
      </c>
      <c r="AN184" s="193"/>
      <c r="AO184" s="193" t="str" cm="1">
        <f t="array" ref="AO184">IFERROR(IF(INDEX(Admin!$F$57:$G$62,'1 Spec. - 1. Lägsta pris'!AO$172,'1 Spec. - 1. Lägsta pris'!$AM184)="","",INDEX(Admin!$F$57:$G$62,'1 Spec. - 1. Lägsta pris'!AO$172,'1 Spec. - 1. Lägsta pris'!$AM184)),"")</f>
        <v/>
      </c>
      <c r="AP184" s="193" t="str" cm="1">
        <f t="array" ref="AP184">IFERROR(IF(INDEX(Admin!$F$57:$G$62,'1 Spec. - 1. Lägsta pris'!AP$172,'1 Spec. - 1. Lägsta pris'!$AM184)="","",INDEX(Admin!$F$57:$G$62,'1 Spec. - 1. Lägsta pris'!AP$172,'1 Spec. - 1. Lägsta pris'!$AM184)),"")</f>
        <v/>
      </c>
      <c r="AQ184" s="193" t="str" cm="1">
        <f t="array" ref="AQ184">IFERROR(IF(INDEX(Admin!$F$57:$G$62,'1 Spec. - 1. Lägsta pris'!AQ$172,'1 Spec. - 1. Lägsta pris'!$AM184)="","",INDEX(Admin!$F$57:$G$62,'1 Spec. - 1. Lägsta pris'!AQ$172,'1 Spec. - 1. Lägsta pris'!$AM184)),"")</f>
        <v/>
      </c>
      <c r="AR184" s="193" t="str" cm="1">
        <f t="array" ref="AR184">IFERROR(IF(INDEX(Admin!$F$57:$G$62,'1 Spec. - 1. Lägsta pris'!AR$172,'1 Spec. - 1. Lägsta pris'!$AM184)="","",INDEX(Admin!$F$57:$G$62,'1 Spec. - 1. Lägsta pris'!AR$172,'1 Spec. - 1. Lägsta pris'!$AM184)),"")</f>
        <v/>
      </c>
      <c r="AS184" s="193" t="str" cm="1">
        <f t="array" ref="AS184">IFERROR(IF(INDEX(Admin!$F$57:$G$62,'1 Spec. - 1. Lägsta pris'!AS$172,'1 Spec. - 1. Lägsta pris'!$AM184)="","",INDEX(Admin!$F$57:$G$62,'1 Spec. - 1. Lägsta pris'!AS$172,'1 Spec. - 1. Lägsta pris'!$AM184)),"")</f>
        <v/>
      </c>
      <c r="AT184" s="193" t="str" cm="1">
        <f t="array" ref="AT184">IFERROR(IF(INDEX(Admin!$F$57:$G$62,'1 Spec. - 1. Lägsta pris'!AT$172,'1 Spec. - 1. Lägsta pris'!$AM184)="","",INDEX(Admin!$F$57:$G$62,'1 Spec. - 1. Lägsta pris'!AT$172,'1 Spec. - 1. Lägsta pris'!$AM184)),"")</f>
        <v/>
      </c>
    </row>
    <row r="185" spans="1:46" ht="39.950000000000003" customHeight="1" x14ac:dyDescent="0.2">
      <c r="A185" s="203" t="str">
        <f t="shared" si="27"/>
        <v/>
      </c>
      <c r="B185" s="479"/>
      <c r="C185" s="480"/>
      <c r="D185" s="481"/>
      <c r="E185" s="473"/>
      <c r="F185" s="475"/>
      <c r="G185" s="473"/>
      <c r="H185" s="474"/>
      <c r="I185" s="474"/>
      <c r="J185" s="474"/>
      <c r="K185" s="475"/>
      <c r="L185" s="131"/>
      <c r="M185" s="14"/>
      <c r="N185" s="14"/>
      <c r="O185" s="14"/>
      <c r="P185" s="14"/>
      <c r="Q185" s="224"/>
      <c r="R185" s="476"/>
      <c r="S185" s="477"/>
      <c r="T185" s="477"/>
      <c r="U185" s="477"/>
      <c r="V185" s="477"/>
      <c r="W185" s="477"/>
      <c r="X185" s="477"/>
      <c r="Y185" s="478"/>
      <c r="Z185" s="45"/>
      <c r="AA185" s="45"/>
      <c r="AI185" t="b">
        <f t="shared" si="22"/>
        <v>0</v>
      </c>
      <c r="AJ185" s="45" t="b">
        <f t="shared" si="23"/>
        <v>0</v>
      </c>
      <c r="AK185" s="45" t="b">
        <f t="shared" si="24"/>
        <v>0</v>
      </c>
      <c r="AM185" s="195" t="str">
        <f t="shared" si="28"/>
        <v/>
      </c>
      <c r="AN185" s="193"/>
      <c r="AO185" s="193" t="str" cm="1">
        <f t="array" ref="AO185">IFERROR(IF(INDEX(Admin!$F$57:$G$62,'1 Spec. - 1. Lägsta pris'!AO$172,'1 Spec. - 1. Lägsta pris'!$AM185)="","",INDEX(Admin!$F$57:$G$62,'1 Spec. - 1. Lägsta pris'!AO$172,'1 Spec. - 1. Lägsta pris'!$AM185)),"")</f>
        <v/>
      </c>
      <c r="AP185" s="193" t="str" cm="1">
        <f t="array" ref="AP185">IFERROR(IF(INDEX(Admin!$F$57:$G$62,'1 Spec. - 1. Lägsta pris'!AP$172,'1 Spec. - 1. Lägsta pris'!$AM185)="","",INDEX(Admin!$F$57:$G$62,'1 Spec. - 1. Lägsta pris'!AP$172,'1 Spec. - 1. Lägsta pris'!$AM185)),"")</f>
        <v/>
      </c>
      <c r="AQ185" s="193" t="str" cm="1">
        <f t="array" ref="AQ185">IFERROR(IF(INDEX(Admin!$F$57:$G$62,'1 Spec. - 1. Lägsta pris'!AQ$172,'1 Spec. - 1. Lägsta pris'!$AM185)="","",INDEX(Admin!$F$57:$G$62,'1 Spec. - 1. Lägsta pris'!AQ$172,'1 Spec. - 1. Lägsta pris'!$AM185)),"")</f>
        <v/>
      </c>
      <c r="AR185" s="193" t="str" cm="1">
        <f t="array" ref="AR185">IFERROR(IF(INDEX(Admin!$F$57:$G$62,'1 Spec. - 1. Lägsta pris'!AR$172,'1 Spec. - 1. Lägsta pris'!$AM185)="","",INDEX(Admin!$F$57:$G$62,'1 Spec. - 1. Lägsta pris'!AR$172,'1 Spec. - 1. Lägsta pris'!$AM185)),"")</f>
        <v/>
      </c>
      <c r="AS185" s="193" t="str" cm="1">
        <f t="array" ref="AS185">IFERROR(IF(INDEX(Admin!$F$57:$G$62,'1 Spec. - 1. Lägsta pris'!AS$172,'1 Spec. - 1. Lägsta pris'!$AM185)="","",INDEX(Admin!$F$57:$G$62,'1 Spec. - 1. Lägsta pris'!AS$172,'1 Spec. - 1. Lägsta pris'!$AM185)),"")</f>
        <v/>
      </c>
      <c r="AT185" s="193" t="str" cm="1">
        <f t="array" ref="AT185">IFERROR(IF(INDEX(Admin!$F$57:$G$62,'1 Spec. - 1. Lägsta pris'!AT$172,'1 Spec. - 1. Lägsta pris'!$AM185)="","",INDEX(Admin!$F$57:$G$62,'1 Spec. - 1. Lägsta pris'!AT$172,'1 Spec. - 1. Lägsta pris'!$AM185)),"")</f>
        <v/>
      </c>
    </row>
    <row r="186" spans="1:46" ht="39.950000000000003" customHeight="1" x14ac:dyDescent="0.2">
      <c r="A186" s="203" t="str">
        <f t="shared" si="27"/>
        <v/>
      </c>
      <c r="B186" s="479"/>
      <c r="C186" s="480"/>
      <c r="D186" s="481"/>
      <c r="E186" s="473"/>
      <c r="F186" s="475"/>
      <c r="G186" s="473"/>
      <c r="H186" s="474"/>
      <c r="I186" s="474"/>
      <c r="J186" s="474"/>
      <c r="K186" s="475"/>
      <c r="L186" s="131"/>
      <c r="M186" s="14"/>
      <c r="N186" s="14"/>
      <c r="O186" s="14"/>
      <c r="P186" s="14"/>
      <c r="Q186" s="224"/>
      <c r="R186" s="476"/>
      <c r="S186" s="477"/>
      <c r="T186" s="477"/>
      <c r="U186" s="477"/>
      <c r="V186" s="477"/>
      <c r="W186" s="477"/>
      <c r="X186" s="477"/>
      <c r="Y186" s="478"/>
      <c r="Z186" s="45"/>
      <c r="AA186" s="45"/>
      <c r="AI186" t="b">
        <f t="shared" si="22"/>
        <v>0</v>
      </c>
      <c r="AJ186" s="45" t="b">
        <f t="shared" si="23"/>
        <v>0</v>
      </c>
      <c r="AK186" s="45" t="b">
        <f t="shared" si="24"/>
        <v>0</v>
      </c>
      <c r="AM186" s="195" t="str">
        <f t="shared" si="28"/>
        <v/>
      </c>
      <c r="AN186" s="193"/>
      <c r="AO186" s="193" t="str" cm="1">
        <f t="array" ref="AO186">IFERROR(IF(INDEX(Admin!$F$57:$G$62,'1 Spec. - 1. Lägsta pris'!AO$172,'1 Spec. - 1. Lägsta pris'!$AM186)="","",INDEX(Admin!$F$57:$G$62,'1 Spec. - 1. Lägsta pris'!AO$172,'1 Spec. - 1. Lägsta pris'!$AM186)),"")</f>
        <v/>
      </c>
      <c r="AP186" s="193" t="str" cm="1">
        <f t="array" ref="AP186">IFERROR(IF(INDEX(Admin!$F$57:$G$62,'1 Spec. - 1. Lägsta pris'!AP$172,'1 Spec. - 1. Lägsta pris'!$AM186)="","",INDEX(Admin!$F$57:$G$62,'1 Spec. - 1. Lägsta pris'!AP$172,'1 Spec. - 1. Lägsta pris'!$AM186)),"")</f>
        <v/>
      </c>
      <c r="AQ186" s="193" t="str" cm="1">
        <f t="array" ref="AQ186">IFERROR(IF(INDEX(Admin!$F$57:$G$62,'1 Spec. - 1. Lägsta pris'!AQ$172,'1 Spec. - 1. Lägsta pris'!$AM186)="","",INDEX(Admin!$F$57:$G$62,'1 Spec. - 1. Lägsta pris'!AQ$172,'1 Spec. - 1. Lägsta pris'!$AM186)),"")</f>
        <v/>
      </c>
      <c r="AR186" s="193" t="str" cm="1">
        <f t="array" ref="AR186">IFERROR(IF(INDEX(Admin!$F$57:$G$62,'1 Spec. - 1. Lägsta pris'!AR$172,'1 Spec. - 1. Lägsta pris'!$AM186)="","",INDEX(Admin!$F$57:$G$62,'1 Spec. - 1. Lägsta pris'!AR$172,'1 Spec. - 1. Lägsta pris'!$AM186)),"")</f>
        <v/>
      </c>
      <c r="AS186" s="193" t="str" cm="1">
        <f t="array" ref="AS186">IFERROR(IF(INDEX(Admin!$F$57:$G$62,'1 Spec. - 1. Lägsta pris'!AS$172,'1 Spec. - 1. Lägsta pris'!$AM186)="","",INDEX(Admin!$F$57:$G$62,'1 Spec. - 1. Lägsta pris'!AS$172,'1 Spec. - 1. Lägsta pris'!$AM186)),"")</f>
        <v/>
      </c>
      <c r="AT186" s="193" t="str" cm="1">
        <f t="array" ref="AT186">IFERROR(IF(INDEX(Admin!$F$57:$G$62,'1 Spec. - 1. Lägsta pris'!AT$172,'1 Spec. - 1. Lägsta pris'!$AM186)="","",INDEX(Admin!$F$57:$G$62,'1 Spec. - 1. Lägsta pris'!AT$172,'1 Spec. - 1. Lägsta pris'!$AM186)),"")</f>
        <v/>
      </c>
    </row>
    <row r="187" spans="1:46" ht="39.950000000000003" customHeight="1" x14ac:dyDescent="0.2">
      <c r="A187" s="203" t="str">
        <f t="shared" si="27"/>
        <v/>
      </c>
      <c r="B187" s="479"/>
      <c r="C187" s="480"/>
      <c r="D187" s="481"/>
      <c r="E187" s="473"/>
      <c r="F187" s="475"/>
      <c r="G187" s="473"/>
      <c r="H187" s="474"/>
      <c r="I187" s="474"/>
      <c r="J187" s="474"/>
      <c r="K187" s="475"/>
      <c r="L187" s="131"/>
      <c r="M187" s="14"/>
      <c r="N187" s="14"/>
      <c r="O187" s="14"/>
      <c r="P187" s="14"/>
      <c r="Q187" s="224"/>
      <c r="R187" s="476"/>
      <c r="S187" s="477"/>
      <c r="T187" s="477"/>
      <c r="U187" s="477"/>
      <c r="V187" s="477"/>
      <c r="W187" s="477"/>
      <c r="X187" s="477"/>
      <c r="Y187" s="478"/>
      <c r="Z187" s="45"/>
      <c r="AA187" s="45"/>
      <c r="AI187" t="b">
        <f t="shared" si="22"/>
        <v>0</v>
      </c>
      <c r="AJ187" s="45" t="b">
        <f t="shared" si="23"/>
        <v>0</v>
      </c>
      <c r="AK187" s="45" t="b">
        <f t="shared" si="24"/>
        <v>0</v>
      </c>
      <c r="AM187" s="195" t="str">
        <f t="shared" si="28"/>
        <v/>
      </c>
      <c r="AN187" s="193"/>
      <c r="AO187" s="193" t="str" cm="1">
        <f t="array" ref="AO187">IFERROR(IF(INDEX(Admin!$F$57:$G$62,'1 Spec. - 1. Lägsta pris'!AO$172,'1 Spec. - 1. Lägsta pris'!$AM187)="","",INDEX(Admin!$F$57:$G$62,'1 Spec. - 1. Lägsta pris'!AO$172,'1 Spec. - 1. Lägsta pris'!$AM187)),"")</f>
        <v/>
      </c>
      <c r="AP187" s="193" t="str" cm="1">
        <f t="array" ref="AP187">IFERROR(IF(INDEX(Admin!$F$57:$G$62,'1 Spec. - 1. Lägsta pris'!AP$172,'1 Spec. - 1. Lägsta pris'!$AM187)="","",INDEX(Admin!$F$57:$G$62,'1 Spec. - 1. Lägsta pris'!AP$172,'1 Spec. - 1. Lägsta pris'!$AM187)),"")</f>
        <v/>
      </c>
      <c r="AQ187" s="193" t="str" cm="1">
        <f t="array" ref="AQ187">IFERROR(IF(INDEX(Admin!$F$57:$G$62,'1 Spec. - 1. Lägsta pris'!AQ$172,'1 Spec. - 1. Lägsta pris'!$AM187)="","",INDEX(Admin!$F$57:$G$62,'1 Spec. - 1. Lägsta pris'!AQ$172,'1 Spec. - 1. Lägsta pris'!$AM187)),"")</f>
        <v/>
      </c>
      <c r="AR187" s="193" t="str" cm="1">
        <f t="array" ref="AR187">IFERROR(IF(INDEX(Admin!$F$57:$G$62,'1 Spec. - 1. Lägsta pris'!AR$172,'1 Spec. - 1. Lägsta pris'!$AM187)="","",INDEX(Admin!$F$57:$G$62,'1 Spec. - 1. Lägsta pris'!AR$172,'1 Spec. - 1. Lägsta pris'!$AM187)),"")</f>
        <v/>
      </c>
      <c r="AS187" s="193" t="str" cm="1">
        <f t="array" ref="AS187">IFERROR(IF(INDEX(Admin!$F$57:$G$62,'1 Spec. - 1. Lägsta pris'!AS$172,'1 Spec. - 1. Lägsta pris'!$AM187)="","",INDEX(Admin!$F$57:$G$62,'1 Spec. - 1. Lägsta pris'!AS$172,'1 Spec. - 1. Lägsta pris'!$AM187)),"")</f>
        <v/>
      </c>
      <c r="AT187" s="193" t="str" cm="1">
        <f t="array" ref="AT187">IFERROR(IF(INDEX(Admin!$F$57:$G$62,'1 Spec. - 1. Lägsta pris'!AT$172,'1 Spec. - 1. Lägsta pris'!$AM187)="","",INDEX(Admin!$F$57:$G$62,'1 Spec. - 1. Lägsta pris'!AT$172,'1 Spec. - 1. Lägsta pris'!$AM187)),"")</f>
        <v/>
      </c>
    </row>
    <row r="188" spans="1:46" ht="39.950000000000003" customHeight="1" x14ac:dyDescent="0.2">
      <c r="A188" s="203" t="str">
        <f t="shared" si="27"/>
        <v/>
      </c>
      <c r="B188" s="479"/>
      <c r="C188" s="480"/>
      <c r="D188" s="481"/>
      <c r="E188" s="473"/>
      <c r="F188" s="475"/>
      <c r="G188" s="473"/>
      <c r="H188" s="474"/>
      <c r="I188" s="474"/>
      <c r="J188" s="474"/>
      <c r="K188" s="475"/>
      <c r="L188" s="131"/>
      <c r="M188" s="14"/>
      <c r="N188" s="14"/>
      <c r="O188" s="14"/>
      <c r="P188" s="14"/>
      <c r="Q188" s="224"/>
      <c r="R188" s="476"/>
      <c r="S188" s="477"/>
      <c r="T188" s="477"/>
      <c r="U188" s="477"/>
      <c r="V188" s="477"/>
      <c r="W188" s="477"/>
      <c r="X188" s="477"/>
      <c r="Y188" s="478"/>
      <c r="Z188" s="45"/>
      <c r="AA188" s="45"/>
      <c r="AI188" t="b">
        <f t="shared" si="22"/>
        <v>0</v>
      </c>
      <c r="AJ188" s="45" t="b">
        <f t="shared" si="23"/>
        <v>0</v>
      </c>
      <c r="AK188" s="45" t="b">
        <f t="shared" si="24"/>
        <v>0</v>
      </c>
      <c r="AM188" s="195" t="str">
        <f t="shared" si="28"/>
        <v/>
      </c>
      <c r="AN188" s="193"/>
      <c r="AO188" s="193" t="str" cm="1">
        <f t="array" ref="AO188">IFERROR(IF(INDEX(Admin!$F$57:$G$62,'1 Spec. - 1. Lägsta pris'!AO$172,'1 Spec. - 1. Lägsta pris'!$AM188)="","",INDEX(Admin!$F$57:$G$62,'1 Spec. - 1. Lägsta pris'!AO$172,'1 Spec. - 1. Lägsta pris'!$AM188)),"")</f>
        <v/>
      </c>
      <c r="AP188" s="193" t="str" cm="1">
        <f t="array" ref="AP188">IFERROR(IF(INDEX(Admin!$F$57:$G$62,'1 Spec. - 1. Lägsta pris'!AP$172,'1 Spec. - 1. Lägsta pris'!$AM188)="","",INDEX(Admin!$F$57:$G$62,'1 Spec. - 1. Lägsta pris'!AP$172,'1 Spec. - 1. Lägsta pris'!$AM188)),"")</f>
        <v/>
      </c>
      <c r="AQ188" s="193" t="str" cm="1">
        <f t="array" ref="AQ188">IFERROR(IF(INDEX(Admin!$F$57:$G$62,'1 Spec. - 1. Lägsta pris'!AQ$172,'1 Spec. - 1. Lägsta pris'!$AM188)="","",INDEX(Admin!$F$57:$G$62,'1 Spec. - 1. Lägsta pris'!AQ$172,'1 Spec. - 1. Lägsta pris'!$AM188)),"")</f>
        <v/>
      </c>
      <c r="AR188" s="193" t="str" cm="1">
        <f t="array" ref="AR188">IFERROR(IF(INDEX(Admin!$F$57:$G$62,'1 Spec. - 1. Lägsta pris'!AR$172,'1 Spec. - 1. Lägsta pris'!$AM188)="","",INDEX(Admin!$F$57:$G$62,'1 Spec. - 1. Lägsta pris'!AR$172,'1 Spec. - 1. Lägsta pris'!$AM188)),"")</f>
        <v/>
      </c>
      <c r="AS188" s="193" t="str" cm="1">
        <f t="array" ref="AS188">IFERROR(IF(INDEX(Admin!$F$57:$G$62,'1 Spec. - 1. Lägsta pris'!AS$172,'1 Spec. - 1. Lägsta pris'!$AM188)="","",INDEX(Admin!$F$57:$G$62,'1 Spec. - 1. Lägsta pris'!AS$172,'1 Spec. - 1. Lägsta pris'!$AM188)),"")</f>
        <v/>
      </c>
      <c r="AT188" s="193" t="str" cm="1">
        <f t="array" ref="AT188">IFERROR(IF(INDEX(Admin!$F$57:$G$62,'1 Spec. - 1. Lägsta pris'!AT$172,'1 Spec. - 1. Lägsta pris'!$AM188)="","",INDEX(Admin!$F$57:$G$62,'1 Spec. - 1. Lägsta pris'!AT$172,'1 Spec. - 1. Lägsta pris'!$AM188)),"")</f>
        <v/>
      </c>
    </row>
    <row r="189" spans="1:46" ht="39.950000000000003" customHeight="1" x14ac:dyDescent="0.2">
      <c r="A189" s="203" t="str">
        <f t="shared" si="27"/>
        <v/>
      </c>
      <c r="B189" s="479"/>
      <c r="C189" s="480"/>
      <c r="D189" s="481"/>
      <c r="E189" s="473"/>
      <c r="F189" s="475"/>
      <c r="G189" s="473"/>
      <c r="H189" s="474"/>
      <c r="I189" s="474"/>
      <c r="J189" s="474"/>
      <c r="K189" s="475"/>
      <c r="L189" s="131"/>
      <c r="M189" s="14"/>
      <c r="N189" s="14"/>
      <c r="O189" s="14"/>
      <c r="P189" s="14"/>
      <c r="Q189" s="224"/>
      <c r="R189" s="476"/>
      <c r="S189" s="477"/>
      <c r="T189" s="477"/>
      <c r="U189" s="477"/>
      <c r="V189" s="477"/>
      <c r="W189" s="477"/>
      <c r="X189" s="477"/>
      <c r="Y189" s="478"/>
      <c r="Z189" s="45"/>
      <c r="AA189" s="45"/>
      <c r="AI189" t="b">
        <f t="shared" si="22"/>
        <v>0</v>
      </c>
      <c r="AJ189" s="45" t="b">
        <f t="shared" si="23"/>
        <v>0</v>
      </c>
      <c r="AK189" s="45" t="b">
        <f t="shared" si="24"/>
        <v>0</v>
      </c>
      <c r="AM189" s="195" t="str">
        <f t="shared" si="28"/>
        <v/>
      </c>
      <c r="AN189" s="193"/>
      <c r="AO189" s="193" t="str" cm="1">
        <f t="array" ref="AO189">IFERROR(IF(INDEX(Admin!$F$57:$G$62,'1 Spec. - 1. Lägsta pris'!AO$172,'1 Spec. - 1. Lägsta pris'!$AM189)="","",INDEX(Admin!$F$57:$G$62,'1 Spec. - 1. Lägsta pris'!AO$172,'1 Spec. - 1. Lägsta pris'!$AM189)),"")</f>
        <v/>
      </c>
      <c r="AP189" s="193" t="str" cm="1">
        <f t="array" ref="AP189">IFERROR(IF(INDEX(Admin!$F$57:$G$62,'1 Spec. - 1. Lägsta pris'!AP$172,'1 Spec. - 1. Lägsta pris'!$AM189)="","",INDEX(Admin!$F$57:$G$62,'1 Spec. - 1. Lägsta pris'!AP$172,'1 Spec. - 1. Lägsta pris'!$AM189)),"")</f>
        <v/>
      </c>
      <c r="AQ189" s="193" t="str" cm="1">
        <f t="array" ref="AQ189">IFERROR(IF(INDEX(Admin!$F$57:$G$62,'1 Spec. - 1. Lägsta pris'!AQ$172,'1 Spec. - 1. Lägsta pris'!$AM189)="","",INDEX(Admin!$F$57:$G$62,'1 Spec. - 1. Lägsta pris'!AQ$172,'1 Spec. - 1. Lägsta pris'!$AM189)),"")</f>
        <v/>
      </c>
      <c r="AR189" s="193" t="str" cm="1">
        <f t="array" ref="AR189">IFERROR(IF(INDEX(Admin!$F$57:$G$62,'1 Spec. - 1. Lägsta pris'!AR$172,'1 Spec. - 1. Lägsta pris'!$AM189)="","",INDEX(Admin!$F$57:$G$62,'1 Spec. - 1. Lägsta pris'!AR$172,'1 Spec. - 1. Lägsta pris'!$AM189)),"")</f>
        <v/>
      </c>
      <c r="AS189" s="193" t="str" cm="1">
        <f t="array" ref="AS189">IFERROR(IF(INDEX(Admin!$F$57:$G$62,'1 Spec. - 1. Lägsta pris'!AS$172,'1 Spec. - 1. Lägsta pris'!$AM189)="","",INDEX(Admin!$F$57:$G$62,'1 Spec. - 1. Lägsta pris'!AS$172,'1 Spec. - 1. Lägsta pris'!$AM189)),"")</f>
        <v/>
      </c>
      <c r="AT189" s="193" t="str" cm="1">
        <f t="array" ref="AT189">IFERROR(IF(INDEX(Admin!$F$57:$G$62,'1 Spec. - 1. Lägsta pris'!AT$172,'1 Spec. - 1. Lägsta pris'!$AM189)="","",INDEX(Admin!$F$57:$G$62,'1 Spec. - 1. Lägsta pris'!AT$172,'1 Spec. - 1. Lägsta pris'!$AM189)),"")</f>
        <v/>
      </c>
    </row>
    <row r="190" spans="1:46" ht="39.950000000000003" customHeight="1" x14ac:dyDescent="0.2">
      <c r="A190" s="203" t="str">
        <f t="shared" si="27"/>
        <v/>
      </c>
      <c r="B190" s="479"/>
      <c r="C190" s="480"/>
      <c r="D190" s="481"/>
      <c r="E190" s="473"/>
      <c r="F190" s="475"/>
      <c r="G190" s="473"/>
      <c r="H190" s="474"/>
      <c r="I190" s="474"/>
      <c r="J190" s="474"/>
      <c r="K190" s="475"/>
      <c r="L190" s="131"/>
      <c r="M190" s="14"/>
      <c r="N190" s="14"/>
      <c r="O190" s="14"/>
      <c r="P190" s="14"/>
      <c r="Q190" s="224"/>
      <c r="R190" s="476"/>
      <c r="S190" s="477"/>
      <c r="T190" s="477"/>
      <c r="U190" s="477"/>
      <c r="V190" s="477"/>
      <c r="W190" s="477"/>
      <c r="X190" s="477"/>
      <c r="Y190" s="478"/>
      <c r="Z190" s="45"/>
      <c r="AA190" s="45"/>
      <c r="AI190" t="b">
        <f t="shared" si="22"/>
        <v>0</v>
      </c>
      <c r="AJ190" s="45" t="b">
        <f t="shared" si="23"/>
        <v>0</v>
      </c>
      <c r="AK190" s="45" t="b">
        <f t="shared" si="24"/>
        <v>0</v>
      </c>
      <c r="AM190" s="195" t="str">
        <f t="shared" si="28"/>
        <v/>
      </c>
      <c r="AN190" s="193"/>
      <c r="AO190" s="193" t="str" cm="1">
        <f t="array" ref="AO190">IFERROR(IF(INDEX(Admin!$F$57:$G$62,'1 Spec. - 1. Lägsta pris'!AO$172,'1 Spec. - 1. Lägsta pris'!$AM190)="","",INDEX(Admin!$F$57:$G$62,'1 Spec. - 1. Lägsta pris'!AO$172,'1 Spec. - 1. Lägsta pris'!$AM190)),"")</f>
        <v/>
      </c>
      <c r="AP190" s="193" t="str" cm="1">
        <f t="array" ref="AP190">IFERROR(IF(INDEX(Admin!$F$57:$G$62,'1 Spec. - 1. Lägsta pris'!AP$172,'1 Spec. - 1. Lägsta pris'!$AM190)="","",INDEX(Admin!$F$57:$G$62,'1 Spec. - 1. Lägsta pris'!AP$172,'1 Spec. - 1. Lägsta pris'!$AM190)),"")</f>
        <v/>
      </c>
      <c r="AQ190" s="193" t="str" cm="1">
        <f t="array" ref="AQ190">IFERROR(IF(INDEX(Admin!$F$57:$G$62,'1 Spec. - 1. Lägsta pris'!AQ$172,'1 Spec. - 1. Lägsta pris'!$AM190)="","",INDEX(Admin!$F$57:$G$62,'1 Spec. - 1. Lägsta pris'!AQ$172,'1 Spec. - 1. Lägsta pris'!$AM190)),"")</f>
        <v/>
      </c>
      <c r="AR190" s="193" t="str" cm="1">
        <f t="array" ref="AR190">IFERROR(IF(INDEX(Admin!$F$57:$G$62,'1 Spec. - 1. Lägsta pris'!AR$172,'1 Spec. - 1. Lägsta pris'!$AM190)="","",INDEX(Admin!$F$57:$G$62,'1 Spec. - 1. Lägsta pris'!AR$172,'1 Spec. - 1. Lägsta pris'!$AM190)),"")</f>
        <v/>
      </c>
      <c r="AS190" s="193" t="str" cm="1">
        <f t="array" ref="AS190">IFERROR(IF(INDEX(Admin!$F$57:$G$62,'1 Spec. - 1. Lägsta pris'!AS$172,'1 Spec. - 1. Lägsta pris'!$AM190)="","",INDEX(Admin!$F$57:$G$62,'1 Spec. - 1. Lägsta pris'!AS$172,'1 Spec. - 1. Lägsta pris'!$AM190)),"")</f>
        <v/>
      </c>
      <c r="AT190" s="193" t="str" cm="1">
        <f t="array" ref="AT190">IFERROR(IF(INDEX(Admin!$F$57:$G$62,'1 Spec. - 1. Lägsta pris'!AT$172,'1 Spec. - 1. Lägsta pris'!$AM190)="","",INDEX(Admin!$F$57:$G$62,'1 Spec. - 1. Lägsta pris'!AT$172,'1 Spec. - 1. Lägsta pris'!$AM190)),"")</f>
        <v/>
      </c>
    </row>
    <row r="191" spans="1:46" ht="39.950000000000003" customHeight="1" x14ac:dyDescent="0.2">
      <c r="A191" s="203" t="str">
        <f t="shared" si="27"/>
        <v/>
      </c>
      <c r="B191" s="479"/>
      <c r="C191" s="480"/>
      <c r="D191" s="481"/>
      <c r="E191" s="473"/>
      <c r="F191" s="475"/>
      <c r="G191" s="473"/>
      <c r="H191" s="474"/>
      <c r="I191" s="474"/>
      <c r="J191" s="474"/>
      <c r="K191" s="475"/>
      <c r="L191" s="131"/>
      <c r="M191" s="14"/>
      <c r="N191" s="14"/>
      <c r="O191" s="14"/>
      <c r="P191" s="14"/>
      <c r="Q191" s="224"/>
      <c r="R191" s="476"/>
      <c r="S191" s="477"/>
      <c r="T191" s="477"/>
      <c r="U191" s="477"/>
      <c r="V191" s="477"/>
      <c r="W191" s="477"/>
      <c r="X191" s="477"/>
      <c r="Y191" s="478"/>
      <c r="Z191" s="45"/>
      <c r="AA191" s="45"/>
      <c r="AI191" t="b">
        <f t="shared" si="22"/>
        <v>0</v>
      </c>
      <c r="AJ191" s="45" t="b">
        <f t="shared" si="23"/>
        <v>0</v>
      </c>
      <c r="AK191" s="45" t="b">
        <f t="shared" si="24"/>
        <v>0</v>
      </c>
      <c r="AM191" s="195" t="str">
        <f t="shared" si="28"/>
        <v/>
      </c>
      <c r="AN191" s="193"/>
      <c r="AO191" s="193" t="str" cm="1">
        <f t="array" ref="AO191">IFERROR(IF(INDEX(Admin!$F$57:$G$62,'1 Spec. - 1. Lägsta pris'!AO$172,'1 Spec. - 1. Lägsta pris'!$AM191)="","",INDEX(Admin!$F$57:$G$62,'1 Spec. - 1. Lägsta pris'!AO$172,'1 Spec. - 1. Lägsta pris'!$AM191)),"")</f>
        <v/>
      </c>
      <c r="AP191" s="193" t="str" cm="1">
        <f t="array" ref="AP191">IFERROR(IF(INDEX(Admin!$F$57:$G$62,'1 Spec. - 1. Lägsta pris'!AP$172,'1 Spec. - 1. Lägsta pris'!$AM191)="","",INDEX(Admin!$F$57:$G$62,'1 Spec. - 1. Lägsta pris'!AP$172,'1 Spec. - 1. Lägsta pris'!$AM191)),"")</f>
        <v/>
      </c>
      <c r="AQ191" s="193" t="str" cm="1">
        <f t="array" ref="AQ191">IFERROR(IF(INDEX(Admin!$F$57:$G$62,'1 Spec. - 1. Lägsta pris'!AQ$172,'1 Spec. - 1. Lägsta pris'!$AM191)="","",INDEX(Admin!$F$57:$G$62,'1 Spec. - 1. Lägsta pris'!AQ$172,'1 Spec. - 1. Lägsta pris'!$AM191)),"")</f>
        <v/>
      </c>
      <c r="AR191" s="193" t="str" cm="1">
        <f t="array" ref="AR191">IFERROR(IF(INDEX(Admin!$F$57:$G$62,'1 Spec. - 1. Lägsta pris'!AR$172,'1 Spec. - 1. Lägsta pris'!$AM191)="","",INDEX(Admin!$F$57:$G$62,'1 Spec. - 1. Lägsta pris'!AR$172,'1 Spec. - 1. Lägsta pris'!$AM191)),"")</f>
        <v/>
      </c>
      <c r="AS191" s="193" t="str" cm="1">
        <f t="array" ref="AS191">IFERROR(IF(INDEX(Admin!$F$57:$G$62,'1 Spec. - 1. Lägsta pris'!AS$172,'1 Spec. - 1. Lägsta pris'!$AM191)="","",INDEX(Admin!$F$57:$G$62,'1 Spec. - 1. Lägsta pris'!AS$172,'1 Spec. - 1. Lägsta pris'!$AM191)),"")</f>
        <v/>
      </c>
      <c r="AT191" s="193" t="str" cm="1">
        <f t="array" ref="AT191">IFERROR(IF(INDEX(Admin!$F$57:$G$62,'1 Spec. - 1. Lägsta pris'!AT$172,'1 Spec. - 1. Lägsta pris'!$AM191)="","",INDEX(Admin!$F$57:$G$62,'1 Spec. - 1. Lägsta pris'!AT$172,'1 Spec. - 1. Lägsta pris'!$AM191)),"")</f>
        <v/>
      </c>
    </row>
    <row r="192" spans="1:46" ht="39.950000000000003" customHeight="1" x14ac:dyDescent="0.2">
      <c r="A192" s="203" t="str">
        <f t="shared" si="27"/>
        <v/>
      </c>
      <c r="B192" s="479"/>
      <c r="C192" s="480"/>
      <c r="D192" s="481"/>
      <c r="E192" s="473"/>
      <c r="F192" s="475"/>
      <c r="G192" s="473"/>
      <c r="H192" s="474"/>
      <c r="I192" s="474"/>
      <c r="J192" s="474"/>
      <c r="K192" s="475"/>
      <c r="L192" s="131"/>
      <c r="M192" s="14"/>
      <c r="N192" s="14"/>
      <c r="O192" s="14"/>
      <c r="P192" s="14"/>
      <c r="Q192" s="224"/>
      <c r="R192" s="476"/>
      <c r="S192" s="477"/>
      <c r="T192" s="477"/>
      <c r="U192" s="477"/>
      <c r="V192" s="477"/>
      <c r="W192" s="477"/>
      <c r="X192" s="477"/>
      <c r="Y192" s="478"/>
      <c r="Z192" s="45"/>
      <c r="AA192" s="45"/>
      <c r="AI192" t="b">
        <f t="shared" si="22"/>
        <v>0</v>
      </c>
      <c r="AJ192" s="45" t="b">
        <f t="shared" si="23"/>
        <v>0</v>
      </c>
      <c r="AK192" s="45" t="b">
        <f t="shared" si="24"/>
        <v>0</v>
      </c>
      <c r="AM192" s="195" t="str">
        <f t="shared" si="28"/>
        <v/>
      </c>
      <c r="AN192" s="193"/>
      <c r="AO192" s="193" t="str" cm="1">
        <f t="array" ref="AO192">IFERROR(IF(INDEX(Admin!$F$57:$G$62,'1 Spec. - 1. Lägsta pris'!AO$172,'1 Spec. - 1. Lägsta pris'!$AM192)="","",INDEX(Admin!$F$57:$G$62,'1 Spec. - 1. Lägsta pris'!AO$172,'1 Spec. - 1. Lägsta pris'!$AM192)),"")</f>
        <v/>
      </c>
      <c r="AP192" s="193" t="str" cm="1">
        <f t="array" ref="AP192">IFERROR(IF(INDEX(Admin!$F$57:$G$62,'1 Spec. - 1. Lägsta pris'!AP$172,'1 Spec. - 1. Lägsta pris'!$AM192)="","",INDEX(Admin!$F$57:$G$62,'1 Spec. - 1. Lägsta pris'!AP$172,'1 Spec. - 1. Lägsta pris'!$AM192)),"")</f>
        <v/>
      </c>
      <c r="AQ192" s="193" t="str" cm="1">
        <f t="array" ref="AQ192">IFERROR(IF(INDEX(Admin!$F$57:$G$62,'1 Spec. - 1. Lägsta pris'!AQ$172,'1 Spec. - 1. Lägsta pris'!$AM192)="","",INDEX(Admin!$F$57:$G$62,'1 Spec. - 1. Lägsta pris'!AQ$172,'1 Spec. - 1. Lägsta pris'!$AM192)),"")</f>
        <v/>
      </c>
      <c r="AR192" s="193" t="str" cm="1">
        <f t="array" ref="AR192">IFERROR(IF(INDEX(Admin!$F$57:$G$62,'1 Spec. - 1. Lägsta pris'!AR$172,'1 Spec. - 1. Lägsta pris'!$AM192)="","",INDEX(Admin!$F$57:$G$62,'1 Spec. - 1. Lägsta pris'!AR$172,'1 Spec. - 1. Lägsta pris'!$AM192)),"")</f>
        <v/>
      </c>
      <c r="AS192" s="193" t="str" cm="1">
        <f t="array" ref="AS192">IFERROR(IF(INDEX(Admin!$F$57:$G$62,'1 Spec. - 1. Lägsta pris'!AS$172,'1 Spec. - 1. Lägsta pris'!$AM192)="","",INDEX(Admin!$F$57:$G$62,'1 Spec. - 1. Lägsta pris'!AS$172,'1 Spec. - 1. Lägsta pris'!$AM192)),"")</f>
        <v/>
      </c>
      <c r="AT192" s="193" t="str" cm="1">
        <f t="array" ref="AT192">IFERROR(IF(INDEX(Admin!$F$57:$G$62,'1 Spec. - 1. Lägsta pris'!AT$172,'1 Spec. - 1. Lägsta pris'!$AM192)="","",INDEX(Admin!$F$57:$G$62,'1 Spec. - 1. Lägsta pris'!AT$172,'1 Spec. - 1. Lägsta pris'!$AM192)),"")</f>
        <v/>
      </c>
    </row>
    <row r="193" spans="1:46" ht="39.950000000000003" customHeight="1" x14ac:dyDescent="0.2">
      <c r="A193" s="203" t="str">
        <f t="shared" si="26"/>
        <v/>
      </c>
      <c r="B193" s="479"/>
      <c r="C193" s="480"/>
      <c r="D193" s="481"/>
      <c r="E193" s="473"/>
      <c r="F193" s="475"/>
      <c r="G193" s="473"/>
      <c r="H193" s="474"/>
      <c r="I193" s="474"/>
      <c r="J193" s="474"/>
      <c r="K193" s="475"/>
      <c r="L193" s="131"/>
      <c r="M193" s="14"/>
      <c r="N193" s="14"/>
      <c r="O193" s="14"/>
      <c r="P193" s="14"/>
      <c r="Q193" s="224"/>
      <c r="R193" s="476"/>
      <c r="S193" s="477"/>
      <c r="T193" s="477"/>
      <c r="U193" s="477"/>
      <c r="V193" s="477"/>
      <c r="W193" s="477"/>
      <c r="X193" s="477"/>
      <c r="Y193" s="478"/>
      <c r="Z193" s="45"/>
      <c r="AA193" s="45"/>
      <c r="AI193" t="b">
        <f t="shared" si="22"/>
        <v>0</v>
      </c>
      <c r="AJ193" s="45" t="b">
        <f t="shared" si="23"/>
        <v>0</v>
      </c>
      <c r="AK193" s="45" t="b">
        <f t="shared" si="24"/>
        <v>0</v>
      </c>
      <c r="AM193" s="195" t="str">
        <f t="shared" si="25"/>
        <v/>
      </c>
      <c r="AN193" s="193"/>
      <c r="AO193" s="193" t="str" cm="1">
        <f t="array" ref="AO193">IFERROR(IF(INDEX(Admin!$F$57:$G$62,'1 Spec. - 1. Lägsta pris'!AO$172,'1 Spec. - 1. Lägsta pris'!$AM193)="","",INDEX(Admin!$F$57:$G$62,'1 Spec. - 1. Lägsta pris'!AO$172,'1 Spec. - 1. Lägsta pris'!$AM193)),"")</f>
        <v/>
      </c>
      <c r="AP193" s="193" t="str" cm="1">
        <f t="array" ref="AP193">IFERROR(IF(INDEX(Admin!$F$57:$G$62,'1 Spec. - 1. Lägsta pris'!AP$172,'1 Spec. - 1. Lägsta pris'!$AM193)="","",INDEX(Admin!$F$57:$G$62,'1 Spec. - 1. Lägsta pris'!AP$172,'1 Spec. - 1. Lägsta pris'!$AM193)),"")</f>
        <v/>
      </c>
      <c r="AQ193" s="193" t="str" cm="1">
        <f t="array" ref="AQ193">IFERROR(IF(INDEX(Admin!$F$57:$G$62,'1 Spec. - 1. Lägsta pris'!AQ$172,'1 Spec. - 1. Lägsta pris'!$AM193)="","",INDEX(Admin!$F$57:$G$62,'1 Spec. - 1. Lägsta pris'!AQ$172,'1 Spec. - 1. Lägsta pris'!$AM193)),"")</f>
        <v/>
      </c>
      <c r="AR193" s="193" t="str" cm="1">
        <f t="array" ref="AR193">IFERROR(IF(INDEX(Admin!$F$57:$G$62,'1 Spec. - 1. Lägsta pris'!AR$172,'1 Spec. - 1. Lägsta pris'!$AM193)="","",INDEX(Admin!$F$57:$G$62,'1 Spec. - 1. Lägsta pris'!AR$172,'1 Spec. - 1. Lägsta pris'!$AM193)),"")</f>
        <v/>
      </c>
      <c r="AS193" s="193" t="str" cm="1">
        <f t="array" ref="AS193">IFERROR(IF(INDEX(Admin!$F$57:$G$62,'1 Spec. - 1. Lägsta pris'!AS$172,'1 Spec. - 1. Lägsta pris'!$AM193)="","",INDEX(Admin!$F$57:$G$62,'1 Spec. - 1. Lägsta pris'!AS$172,'1 Spec. - 1. Lägsta pris'!$AM193)),"")</f>
        <v/>
      </c>
      <c r="AT193" s="193" t="str" cm="1">
        <f t="array" ref="AT193">IFERROR(IF(INDEX(Admin!$F$57:$G$62,'1 Spec. - 1. Lägsta pris'!AT$172,'1 Spec. - 1. Lägsta pris'!$AM193)="","",INDEX(Admin!$F$57:$G$62,'1 Spec. - 1. Lägsta pris'!AT$172,'1 Spec. - 1. Lägsta pris'!$AM193)),"")</f>
        <v/>
      </c>
    </row>
    <row r="194" spans="1:46" ht="39.950000000000003" customHeight="1" x14ac:dyDescent="0.2">
      <c r="A194" s="203" t="str">
        <f t="shared" si="26"/>
        <v/>
      </c>
      <c r="B194" s="479"/>
      <c r="C194" s="480"/>
      <c r="D194" s="481"/>
      <c r="E194" s="473"/>
      <c r="F194" s="475"/>
      <c r="G194" s="473"/>
      <c r="H194" s="474"/>
      <c r="I194" s="474"/>
      <c r="J194" s="474"/>
      <c r="K194" s="475"/>
      <c r="L194" s="131"/>
      <c r="M194" s="14"/>
      <c r="N194" s="14"/>
      <c r="O194" s="14"/>
      <c r="P194" s="14"/>
      <c r="Q194" s="224"/>
      <c r="R194" s="476"/>
      <c r="S194" s="477"/>
      <c r="T194" s="477"/>
      <c r="U194" s="477"/>
      <c r="V194" s="477"/>
      <c r="W194" s="477"/>
      <c r="X194" s="477"/>
      <c r="Y194" s="478"/>
      <c r="Z194" s="45"/>
      <c r="AA194" s="45"/>
      <c r="AI194" t="b">
        <f t="shared" si="22"/>
        <v>0</v>
      </c>
      <c r="AJ194" s="45" t="b">
        <f t="shared" si="23"/>
        <v>0</v>
      </c>
      <c r="AK194" s="45" t="b">
        <f t="shared" si="24"/>
        <v>0</v>
      </c>
      <c r="AM194" s="195" t="str">
        <f t="shared" si="25"/>
        <v/>
      </c>
      <c r="AN194" s="193"/>
      <c r="AO194" s="193" t="str" cm="1">
        <f t="array" ref="AO194">IFERROR(IF(INDEX(Admin!$F$57:$G$62,'1 Spec. - 1. Lägsta pris'!AO$172,'1 Spec. - 1. Lägsta pris'!$AM194)="","",INDEX(Admin!$F$57:$G$62,'1 Spec. - 1. Lägsta pris'!AO$172,'1 Spec. - 1. Lägsta pris'!$AM194)),"")</f>
        <v/>
      </c>
      <c r="AP194" s="193" t="str" cm="1">
        <f t="array" ref="AP194">IFERROR(IF(INDEX(Admin!$F$57:$G$62,'1 Spec. - 1. Lägsta pris'!AP$172,'1 Spec. - 1. Lägsta pris'!$AM194)="","",INDEX(Admin!$F$57:$G$62,'1 Spec. - 1. Lägsta pris'!AP$172,'1 Spec. - 1. Lägsta pris'!$AM194)),"")</f>
        <v/>
      </c>
      <c r="AQ194" s="193" t="str" cm="1">
        <f t="array" ref="AQ194">IFERROR(IF(INDEX(Admin!$F$57:$G$62,'1 Spec. - 1. Lägsta pris'!AQ$172,'1 Spec. - 1. Lägsta pris'!$AM194)="","",INDEX(Admin!$F$57:$G$62,'1 Spec. - 1. Lägsta pris'!AQ$172,'1 Spec. - 1. Lägsta pris'!$AM194)),"")</f>
        <v/>
      </c>
      <c r="AR194" s="193" t="str" cm="1">
        <f t="array" ref="AR194">IFERROR(IF(INDEX(Admin!$F$57:$G$62,'1 Spec. - 1. Lägsta pris'!AR$172,'1 Spec. - 1. Lägsta pris'!$AM194)="","",INDEX(Admin!$F$57:$G$62,'1 Spec. - 1. Lägsta pris'!AR$172,'1 Spec. - 1. Lägsta pris'!$AM194)),"")</f>
        <v/>
      </c>
      <c r="AS194" s="193" t="str" cm="1">
        <f t="array" ref="AS194">IFERROR(IF(INDEX(Admin!$F$57:$G$62,'1 Spec. - 1. Lägsta pris'!AS$172,'1 Spec. - 1. Lägsta pris'!$AM194)="","",INDEX(Admin!$F$57:$G$62,'1 Spec. - 1. Lägsta pris'!AS$172,'1 Spec. - 1. Lägsta pris'!$AM194)),"")</f>
        <v/>
      </c>
      <c r="AT194" s="193" t="str" cm="1">
        <f t="array" ref="AT194">IFERROR(IF(INDEX(Admin!$F$57:$G$62,'1 Spec. - 1. Lägsta pris'!AT$172,'1 Spec. - 1. Lägsta pris'!$AM194)="","",INDEX(Admin!$F$57:$G$62,'1 Spec. - 1. Lägsta pris'!AT$172,'1 Spec. - 1. Lägsta pris'!$AM194)),"")</f>
        <v/>
      </c>
    </row>
    <row r="195" spans="1:46" ht="39.950000000000003" customHeight="1" x14ac:dyDescent="0.2">
      <c r="A195" s="203" t="str">
        <f t="shared" si="26"/>
        <v/>
      </c>
      <c r="B195" s="479"/>
      <c r="C195" s="480"/>
      <c r="D195" s="481"/>
      <c r="E195" s="473"/>
      <c r="F195" s="475"/>
      <c r="G195" s="473"/>
      <c r="H195" s="474"/>
      <c r="I195" s="474"/>
      <c r="J195" s="474"/>
      <c r="K195" s="475"/>
      <c r="L195" s="131"/>
      <c r="M195" s="14"/>
      <c r="N195" s="14"/>
      <c r="O195" s="14"/>
      <c r="P195" s="14"/>
      <c r="Q195" s="224"/>
      <c r="R195" s="476"/>
      <c r="S195" s="477"/>
      <c r="T195" s="477"/>
      <c r="U195" s="477"/>
      <c r="V195" s="477"/>
      <c r="W195" s="477"/>
      <c r="X195" s="477"/>
      <c r="Y195" s="478"/>
      <c r="Z195" s="45"/>
      <c r="AA195" s="45"/>
      <c r="AI195" t="b">
        <f t="shared" si="22"/>
        <v>0</v>
      </c>
      <c r="AJ195" s="45" t="b">
        <f t="shared" si="23"/>
        <v>0</v>
      </c>
      <c r="AK195" s="45" t="b">
        <f t="shared" si="24"/>
        <v>0</v>
      </c>
      <c r="AM195" s="195" t="str">
        <f t="shared" si="25"/>
        <v/>
      </c>
      <c r="AN195" s="193"/>
      <c r="AO195" s="193" t="str" cm="1">
        <f t="array" ref="AO195">IFERROR(IF(INDEX(Admin!$F$57:$G$62,'1 Spec. - 1. Lägsta pris'!AO$172,'1 Spec. - 1. Lägsta pris'!$AM195)="","",INDEX(Admin!$F$57:$G$62,'1 Spec. - 1. Lägsta pris'!AO$172,'1 Spec. - 1. Lägsta pris'!$AM195)),"")</f>
        <v/>
      </c>
      <c r="AP195" s="193" t="str" cm="1">
        <f t="array" ref="AP195">IFERROR(IF(INDEX(Admin!$F$57:$G$62,'1 Spec. - 1. Lägsta pris'!AP$172,'1 Spec. - 1. Lägsta pris'!$AM195)="","",INDEX(Admin!$F$57:$G$62,'1 Spec. - 1. Lägsta pris'!AP$172,'1 Spec. - 1. Lägsta pris'!$AM195)),"")</f>
        <v/>
      </c>
      <c r="AQ195" s="193" t="str" cm="1">
        <f t="array" ref="AQ195">IFERROR(IF(INDEX(Admin!$F$57:$G$62,'1 Spec. - 1. Lägsta pris'!AQ$172,'1 Spec. - 1. Lägsta pris'!$AM195)="","",INDEX(Admin!$F$57:$G$62,'1 Spec. - 1. Lägsta pris'!AQ$172,'1 Spec. - 1. Lägsta pris'!$AM195)),"")</f>
        <v/>
      </c>
      <c r="AR195" s="193" t="str" cm="1">
        <f t="array" ref="AR195">IFERROR(IF(INDEX(Admin!$F$57:$G$62,'1 Spec. - 1. Lägsta pris'!AR$172,'1 Spec. - 1. Lägsta pris'!$AM195)="","",INDEX(Admin!$F$57:$G$62,'1 Spec. - 1. Lägsta pris'!AR$172,'1 Spec. - 1. Lägsta pris'!$AM195)),"")</f>
        <v/>
      </c>
      <c r="AS195" s="193" t="str" cm="1">
        <f t="array" ref="AS195">IFERROR(IF(INDEX(Admin!$F$57:$G$62,'1 Spec. - 1. Lägsta pris'!AS$172,'1 Spec. - 1. Lägsta pris'!$AM195)="","",INDEX(Admin!$F$57:$G$62,'1 Spec. - 1. Lägsta pris'!AS$172,'1 Spec. - 1. Lägsta pris'!$AM195)),"")</f>
        <v/>
      </c>
      <c r="AT195" s="193" t="str" cm="1">
        <f t="array" ref="AT195">IFERROR(IF(INDEX(Admin!$F$57:$G$62,'1 Spec. - 1. Lägsta pris'!AT$172,'1 Spec. - 1. Lägsta pris'!$AM195)="","",INDEX(Admin!$F$57:$G$62,'1 Spec. - 1. Lägsta pris'!AT$172,'1 Spec. - 1. Lägsta pris'!$AM195)),"")</f>
        <v/>
      </c>
    </row>
    <row r="196" spans="1:46" ht="39.950000000000003" customHeight="1" x14ac:dyDescent="0.2">
      <c r="A196" s="203" t="str">
        <f t="shared" si="26"/>
        <v/>
      </c>
      <c r="B196" s="479"/>
      <c r="C196" s="480"/>
      <c r="D196" s="481"/>
      <c r="E196" s="473"/>
      <c r="F196" s="475"/>
      <c r="G196" s="473"/>
      <c r="H196" s="474"/>
      <c r="I196" s="474"/>
      <c r="J196" s="474"/>
      <c r="K196" s="475"/>
      <c r="L196" s="131"/>
      <c r="M196" s="14"/>
      <c r="N196" s="14"/>
      <c r="O196" s="14"/>
      <c r="P196" s="14"/>
      <c r="Q196" s="224"/>
      <c r="R196" s="476"/>
      <c r="S196" s="477"/>
      <c r="T196" s="477"/>
      <c r="U196" s="477"/>
      <c r="V196" s="477"/>
      <c r="W196" s="477"/>
      <c r="X196" s="477"/>
      <c r="Y196" s="478"/>
      <c r="Z196" s="45"/>
      <c r="AA196" s="45"/>
      <c r="AI196" t="b">
        <f t="shared" si="22"/>
        <v>0</v>
      </c>
      <c r="AJ196" s="45" t="b">
        <f t="shared" si="23"/>
        <v>0</v>
      </c>
      <c r="AK196" s="45" t="b">
        <f t="shared" si="24"/>
        <v>0</v>
      </c>
      <c r="AM196" s="195" t="str">
        <f t="shared" si="25"/>
        <v/>
      </c>
      <c r="AN196" s="193"/>
      <c r="AO196" s="193" t="str" cm="1">
        <f t="array" ref="AO196">IFERROR(IF(INDEX(Admin!$F$57:$G$62,'1 Spec. - 1. Lägsta pris'!AO$172,'1 Spec. - 1. Lägsta pris'!$AM196)="","",INDEX(Admin!$F$57:$G$62,'1 Spec. - 1. Lägsta pris'!AO$172,'1 Spec. - 1. Lägsta pris'!$AM196)),"")</f>
        <v/>
      </c>
      <c r="AP196" s="193" t="str" cm="1">
        <f t="array" ref="AP196">IFERROR(IF(INDEX(Admin!$F$57:$G$62,'1 Spec. - 1. Lägsta pris'!AP$172,'1 Spec. - 1. Lägsta pris'!$AM196)="","",INDEX(Admin!$F$57:$G$62,'1 Spec. - 1. Lägsta pris'!AP$172,'1 Spec. - 1. Lägsta pris'!$AM196)),"")</f>
        <v/>
      </c>
      <c r="AQ196" s="193" t="str" cm="1">
        <f t="array" ref="AQ196">IFERROR(IF(INDEX(Admin!$F$57:$G$62,'1 Spec. - 1. Lägsta pris'!AQ$172,'1 Spec. - 1. Lägsta pris'!$AM196)="","",INDEX(Admin!$F$57:$G$62,'1 Spec. - 1. Lägsta pris'!AQ$172,'1 Spec. - 1. Lägsta pris'!$AM196)),"")</f>
        <v/>
      </c>
      <c r="AR196" s="193" t="str" cm="1">
        <f t="array" ref="AR196">IFERROR(IF(INDEX(Admin!$F$57:$G$62,'1 Spec. - 1. Lägsta pris'!AR$172,'1 Spec. - 1. Lägsta pris'!$AM196)="","",INDEX(Admin!$F$57:$G$62,'1 Spec. - 1. Lägsta pris'!AR$172,'1 Spec. - 1. Lägsta pris'!$AM196)),"")</f>
        <v/>
      </c>
      <c r="AS196" s="193" t="str" cm="1">
        <f t="array" ref="AS196">IFERROR(IF(INDEX(Admin!$F$57:$G$62,'1 Spec. - 1. Lägsta pris'!AS$172,'1 Spec. - 1. Lägsta pris'!$AM196)="","",INDEX(Admin!$F$57:$G$62,'1 Spec. - 1. Lägsta pris'!AS$172,'1 Spec. - 1. Lägsta pris'!$AM196)),"")</f>
        <v/>
      </c>
      <c r="AT196" s="193" t="str" cm="1">
        <f t="array" ref="AT196">IFERROR(IF(INDEX(Admin!$F$57:$G$62,'1 Spec. - 1. Lägsta pris'!AT$172,'1 Spec. - 1. Lägsta pris'!$AM196)="","",INDEX(Admin!$F$57:$G$62,'1 Spec. - 1. Lägsta pris'!AT$172,'1 Spec. - 1. Lägsta pris'!$AM196)),"")</f>
        <v/>
      </c>
    </row>
    <row r="197" spans="1:46" ht="39.950000000000003" customHeight="1" x14ac:dyDescent="0.2">
      <c r="A197" s="203" t="str">
        <f t="shared" si="26"/>
        <v/>
      </c>
      <c r="B197" s="479"/>
      <c r="C197" s="480"/>
      <c r="D197" s="481"/>
      <c r="E197" s="473"/>
      <c r="F197" s="475"/>
      <c r="G197" s="473"/>
      <c r="H197" s="474"/>
      <c r="I197" s="474"/>
      <c r="J197" s="474"/>
      <c r="K197" s="475"/>
      <c r="L197" s="131"/>
      <c r="M197" s="14"/>
      <c r="N197" s="14"/>
      <c r="O197" s="14"/>
      <c r="P197" s="14"/>
      <c r="Q197" s="224"/>
      <c r="R197" s="476"/>
      <c r="S197" s="477"/>
      <c r="T197" s="477"/>
      <c r="U197" s="477"/>
      <c r="V197" s="477"/>
      <c r="W197" s="477"/>
      <c r="X197" s="477"/>
      <c r="Y197" s="478"/>
      <c r="Z197" s="45"/>
      <c r="AA197" s="45"/>
      <c r="AI197" t="b">
        <f t="shared" si="22"/>
        <v>0</v>
      </c>
      <c r="AJ197" s="45" t="b">
        <f t="shared" si="23"/>
        <v>0</v>
      </c>
      <c r="AK197" s="45" t="b">
        <f t="shared" si="24"/>
        <v>0</v>
      </c>
      <c r="AM197" s="195" t="str">
        <f t="shared" si="25"/>
        <v/>
      </c>
      <c r="AN197" s="193"/>
      <c r="AO197" s="193" t="str" cm="1">
        <f t="array" ref="AO197">IFERROR(IF(INDEX(Admin!$F$57:$G$62,'1 Spec. - 1. Lägsta pris'!AO$172,'1 Spec. - 1. Lägsta pris'!$AM197)="","",INDEX(Admin!$F$57:$G$62,'1 Spec. - 1. Lägsta pris'!AO$172,'1 Spec. - 1. Lägsta pris'!$AM197)),"")</f>
        <v/>
      </c>
      <c r="AP197" s="193" t="str" cm="1">
        <f t="array" ref="AP197">IFERROR(IF(INDEX(Admin!$F$57:$G$62,'1 Spec. - 1. Lägsta pris'!AP$172,'1 Spec. - 1. Lägsta pris'!$AM197)="","",INDEX(Admin!$F$57:$G$62,'1 Spec. - 1. Lägsta pris'!AP$172,'1 Spec. - 1. Lägsta pris'!$AM197)),"")</f>
        <v/>
      </c>
      <c r="AQ197" s="193" t="str" cm="1">
        <f t="array" ref="AQ197">IFERROR(IF(INDEX(Admin!$F$57:$G$62,'1 Spec. - 1. Lägsta pris'!AQ$172,'1 Spec. - 1. Lägsta pris'!$AM197)="","",INDEX(Admin!$F$57:$G$62,'1 Spec. - 1. Lägsta pris'!AQ$172,'1 Spec. - 1. Lägsta pris'!$AM197)),"")</f>
        <v/>
      </c>
      <c r="AR197" s="193" t="str" cm="1">
        <f t="array" ref="AR197">IFERROR(IF(INDEX(Admin!$F$57:$G$62,'1 Spec. - 1. Lägsta pris'!AR$172,'1 Spec. - 1. Lägsta pris'!$AM197)="","",INDEX(Admin!$F$57:$G$62,'1 Spec. - 1. Lägsta pris'!AR$172,'1 Spec. - 1. Lägsta pris'!$AM197)),"")</f>
        <v/>
      </c>
      <c r="AS197" s="193" t="str" cm="1">
        <f t="array" ref="AS197">IFERROR(IF(INDEX(Admin!$F$57:$G$62,'1 Spec. - 1. Lägsta pris'!AS$172,'1 Spec. - 1. Lägsta pris'!$AM197)="","",INDEX(Admin!$F$57:$G$62,'1 Spec. - 1. Lägsta pris'!AS$172,'1 Spec. - 1. Lägsta pris'!$AM197)),"")</f>
        <v/>
      </c>
      <c r="AT197" s="193" t="str" cm="1">
        <f t="array" ref="AT197">IFERROR(IF(INDEX(Admin!$F$57:$G$62,'1 Spec. - 1. Lägsta pris'!AT$172,'1 Spec. - 1. Lägsta pris'!$AM197)="","",INDEX(Admin!$F$57:$G$62,'1 Spec. - 1. Lägsta pris'!AT$172,'1 Spec. - 1. Lägsta pris'!$AM197)),"")</f>
        <v/>
      </c>
    </row>
    <row r="198" spans="1:46" ht="39.950000000000003" customHeight="1" x14ac:dyDescent="0.2">
      <c r="A198" s="203" t="str">
        <f t="shared" si="26"/>
        <v/>
      </c>
      <c r="B198" s="479"/>
      <c r="C198" s="480"/>
      <c r="D198" s="481"/>
      <c r="E198" s="473"/>
      <c r="F198" s="475"/>
      <c r="G198" s="473"/>
      <c r="H198" s="474"/>
      <c r="I198" s="474"/>
      <c r="J198" s="474"/>
      <c r="K198" s="475"/>
      <c r="L198" s="131"/>
      <c r="M198" s="14"/>
      <c r="N198" s="14"/>
      <c r="O198" s="14"/>
      <c r="P198" s="14"/>
      <c r="Q198" s="224"/>
      <c r="R198" s="476"/>
      <c r="S198" s="477"/>
      <c r="T198" s="477"/>
      <c r="U198" s="477"/>
      <c r="V198" s="477"/>
      <c r="W198" s="477"/>
      <c r="X198" s="477"/>
      <c r="Y198" s="478"/>
      <c r="Z198" s="45"/>
      <c r="AA198" s="45"/>
      <c r="AI198" t="b">
        <f t="shared" si="22"/>
        <v>0</v>
      </c>
      <c r="AJ198" s="45" t="b">
        <f t="shared" si="23"/>
        <v>0</v>
      </c>
      <c r="AK198" s="45" t="b">
        <f t="shared" si="24"/>
        <v>0</v>
      </c>
      <c r="AM198" s="195" t="str">
        <f t="shared" si="25"/>
        <v/>
      </c>
      <c r="AN198" s="193"/>
      <c r="AO198" s="193" t="str" cm="1">
        <f t="array" ref="AO198">IFERROR(IF(INDEX(Admin!$F$57:$G$62,'1 Spec. - 1. Lägsta pris'!AO$172,'1 Spec. - 1. Lägsta pris'!$AM198)="","",INDEX(Admin!$F$57:$G$62,'1 Spec. - 1. Lägsta pris'!AO$172,'1 Spec. - 1. Lägsta pris'!$AM198)),"")</f>
        <v/>
      </c>
      <c r="AP198" s="193" t="str" cm="1">
        <f t="array" ref="AP198">IFERROR(IF(INDEX(Admin!$F$57:$G$62,'1 Spec. - 1. Lägsta pris'!AP$172,'1 Spec. - 1. Lägsta pris'!$AM198)="","",INDEX(Admin!$F$57:$G$62,'1 Spec. - 1. Lägsta pris'!AP$172,'1 Spec. - 1. Lägsta pris'!$AM198)),"")</f>
        <v/>
      </c>
      <c r="AQ198" s="193" t="str" cm="1">
        <f t="array" ref="AQ198">IFERROR(IF(INDEX(Admin!$F$57:$G$62,'1 Spec. - 1. Lägsta pris'!AQ$172,'1 Spec. - 1. Lägsta pris'!$AM198)="","",INDEX(Admin!$F$57:$G$62,'1 Spec. - 1. Lägsta pris'!AQ$172,'1 Spec. - 1. Lägsta pris'!$AM198)),"")</f>
        <v/>
      </c>
      <c r="AR198" s="193" t="str" cm="1">
        <f t="array" ref="AR198">IFERROR(IF(INDEX(Admin!$F$57:$G$62,'1 Spec. - 1. Lägsta pris'!AR$172,'1 Spec. - 1. Lägsta pris'!$AM198)="","",INDEX(Admin!$F$57:$G$62,'1 Spec. - 1. Lägsta pris'!AR$172,'1 Spec. - 1. Lägsta pris'!$AM198)),"")</f>
        <v/>
      </c>
      <c r="AS198" s="193" t="str" cm="1">
        <f t="array" ref="AS198">IFERROR(IF(INDEX(Admin!$F$57:$G$62,'1 Spec. - 1. Lägsta pris'!AS$172,'1 Spec. - 1. Lägsta pris'!$AM198)="","",INDEX(Admin!$F$57:$G$62,'1 Spec. - 1. Lägsta pris'!AS$172,'1 Spec. - 1. Lägsta pris'!$AM198)),"")</f>
        <v/>
      </c>
      <c r="AT198" s="193" t="str" cm="1">
        <f t="array" ref="AT198">IFERROR(IF(INDEX(Admin!$F$57:$G$62,'1 Spec. - 1. Lägsta pris'!AT$172,'1 Spec. - 1. Lägsta pris'!$AM198)="","",INDEX(Admin!$F$57:$G$62,'1 Spec. - 1. Lägsta pris'!AT$172,'1 Spec. - 1. Lägsta pris'!$AM198)),"")</f>
        <v/>
      </c>
    </row>
    <row r="199" spans="1:46" ht="39.950000000000003" customHeight="1" x14ac:dyDescent="0.2">
      <c r="A199" s="203" t="str">
        <f t="shared" si="26"/>
        <v/>
      </c>
      <c r="B199" s="479"/>
      <c r="C199" s="480"/>
      <c r="D199" s="481"/>
      <c r="E199" s="473"/>
      <c r="F199" s="475"/>
      <c r="G199" s="473"/>
      <c r="H199" s="474"/>
      <c r="I199" s="474"/>
      <c r="J199" s="474"/>
      <c r="K199" s="475"/>
      <c r="L199" s="131"/>
      <c r="M199" s="14"/>
      <c r="N199" s="14"/>
      <c r="O199" s="14"/>
      <c r="P199" s="14"/>
      <c r="Q199" s="224"/>
      <c r="R199" s="476"/>
      <c r="S199" s="477"/>
      <c r="T199" s="477"/>
      <c r="U199" s="477"/>
      <c r="V199" s="477"/>
      <c r="W199" s="477"/>
      <c r="X199" s="477"/>
      <c r="Y199" s="478"/>
      <c r="Z199" s="45"/>
      <c r="AA199" s="45"/>
      <c r="AI199" t="b">
        <f t="shared" si="22"/>
        <v>0</v>
      </c>
      <c r="AJ199" s="45" t="b">
        <f t="shared" si="23"/>
        <v>0</v>
      </c>
      <c r="AK199" s="45" t="b">
        <f t="shared" si="24"/>
        <v>0</v>
      </c>
      <c r="AM199" s="195" t="str">
        <f t="shared" si="25"/>
        <v/>
      </c>
      <c r="AN199" s="193"/>
      <c r="AO199" s="193" t="str" cm="1">
        <f t="array" ref="AO199">IFERROR(IF(INDEX(Admin!$F$57:$G$62,'1 Spec. - 1. Lägsta pris'!AO$172,'1 Spec. - 1. Lägsta pris'!$AM199)="","",INDEX(Admin!$F$57:$G$62,'1 Spec. - 1. Lägsta pris'!AO$172,'1 Spec. - 1. Lägsta pris'!$AM199)),"")</f>
        <v/>
      </c>
      <c r="AP199" s="193" t="str" cm="1">
        <f t="array" ref="AP199">IFERROR(IF(INDEX(Admin!$F$57:$G$62,'1 Spec. - 1. Lägsta pris'!AP$172,'1 Spec. - 1. Lägsta pris'!$AM199)="","",INDEX(Admin!$F$57:$G$62,'1 Spec. - 1. Lägsta pris'!AP$172,'1 Spec. - 1. Lägsta pris'!$AM199)),"")</f>
        <v/>
      </c>
      <c r="AQ199" s="193" t="str" cm="1">
        <f t="array" ref="AQ199">IFERROR(IF(INDEX(Admin!$F$57:$G$62,'1 Spec. - 1. Lägsta pris'!AQ$172,'1 Spec. - 1. Lägsta pris'!$AM199)="","",INDEX(Admin!$F$57:$G$62,'1 Spec. - 1. Lägsta pris'!AQ$172,'1 Spec. - 1. Lägsta pris'!$AM199)),"")</f>
        <v/>
      </c>
      <c r="AR199" s="193" t="str" cm="1">
        <f t="array" ref="AR199">IFERROR(IF(INDEX(Admin!$F$57:$G$62,'1 Spec. - 1. Lägsta pris'!AR$172,'1 Spec. - 1. Lägsta pris'!$AM199)="","",INDEX(Admin!$F$57:$G$62,'1 Spec. - 1. Lägsta pris'!AR$172,'1 Spec. - 1. Lägsta pris'!$AM199)),"")</f>
        <v/>
      </c>
      <c r="AS199" s="193" t="str" cm="1">
        <f t="array" ref="AS199">IFERROR(IF(INDEX(Admin!$F$57:$G$62,'1 Spec. - 1. Lägsta pris'!AS$172,'1 Spec. - 1. Lägsta pris'!$AM199)="","",INDEX(Admin!$F$57:$G$62,'1 Spec. - 1. Lägsta pris'!AS$172,'1 Spec. - 1. Lägsta pris'!$AM199)),"")</f>
        <v/>
      </c>
      <c r="AT199" s="193" t="str" cm="1">
        <f t="array" ref="AT199">IFERROR(IF(INDEX(Admin!$F$57:$G$62,'1 Spec. - 1. Lägsta pris'!AT$172,'1 Spec. - 1. Lägsta pris'!$AM199)="","",INDEX(Admin!$F$57:$G$62,'1 Spec. - 1. Lägsta pris'!AT$172,'1 Spec. - 1. Lägsta pris'!$AM199)),"")</f>
        <v/>
      </c>
    </row>
    <row r="200" spans="1:46" ht="39.950000000000003" customHeight="1" x14ac:dyDescent="0.2">
      <c r="A200" s="203" t="str">
        <f t="shared" si="26"/>
        <v/>
      </c>
      <c r="B200" s="479"/>
      <c r="C200" s="480"/>
      <c r="D200" s="481"/>
      <c r="E200" s="473"/>
      <c r="F200" s="475"/>
      <c r="G200" s="473"/>
      <c r="H200" s="474"/>
      <c r="I200" s="474"/>
      <c r="J200" s="474"/>
      <c r="K200" s="475"/>
      <c r="L200" s="131"/>
      <c r="M200" s="14"/>
      <c r="N200" s="14"/>
      <c r="O200" s="14"/>
      <c r="P200" s="14"/>
      <c r="Q200" s="224"/>
      <c r="R200" s="476"/>
      <c r="S200" s="477"/>
      <c r="T200" s="477"/>
      <c r="U200" s="477"/>
      <c r="V200" s="477"/>
      <c r="W200" s="477"/>
      <c r="X200" s="477"/>
      <c r="Y200" s="478"/>
      <c r="Z200" s="45"/>
      <c r="AA200" s="45"/>
      <c r="AI200" t="b">
        <f t="shared" si="22"/>
        <v>0</v>
      </c>
      <c r="AJ200" s="45" t="b">
        <f t="shared" si="23"/>
        <v>0</v>
      </c>
      <c r="AK200" s="45" t="b">
        <f t="shared" si="24"/>
        <v>0</v>
      </c>
      <c r="AM200" s="195" t="str">
        <f t="shared" si="25"/>
        <v/>
      </c>
      <c r="AN200" s="193"/>
      <c r="AO200" s="193" t="str" cm="1">
        <f t="array" ref="AO200">IFERROR(IF(INDEX(Admin!$F$57:$G$62,'1 Spec. - 1. Lägsta pris'!AO$172,'1 Spec. - 1. Lägsta pris'!$AM200)="","",INDEX(Admin!$F$57:$G$62,'1 Spec. - 1. Lägsta pris'!AO$172,'1 Spec. - 1. Lägsta pris'!$AM200)),"")</f>
        <v/>
      </c>
      <c r="AP200" s="193" t="str" cm="1">
        <f t="array" ref="AP200">IFERROR(IF(INDEX(Admin!$F$57:$G$62,'1 Spec. - 1. Lägsta pris'!AP$172,'1 Spec. - 1. Lägsta pris'!$AM200)="","",INDEX(Admin!$F$57:$G$62,'1 Spec. - 1. Lägsta pris'!AP$172,'1 Spec. - 1. Lägsta pris'!$AM200)),"")</f>
        <v/>
      </c>
      <c r="AQ200" s="193" t="str" cm="1">
        <f t="array" ref="AQ200">IFERROR(IF(INDEX(Admin!$F$57:$G$62,'1 Spec. - 1. Lägsta pris'!AQ$172,'1 Spec. - 1. Lägsta pris'!$AM200)="","",INDEX(Admin!$F$57:$G$62,'1 Spec. - 1. Lägsta pris'!AQ$172,'1 Spec. - 1. Lägsta pris'!$AM200)),"")</f>
        <v/>
      </c>
      <c r="AR200" s="193" t="str" cm="1">
        <f t="array" ref="AR200">IFERROR(IF(INDEX(Admin!$F$57:$G$62,'1 Spec. - 1. Lägsta pris'!AR$172,'1 Spec. - 1. Lägsta pris'!$AM200)="","",INDEX(Admin!$F$57:$G$62,'1 Spec. - 1. Lägsta pris'!AR$172,'1 Spec. - 1. Lägsta pris'!$AM200)),"")</f>
        <v/>
      </c>
      <c r="AS200" s="193" t="str" cm="1">
        <f t="array" ref="AS200">IFERROR(IF(INDEX(Admin!$F$57:$G$62,'1 Spec. - 1. Lägsta pris'!AS$172,'1 Spec. - 1. Lägsta pris'!$AM200)="","",INDEX(Admin!$F$57:$G$62,'1 Spec. - 1. Lägsta pris'!AS$172,'1 Spec. - 1. Lägsta pris'!$AM200)),"")</f>
        <v/>
      </c>
      <c r="AT200" s="193" t="str" cm="1">
        <f t="array" ref="AT200">IFERROR(IF(INDEX(Admin!$F$57:$G$62,'1 Spec. - 1. Lägsta pris'!AT$172,'1 Spec. - 1. Lägsta pris'!$AM200)="","",INDEX(Admin!$F$57:$G$62,'1 Spec. - 1. Lägsta pris'!AT$172,'1 Spec. - 1. Lägsta pris'!$AM200)),"")</f>
        <v/>
      </c>
    </row>
    <row r="201" spans="1:46" ht="39.950000000000003" customHeight="1" x14ac:dyDescent="0.2">
      <c r="A201" s="203" t="str">
        <f t="shared" si="26"/>
        <v/>
      </c>
      <c r="B201" s="479"/>
      <c r="C201" s="480"/>
      <c r="D201" s="481"/>
      <c r="E201" s="473"/>
      <c r="F201" s="475"/>
      <c r="G201" s="473"/>
      <c r="H201" s="474"/>
      <c r="I201" s="474"/>
      <c r="J201" s="474"/>
      <c r="K201" s="475"/>
      <c r="L201" s="131"/>
      <c r="M201" s="14"/>
      <c r="N201" s="14"/>
      <c r="O201" s="14"/>
      <c r="P201" s="14"/>
      <c r="Q201" s="224"/>
      <c r="R201" s="476"/>
      <c r="S201" s="477"/>
      <c r="T201" s="477"/>
      <c r="U201" s="477"/>
      <c r="V201" s="477"/>
      <c r="W201" s="477"/>
      <c r="X201" s="477"/>
      <c r="Y201" s="478"/>
      <c r="Z201" s="45"/>
      <c r="AA201" s="45"/>
      <c r="AI201" t="b">
        <f t="shared" si="22"/>
        <v>0</v>
      </c>
      <c r="AJ201" s="45" t="b">
        <f t="shared" si="23"/>
        <v>0</v>
      </c>
      <c r="AK201" s="45" t="b">
        <f t="shared" si="24"/>
        <v>0</v>
      </c>
      <c r="AM201" s="195" t="str">
        <f t="shared" si="25"/>
        <v/>
      </c>
      <c r="AN201" s="193"/>
      <c r="AO201" s="193" t="str" cm="1">
        <f t="array" ref="AO201">IFERROR(IF(INDEX(Admin!$F$57:$G$62,'1 Spec. - 1. Lägsta pris'!AO$172,'1 Spec. - 1. Lägsta pris'!$AM201)="","",INDEX(Admin!$F$57:$G$62,'1 Spec. - 1. Lägsta pris'!AO$172,'1 Spec. - 1. Lägsta pris'!$AM201)),"")</f>
        <v/>
      </c>
      <c r="AP201" s="193" t="str" cm="1">
        <f t="array" ref="AP201">IFERROR(IF(INDEX(Admin!$F$57:$G$62,'1 Spec. - 1. Lägsta pris'!AP$172,'1 Spec. - 1. Lägsta pris'!$AM201)="","",INDEX(Admin!$F$57:$G$62,'1 Spec. - 1. Lägsta pris'!AP$172,'1 Spec. - 1. Lägsta pris'!$AM201)),"")</f>
        <v/>
      </c>
      <c r="AQ201" s="193" t="str" cm="1">
        <f t="array" ref="AQ201">IFERROR(IF(INDEX(Admin!$F$57:$G$62,'1 Spec. - 1. Lägsta pris'!AQ$172,'1 Spec. - 1. Lägsta pris'!$AM201)="","",INDEX(Admin!$F$57:$G$62,'1 Spec. - 1. Lägsta pris'!AQ$172,'1 Spec. - 1. Lägsta pris'!$AM201)),"")</f>
        <v/>
      </c>
      <c r="AR201" s="193" t="str" cm="1">
        <f t="array" ref="AR201">IFERROR(IF(INDEX(Admin!$F$57:$G$62,'1 Spec. - 1. Lägsta pris'!AR$172,'1 Spec. - 1. Lägsta pris'!$AM201)="","",INDEX(Admin!$F$57:$G$62,'1 Spec. - 1. Lägsta pris'!AR$172,'1 Spec. - 1. Lägsta pris'!$AM201)),"")</f>
        <v/>
      </c>
      <c r="AS201" s="193" t="str" cm="1">
        <f t="array" ref="AS201">IFERROR(IF(INDEX(Admin!$F$57:$G$62,'1 Spec. - 1. Lägsta pris'!AS$172,'1 Spec. - 1. Lägsta pris'!$AM201)="","",INDEX(Admin!$F$57:$G$62,'1 Spec. - 1. Lägsta pris'!AS$172,'1 Spec. - 1. Lägsta pris'!$AM201)),"")</f>
        <v/>
      </c>
      <c r="AT201" s="193" t="str" cm="1">
        <f t="array" ref="AT201">IFERROR(IF(INDEX(Admin!$F$57:$G$62,'1 Spec. - 1. Lägsta pris'!AT$172,'1 Spec. - 1. Lägsta pris'!$AM201)="","",INDEX(Admin!$F$57:$G$62,'1 Spec. - 1. Lägsta pris'!AT$172,'1 Spec. - 1. Lägsta pris'!$AM201)),"")</f>
        <v/>
      </c>
    </row>
    <row r="202" spans="1:46" ht="39.950000000000003" customHeight="1" x14ac:dyDescent="0.2">
      <c r="A202" s="203" t="str">
        <f t="shared" si="26"/>
        <v/>
      </c>
      <c r="B202" s="479"/>
      <c r="C202" s="480"/>
      <c r="D202" s="481"/>
      <c r="E202" s="473"/>
      <c r="F202" s="475"/>
      <c r="G202" s="473"/>
      <c r="H202" s="474"/>
      <c r="I202" s="474"/>
      <c r="J202" s="474"/>
      <c r="K202" s="475"/>
      <c r="L202" s="131"/>
      <c r="M202" s="14"/>
      <c r="N202" s="14"/>
      <c r="O202" s="14"/>
      <c r="P202" s="14"/>
      <c r="Q202" s="224"/>
      <c r="R202" s="476"/>
      <c r="S202" s="477"/>
      <c r="T202" s="477"/>
      <c r="U202" s="477"/>
      <c r="V202" s="477"/>
      <c r="W202" s="477"/>
      <c r="X202" s="477"/>
      <c r="Y202" s="478"/>
      <c r="Z202" s="45"/>
      <c r="AA202" s="45"/>
      <c r="AI202" t="b">
        <f t="shared" si="22"/>
        <v>0</v>
      </c>
      <c r="AJ202" s="45" t="b">
        <f t="shared" si="23"/>
        <v>0</v>
      </c>
      <c r="AK202" s="45" t="b">
        <f t="shared" si="24"/>
        <v>0</v>
      </c>
      <c r="AM202" s="195" t="str">
        <f t="shared" si="25"/>
        <v/>
      </c>
      <c r="AN202" s="193"/>
      <c r="AO202" s="193" t="str" cm="1">
        <f t="array" ref="AO202">IFERROR(IF(INDEX(Admin!$F$57:$G$62,'1 Spec. - 1. Lägsta pris'!AO$172,'1 Spec. - 1. Lägsta pris'!$AM202)="","",INDEX(Admin!$F$57:$G$62,'1 Spec. - 1. Lägsta pris'!AO$172,'1 Spec. - 1. Lägsta pris'!$AM202)),"")</f>
        <v/>
      </c>
      <c r="AP202" s="193" t="str" cm="1">
        <f t="array" ref="AP202">IFERROR(IF(INDEX(Admin!$F$57:$G$62,'1 Spec. - 1. Lägsta pris'!AP$172,'1 Spec. - 1. Lägsta pris'!$AM202)="","",INDEX(Admin!$F$57:$G$62,'1 Spec. - 1. Lägsta pris'!AP$172,'1 Spec. - 1. Lägsta pris'!$AM202)),"")</f>
        <v/>
      </c>
      <c r="AQ202" s="193" t="str" cm="1">
        <f t="array" ref="AQ202">IFERROR(IF(INDEX(Admin!$F$57:$G$62,'1 Spec. - 1. Lägsta pris'!AQ$172,'1 Spec. - 1. Lägsta pris'!$AM202)="","",INDEX(Admin!$F$57:$G$62,'1 Spec. - 1. Lägsta pris'!AQ$172,'1 Spec. - 1. Lägsta pris'!$AM202)),"")</f>
        <v/>
      </c>
      <c r="AR202" s="193" t="str" cm="1">
        <f t="array" ref="AR202">IFERROR(IF(INDEX(Admin!$F$57:$G$62,'1 Spec. - 1. Lägsta pris'!AR$172,'1 Spec. - 1. Lägsta pris'!$AM202)="","",INDEX(Admin!$F$57:$G$62,'1 Spec. - 1. Lägsta pris'!AR$172,'1 Spec. - 1. Lägsta pris'!$AM202)),"")</f>
        <v/>
      </c>
      <c r="AS202" s="193" t="str" cm="1">
        <f t="array" ref="AS202">IFERROR(IF(INDEX(Admin!$F$57:$G$62,'1 Spec. - 1. Lägsta pris'!AS$172,'1 Spec. - 1. Lägsta pris'!$AM202)="","",INDEX(Admin!$F$57:$G$62,'1 Spec. - 1. Lägsta pris'!AS$172,'1 Spec. - 1. Lägsta pris'!$AM202)),"")</f>
        <v/>
      </c>
      <c r="AT202" s="193" t="str" cm="1">
        <f t="array" ref="AT202">IFERROR(IF(INDEX(Admin!$F$57:$G$62,'1 Spec. - 1. Lägsta pris'!AT$172,'1 Spec. - 1. Lägsta pris'!$AM202)="","",INDEX(Admin!$F$57:$G$62,'1 Spec. - 1. Lägsta pris'!AT$172,'1 Spec. - 1. Lägsta pris'!$AM202)),"")</f>
        <v/>
      </c>
    </row>
    <row r="203" spans="1:46" ht="39.950000000000003" customHeight="1" x14ac:dyDescent="0.2">
      <c r="A203" s="203" t="str">
        <f t="shared" si="26"/>
        <v/>
      </c>
      <c r="B203" s="479"/>
      <c r="C203" s="480"/>
      <c r="D203" s="481"/>
      <c r="E203" s="473"/>
      <c r="F203" s="475"/>
      <c r="G203" s="473"/>
      <c r="H203" s="474"/>
      <c r="I203" s="474"/>
      <c r="J203" s="474"/>
      <c r="K203" s="475"/>
      <c r="L203" s="131"/>
      <c r="M203" s="14"/>
      <c r="N203" s="14"/>
      <c r="O203" s="14"/>
      <c r="P203" s="14"/>
      <c r="Q203" s="224"/>
      <c r="R203" s="476"/>
      <c r="S203" s="477"/>
      <c r="T203" s="477"/>
      <c r="U203" s="477"/>
      <c r="V203" s="477"/>
      <c r="W203" s="477"/>
      <c r="X203" s="477"/>
      <c r="Y203" s="478"/>
      <c r="Z203" s="45"/>
      <c r="AA203" s="45"/>
      <c r="AI203" t="b">
        <f t="shared" si="22"/>
        <v>0</v>
      </c>
      <c r="AJ203" s="45" t="b">
        <f t="shared" si="23"/>
        <v>0</v>
      </c>
      <c r="AK203" s="45" t="b">
        <f t="shared" si="24"/>
        <v>0</v>
      </c>
      <c r="AM203" s="195" t="str">
        <f t="shared" si="25"/>
        <v/>
      </c>
      <c r="AN203" s="193"/>
      <c r="AO203" s="193" t="str" cm="1">
        <f t="array" ref="AO203">IFERROR(IF(INDEX(Admin!$F$57:$G$62,'1 Spec. - 1. Lägsta pris'!AO$172,'1 Spec. - 1. Lägsta pris'!$AM203)="","",INDEX(Admin!$F$57:$G$62,'1 Spec. - 1. Lägsta pris'!AO$172,'1 Spec. - 1. Lägsta pris'!$AM203)),"")</f>
        <v/>
      </c>
      <c r="AP203" s="193" t="str" cm="1">
        <f t="array" ref="AP203">IFERROR(IF(INDEX(Admin!$F$57:$G$62,'1 Spec. - 1. Lägsta pris'!AP$172,'1 Spec. - 1. Lägsta pris'!$AM203)="","",INDEX(Admin!$F$57:$G$62,'1 Spec. - 1. Lägsta pris'!AP$172,'1 Spec. - 1. Lägsta pris'!$AM203)),"")</f>
        <v/>
      </c>
      <c r="AQ203" s="193" t="str" cm="1">
        <f t="array" ref="AQ203">IFERROR(IF(INDEX(Admin!$F$57:$G$62,'1 Spec. - 1. Lägsta pris'!AQ$172,'1 Spec. - 1. Lägsta pris'!$AM203)="","",INDEX(Admin!$F$57:$G$62,'1 Spec. - 1. Lägsta pris'!AQ$172,'1 Spec. - 1. Lägsta pris'!$AM203)),"")</f>
        <v/>
      </c>
      <c r="AR203" s="193" t="str" cm="1">
        <f t="array" ref="AR203">IFERROR(IF(INDEX(Admin!$F$57:$G$62,'1 Spec. - 1. Lägsta pris'!AR$172,'1 Spec. - 1. Lägsta pris'!$AM203)="","",INDEX(Admin!$F$57:$G$62,'1 Spec. - 1. Lägsta pris'!AR$172,'1 Spec. - 1. Lägsta pris'!$AM203)),"")</f>
        <v/>
      </c>
      <c r="AS203" s="193" t="str" cm="1">
        <f t="array" ref="AS203">IFERROR(IF(INDEX(Admin!$F$57:$G$62,'1 Spec. - 1. Lägsta pris'!AS$172,'1 Spec. - 1. Lägsta pris'!$AM203)="","",INDEX(Admin!$F$57:$G$62,'1 Spec. - 1. Lägsta pris'!AS$172,'1 Spec. - 1. Lägsta pris'!$AM203)),"")</f>
        <v/>
      </c>
      <c r="AT203" s="193" t="str" cm="1">
        <f t="array" ref="AT203">IFERROR(IF(INDEX(Admin!$F$57:$G$62,'1 Spec. - 1. Lägsta pris'!AT$172,'1 Spec. - 1. Lägsta pris'!$AM203)="","",INDEX(Admin!$F$57:$G$62,'1 Spec. - 1. Lägsta pris'!AT$172,'1 Spec. - 1. Lägsta pris'!$AM203)),"")</f>
        <v/>
      </c>
    </row>
    <row r="204" spans="1:46" ht="39.950000000000003" customHeight="1" x14ac:dyDescent="0.2">
      <c r="A204" s="203" t="str">
        <f t="shared" si="26"/>
        <v/>
      </c>
      <c r="B204" s="479"/>
      <c r="C204" s="480"/>
      <c r="D204" s="481"/>
      <c r="E204" s="473"/>
      <c r="F204" s="475"/>
      <c r="G204" s="473"/>
      <c r="H204" s="474"/>
      <c r="I204" s="474"/>
      <c r="J204" s="474"/>
      <c r="K204" s="475"/>
      <c r="L204" s="131"/>
      <c r="M204" s="14"/>
      <c r="N204" s="14"/>
      <c r="O204" s="14"/>
      <c r="P204" s="14"/>
      <c r="Q204" s="224"/>
      <c r="R204" s="476"/>
      <c r="S204" s="477"/>
      <c r="T204" s="477"/>
      <c r="U204" s="477"/>
      <c r="V204" s="477"/>
      <c r="W204" s="477"/>
      <c r="X204" s="477"/>
      <c r="Y204" s="478"/>
      <c r="Z204" s="45"/>
      <c r="AA204" s="45"/>
      <c r="AI204" t="b">
        <f t="shared" si="22"/>
        <v>0</v>
      </c>
      <c r="AJ204" s="45" t="b">
        <f t="shared" si="23"/>
        <v>0</v>
      </c>
      <c r="AK204" s="45" t="b">
        <f t="shared" si="24"/>
        <v>0</v>
      </c>
      <c r="AM204" s="195" t="str">
        <f t="shared" si="25"/>
        <v/>
      </c>
      <c r="AN204" s="193"/>
      <c r="AO204" s="193" t="str" cm="1">
        <f t="array" ref="AO204">IFERROR(IF(INDEX(Admin!$F$57:$G$62,'1 Spec. - 1. Lägsta pris'!AO$172,'1 Spec. - 1. Lägsta pris'!$AM204)="","",INDEX(Admin!$F$57:$G$62,'1 Spec. - 1. Lägsta pris'!AO$172,'1 Spec. - 1. Lägsta pris'!$AM204)),"")</f>
        <v/>
      </c>
      <c r="AP204" s="193" t="str" cm="1">
        <f t="array" ref="AP204">IFERROR(IF(INDEX(Admin!$F$57:$G$62,'1 Spec. - 1. Lägsta pris'!AP$172,'1 Spec. - 1. Lägsta pris'!$AM204)="","",INDEX(Admin!$F$57:$G$62,'1 Spec. - 1. Lägsta pris'!AP$172,'1 Spec. - 1. Lägsta pris'!$AM204)),"")</f>
        <v/>
      </c>
      <c r="AQ204" s="193" t="str" cm="1">
        <f t="array" ref="AQ204">IFERROR(IF(INDEX(Admin!$F$57:$G$62,'1 Spec. - 1. Lägsta pris'!AQ$172,'1 Spec. - 1. Lägsta pris'!$AM204)="","",INDEX(Admin!$F$57:$G$62,'1 Spec. - 1. Lägsta pris'!AQ$172,'1 Spec. - 1. Lägsta pris'!$AM204)),"")</f>
        <v/>
      </c>
      <c r="AR204" s="193" t="str" cm="1">
        <f t="array" ref="AR204">IFERROR(IF(INDEX(Admin!$F$57:$G$62,'1 Spec. - 1. Lägsta pris'!AR$172,'1 Spec. - 1. Lägsta pris'!$AM204)="","",INDEX(Admin!$F$57:$G$62,'1 Spec. - 1. Lägsta pris'!AR$172,'1 Spec. - 1. Lägsta pris'!$AM204)),"")</f>
        <v/>
      </c>
      <c r="AS204" s="193" t="str" cm="1">
        <f t="array" ref="AS204">IFERROR(IF(INDEX(Admin!$F$57:$G$62,'1 Spec. - 1. Lägsta pris'!AS$172,'1 Spec. - 1. Lägsta pris'!$AM204)="","",INDEX(Admin!$F$57:$G$62,'1 Spec. - 1. Lägsta pris'!AS$172,'1 Spec. - 1. Lägsta pris'!$AM204)),"")</f>
        <v/>
      </c>
      <c r="AT204" s="193" t="str" cm="1">
        <f t="array" ref="AT204">IFERROR(IF(INDEX(Admin!$F$57:$G$62,'1 Spec. - 1. Lägsta pris'!AT$172,'1 Spec. - 1. Lägsta pris'!$AM204)="","",INDEX(Admin!$F$57:$G$62,'1 Spec. - 1. Lägsta pris'!AT$172,'1 Spec. - 1. Lägsta pris'!$AM204)),"")</f>
        <v/>
      </c>
    </row>
    <row r="205" spans="1:46" ht="39.950000000000003" customHeight="1" x14ac:dyDescent="0.2">
      <c r="A205" s="203" t="str">
        <f t="shared" si="26"/>
        <v/>
      </c>
      <c r="B205" s="479"/>
      <c r="C205" s="480"/>
      <c r="D205" s="481"/>
      <c r="E205" s="473"/>
      <c r="F205" s="475"/>
      <c r="G205" s="473"/>
      <c r="H205" s="474"/>
      <c r="I205" s="474"/>
      <c r="J205" s="474"/>
      <c r="K205" s="475"/>
      <c r="L205" s="131"/>
      <c r="M205" s="14"/>
      <c r="N205" s="14"/>
      <c r="O205" s="14"/>
      <c r="P205" s="14"/>
      <c r="Q205" s="224"/>
      <c r="R205" s="476"/>
      <c r="S205" s="477"/>
      <c r="T205" s="477"/>
      <c r="U205" s="477"/>
      <c r="V205" s="477"/>
      <c r="W205" s="477"/>
      <c r="X205" s="477"/>
      <c r="Y205" s="478"/>
      <c r="Z205" s="45"/>
      <c r="AA205" s="45"/>
      <c r="AI205" t="b">
        <f t="shared" si="22"/>
        <v>0</v>
      </c>
      <c r="AJ205" s="45" t="b">
        <f t="shared" si="23"/>
        <v>0</v>
      </c>
      <c r="AK205" s="45" t="b">
        <f t="shared" si="24"/>
        <v>0</v>
      </c>
      <c r="AM205" s="195" t="str">
        <f t="shared" si="25"/>
        <v/>
      </c>
      <c r="AN205" s="193"/>
      <c r="AO205" s="193" t="str" cm="1">
        <f t="array" ref="AO205">IFERROR(IF(INDEX(Admin!$F$57:$G$62,'1 Spec. - 1. Lägsta pris'!AO$172,'1 Spec. - 1. Lägsta pris'!$AM205)="","",INDEX(Admin!$F$57:$G$62,'1 Spec. - 1. Lägsta pris'!AO$172,'1 Spec. - 1. Lägsta pris'!$AM205)),"")</f>
        <v/>
      </c>
      <c r="AP205" s="193" t="str" cm="1">
        <f t="array" ref="AP205">IFERROR(IF(INDEX(Admin!$F$57:$G$62,'1 Spec. - 1. Lägsta pris'!AP$172,'1 Spec. - 1. Lägsta pris'!$AM205)="","",INDEX(Admin!$F$57:$G$62,'1 Spec. - 1. Lägsta pris'!AP$172,'1 Spec. - 1. Lägsta pris'!$AM205)),"")</f>
        <v/>
      </c>
      <c r="AQ205" s="193" t="str" cm="1">
        <f t="array" ref="AQ205">IFERROR(IF(INDEX(Admin!$F$57:$G$62,'1 Spec. - 1. Lägsta pris'!AQ$172,'1 Spec. - 1. Lägsta pris'!$AM205)="","",INDEX(Admin!$F$57:$G$62,'1 Spec. - 1. Lägsta pris'!AQ$172,'1 Spec. - 1. Lägsta pris'!$AM205)),"")</f>
        <v/>
      </c>
      <c r="AR205" s="193" t="str" cm="1">
        <f t="array" ref="AR205">IFERROR(IF(INDEX(Admin!$F$57:$G$62,'1 Spec. - 1. Lägsta pris'!AR$172,'1 Spec. - 1. Lägsta pris'!$AM205)="","",INDEX(Admin!$F$57:$G$62,'1 Spec. - 1. Lägsta pris'!AR$172,'1 Spec. - 1. Lägsta pris'!$AM205)),"")</f>
        <v/>
      </c>
      <c r="AS205" s="193" t="str" cm="1">
        <f t="array" ref="AS205">IFERROR(IF(INDEX(Admin!$F$57:$G$62,'1 Spec. - 1. Lägsta pris'!AS$172,'1 Spec. - 1. Lägsta pris'!$AM205)="","",INDEX(Admin!$F$57:$G$62,'1 Spec. - 1. Lägsta pris'!AS$172,'1 Spec. - 1. Lägsta pris'!$AM205)),"")</f>
        <v/>
      </c>
      <c r="AT205" s="193" t="str" cm="1">
        <f t="array" ref="AT205">IFERROR(IF(INDEX(Admin!$F$57:$G$62,'1 Spec. - 1. Lägsta pris'!AT$172,'1 Spec. - 1. Lägsta pris'!$AM205)="","",INDEX(Admin!$F$57:$G$62,'1 Spec. - 1. Lägsta pris'!AT$172,'1 Spec. - 1. Lägsta pris'!$AM205)),"")</f>
        <v/>
      </c>
    </row>
    <row r="206" spans="1:46" ht="39.950000000000003" customHeight="1" x14ac:dyDescent="0.2">
      <c r="A206" s="203" t="str">
        <f t="shared" si="26"/>
        <v/>
      </c>
      <c r="B206" s="479"/>
      <c r="C206" s="480"/>
      <c r="D206" s="481"/>
      <c r="E206" s="473"/>
      <c r="F206" s="475"/>
      <c r="G206" s="473"/>
      <c r="H206" s="474"/>
      <c r="I206" s="474"/>
      <c r="J206" s="474"/>
      <c r="K206" s="475"/>
      <c r="L206" s="131"/>
      <c r="M206" s="14"/>
      <c r="N206" s="14"/>
      <c r="O206" s="14"/>
      <c r="P206" s="14"/>
      <c r="Q206" s="224"/>
      <c r="R206" s="476"/>
      <c r="S206" s="477"/>
      <c r="T206" s="477"/>
      <c r="U206" s="477"/>
      <c r="V206" s="477"/>
      <c r="W206" s="477"/>
      <c r="X206" s="477"/>
      <c r="Y206" s="478"/>
      <c r="Z206" s="45"/>
      <c r="AA206" s="45"/>
      <c r="AI206" t="b">
        <f t="shared" si="22"/>
        <v>0</v>
      </c>
      <c r="AJ206" s="45" t="b">
        <f t="shared" si="23"/>
        <v>0</v>
      </c>
      <c r="AK206" s="45" t="b">
        <f t="shared" si="24"/>
        <v>0</v>
      </c>
      <c r="AM206" s="195" t="str">
        <f t="shared" si="25"/>
        <v/>
      </c>
      <c r="AN206" s="193"/>
      <c r="AO206" s="193" t="str" cm="1">
        <f t="array" ref="AO206">IFERROR(IF(INDEX(Admin!$F$57:$G$62,'1 Spec. - 1. Lägsta pris'!AO$172,'1 Spec. - 1. Lägsta pris'!$AM206)="","",INDEX(Admin!$F$57:$G$62,'1 Spec. - 1. Lägsta pris'!AO$172,'1 Spec. - 1. Lägsta pris'!$AM206)),"")</f>
        <v/>
      </c>
      <c r="AP206" s="193" t="str" cm="1">
        <f t="array" ref="AP206">IFERROR(IF(INDEX(Admin!$F$57:$G$62,'1 Spec. - 1. Lägsta pris'!AP$172,'1 Spec. - 1. Lägsta pris'!$AM206)="","",INDEX(Admin!$F$57:$G$62,'1 Spec. - 1. Lägsta pris'!AP$172,'1 Spec. - 1. Lägsta pris'!$AM206)),"")</f>
        <v/>
      </c>
      <c r="AQ206" s="193" t="str" cm="1">
        <f t="array" ref="AQ206">IFERROR(IF(INDEX(Admin!$F$57:$G$62,'1 Spec. - 1. Lägsta pris'!AQ$172,'1 Spec. - 1. Lägsta pris'!$AM206)="","",INDEX(Admin!$F$57:$G$62,'1 Spec. - 1. Lägsta pris'!AQ$172,'1 Spec. - 1. Lägsta pris'!$AM206)),"")</f>
        <v/>
      </c>
      <c r="AR206" s="193" t="str" cm="1">
        <f t="array" ref="AR206">IFERROR(IF(INDEX(Admin!$F$57:$G$62,'1 Spec. - 1. Lägsta pris'!AR$172,'1 Spec. - 1. Lägsta pris'!$AM206)="","",INDEX(Admin!$F$57:$G$62,'1 Spec. - 1. Lägsta pris'!AR$172,'1 Spec. - 1. Lägsta pris'!$AM206)),"")</f>
        <v/>
      </c>
      <c r="AS206" s="193" t="str" cm="1">
        <f t="array" ref="AS206">IFERROR(IF(INDEX(Admin!$F$57:$G$62,'1 Spec. - 1. Lägsta pris'!AS$172,'1 Spec. - 1. Lägsta pris'!$AM206)="","",INDEX(Admin!$F$57:$G$62,'1 Spec. - 1. Lägsta pris'!AS$172,'1 Spec. - 1. Lägsta pris'!$AM206)),"")</f>
        <v/>
      </c>
      <c r="AT206" s="193" t="str" cm="1">
        <f t="array" ref="AT206">IFERROR(IF(INDEX(Admin!$F$57:$G$62,'1 Spec. - 1. Lägsta pris'!AT$172,'1 Spec. - 1. Lägsta pris'!$AM206)="","",INDEX(Admin!$F$57:$G$62,'1 Spec. - 1. Lägsta pris'!AT$172,'1 Spec. - 1. Lägsta pris'!$AM206)),"")</f>
        <v/>
      </c>
    </row>
    <row r="207" spans="1:46" ht="39.950000000000003" customHeight="1" x14ac:dyDescent="0.2">
      <c r="A207" s="203" t="str">
        <f t="shared" si="26"/>
        <v/>
      </c>
      <c r="B207" s="479"/>
      <c r="C207" s="480"/>
      <c r="D207" s="481"/>
      <c r="E207" s="473"/>
      <c r="F207" s="475"/>
      <c r="G207" s="473"/>
      <c r="H207" s="474"/>
      <c r="I207" s="474"/>
      <c r="J207" s="474"/>
      <c r="K207" s="475"/>
      <c r="L207" s="131"/>
      <c r="M207" s="14"/>
      <c r="N207" s="14"/>
      <c r="O207" s="14"/>
      <c r="P207" s="14"/>
      <c r="Q207" s="224"/>
      <c r="R207" s="476"/>
      <c r="S207" s="477"/>
      <c r="T207" s="477"/>
      <c r="U207" s="477"/>
      <c r="V207" s="477"/>
      <c r="W207" s="477"/>
      <c r="X207" s="477"/>
      <c r="Y207" s="478"/>
      <c r="Z207" s="45"/>
      <c r="AA207" s="45"/>
      <c r="AI207" t="b">
        <f t="shared" si="22"/>
        <v>0</v>
      </c>
      <c r="AJ207" s="45" t="b">
        <f t="shared" si="23"/>
        <v>0</v>
      </c>
      <c r="AK207" s="45" t="b">
        <f t="shared" si="24"/>
        <v>0</v>
      </c>
      <c r="AM207" s="195" t="str">
        <f t="shared" si="25"/>
        <v/>
      </c>
      <c r="AN207" s="193"/>
      <c r="AO207" s="193" t="str" cm="1">
        <f t="array" ref="AO207">IFERROR(IF(INDEX(Admin!$F$57:$G$62,'1 Spec. - 1. Lägsta pris'!AO$172,'1 Spec. - 1. Lägsta pris'!$AM207)="","",INDEX(Admin!$F$57:$G$62,'1 Spec. - 1. Lägsta pris'!AO$172,'1 Spec. - 1. Lägsta pris'!$AM207)),"")</f>
        <v/>
      </c>
      <c r="AP207" s="193" t="str" cm="1">
        <f t="array" ref="AP207">IFERROR(IF(INDEX(Admin!$F$57:$G$62,'1 Spec. - 1. Lägsta pris'!AP$172,'1 Spec. - 1. Lägsta pris'!$AM207)="","",INDEX(Admin!$F$57:$G$62,'1 Spec. - 1. Lägsta pris'!AP$172,'1 Spec. - 1. Lägsta pris'!$AM207)),"")</f>
        <v/>
      </c>
      <c r="AQ207" s="193" t="str" cm="1">
        <f t="array" ref="AQ207">IFERROR(IF(INDEX(Admin!$F$57:$G$62,'1 Spec. - 1. Lägsta pris'!AQ$172,'1 Spec. - 1. Lägsta pris'!$AM207)="","",INDEX(Admin!$F$57:$G$62,'1 Spec. - 1. Lägsta pris'!AQ$172,'1 Spec. - 1. Lägsta pris'!$AM207)),"")</f>
        <v/>
      </c>
      <c r="AR207" s="193" t="str" cm="1">
        <f t="array" ref="AR207">IFERROR(IF(INDEX(Admin!$F$57:$G$62,'1 Spec. - 1. Lägsta pris'!AR$172,'1 Spec. - 1. Lägsta pris'!$AM207)="","",INDEX(Admin!$F$57:$G$62,'1 Spec. - 1. Lägsta pris'!AR$172,'1 Spec. - 1. Lägsta pris'!$AM207)),"")</f>
        <v/>
      </c>
      <c r="AS207" s="193" t="str" cm="1">
        <f t="array" ref="AS207">IFERROR(IF(INDEX(Admin!$F$57:$G$62,'1 Spec. - 1. Lägsta pris'!AS$172,'1 Spec. - 1. Lägsta pris'!$AM207)="","",INDEX(Admin!$F$57:$G$62,'1 Spec. - 1. Lägsta pris'!AS$172,'1 Spec. - 1. Lägsta pris'!$AM207)),"")</f>
        <v/>
      </c>
      <c r="AT207" s="193" t="str" cm="1">
        <f t="array" ref="AT207">IFERROR(IF(INDEX(Admin!$F$57:$G$62,'1 Spec. - 1. Lägsta pris'!AT$172,'1 Spec. - 1. Lägsta pris'!$AM207)="","",INDEX(Admin!$F$57:$G$62,'1 Spec. - 1. Lägsta pris'!AT$172,'1 Spec. - 1. Lägsta pris'!$AM207)),"")</f>
        <v/>
      </c>
    </row>
    <row r="208" spans="1:46" x14ac:dyDescent="0.2">
      <c r="A208" s="101"/>
      <c r="B208" s="133"/>
      <c r="C208" s="106"/>
      <c r="D208" s="107"/>
      <c r="E208" s="106"/>
      <c r="F208" s="106"/>
      <c r="G208" s="7"/>
      <c r="H208" s="7"/>
      <c r="I208" s="7"/>
      <c r="J208" s="15"/>
      <c r="K208" s="131"/>
      <c r="L208" s="131"/>
      <c r="M208" s="14"/>
      <c r="N208" s="14"/>
      <c r="O208" s="14"/>
      <c r="P208" s="14"/>
      <c r="Q208" s="11"/>
      <c r="Y208" s="43"/>
      <c r="Z208" s="44"/>
      <c r="AA208" s="15"/>
      <c r="AJ208" s="15"/>
    </row>
    <row r="209" spans="1:46" ht="20.25" customHeight="1" x14ac:dyDescent="0.2">
      <c r="A209" s="101"/>
      <c r="B209" s="524" t="s">
        <v>748</v>
      </c>
      <c r="C209" s="524"/>
      <c r="D209" s="524"/>
      <c r="E209" s="524"/>
      <c r="F209" s="524"/>
      <c r="G209" s="24"/>
      <c r="J209" s="15"/>
      <c r="K209" s="131"/>
      <c r="L209" s="131"/>
      <c r="M209" s="14"/>
      <c r="N209" s="14"/>
      <c r="O209" s="14"/>
      <c r="P209" s="14"/>
      <c r="Q209" s="28" t="s">
        <v>34</v>
      </c>
      <c r="Y209" s="43"/>
      <c r="Z209" s="44"/>
      <c r="AA209" s="15"/>
      <c r="AJ209" s="15"/>
    </row>
    <row r="210" spans="1:46" ht="15.75" customHeight="1" x14ac:dyDescent="0.2">
      <c r="A210" s="101"/>
      <c r="B210" s="504" t="s">
        <v>320</v>
      </c>
      <c r="C210" s="504"/>
      <c r="D210" s="504"/>
      <c r="E210" s="697"/>
      <c r="F210" s="106"/>
      <c r="G210" s="7"/>
      <c r="H210" s="7"/>
      <c r="I210" s="7"/>
      <c r="J210" s="15"/>
      <c r="K210" s="131"/>
      <c r="L210" s="131"/>
      <c r="M210" s="14"/>
      <c r="N210" s="14"/>
      <c r="O210" s="14"/>
      <c r="P210" s="14"/>
      <c r="Q210" s="11"/>
      <c r="Y210" s="43"/>
      <c r="Z210" s="44"/>
      <c r="AA210" s="15"/>
      <c r="AJ210" s="15"/>
    </row>
    <row r="211" spans="1:46" ht="99" customHeight="1" x14ac:dyDescent="0.2">
      <c r="A211" s="101"/>
      <c r="B211" s="539" t="s">
        <v>741</v>
      </c>
      <c r="C211" s="694"/>
      <c r="D211" s="540"/>
      <c r="E211" s="539" t="s">
        <v>751</v>
      </c>
      <c r="F211" s="540"/>
      <c r="G211" s="539" t="s">
        <v>322</v>
      </c>
      <c r="H211" s="694"/>
      <c r="I211" s="694"/>
      <c r="J211" s="694"/>
      <c r="K211" s="540"/>
      <c r="L211" s="131"/>
      <c r="M211" s="14"/>
      <c r="N211" s="14"/>
      <c r="O211" s="14"/>
      <c r="P211" s="14"/>
      <c r="Q211" s="135" t="s">
        <v>599</v>
      </c>
      <c r="R211" s="491" t="s">
        <v>598</v>
      </c>
      <c r="S211" s="492"/>
      <c r="T211" s="492"/>
      <c r="U211" s="492"/>
      <c r="V211" s="492"/>
      <c r="W211" s="492"/>
      <c r="X211" s="492"/>
      <c r="Y211" s="493"/>
      <c r="Z211" s="233"/>
      <c r="AA211" s="15"/>
      <c r="AJ211" s="134"/>
      <c r="AK211" s="134"/>
      <c r="AM211" s="193"/>
      <c r="AN211" s="193"/>
      <c r="AO211" s="194">
        <v>1</v>
      </c>
      <c r="AP211" s="194">
        <v>2</v>
      </c>
      <c r="AQ211" s="194">
        <v>3</v>
      </c>
      <c r="AR211" s="194">
        <v>4</v>
      </c>
      <c r="AS211" s="194">
        <v>5</v>
      </c>
      <c r="AT211" s="194">
        <v>6</v>
      </c>
    </row>
    <row r="212" spans="1:46" ht="39.950000000000003" customHeight="1" x14ac:dyDescent="0.2">
      <c r="A212" s="203"/>
      <c r="B212" s="473"/>
      <c r="C212" s="474"/>
      <c r="D212" s="475"/>
      <c r="E212" s="473"/>
      <c r="F212" s="475"/>
      <c r="G212" s="473"/>
      <c r="H212" s="474"/>
      <c r="I212" s="474"/>
      <c r="J212" s="474"/>
      <c r="K212" s="475"/>
      <c r="L212" s="131"/>
      <c r="M212" s="14"/>
      <c r="N212" s="14"/>
      <c r="O212" s="14"/>
      <c r="P212" s="14"/>
      <c r="Q212" s="224"/>
      <c r="R212" s="476"/>
      <c r="S212" s="477"/>
      <c r="T212" s="477"/>
      <c r="U212" s="477"/>
      <c r="V212" s="477"/>
      <c r="W212" s="477"/>
      <c r="X212" s="477"/>
      <c r="Y212" s="478"/>
      <c r="Z212" s="45"/>
      <c r="AA212" s="45"/>
      <c r="AI212" t="b">
        <f t="shared" ref="AI212:AI246" si="29">IF(AJ212=AK212,FALSE,TRUE)</f>
        <v>0</v>
      </c>
      <c r="AJ212" s="45" t="b">
        <f t="shared" ref="AJ212:AJ246" si="30">IF(OR(LEFT(B212,4)="Välj",B212=""),FALSE,TRUE)</f>
        <v>0</v>
      </c>
      <c r="AK212" s="45" t="b">
        <f t="shared" ref="AK212:AK246" si="31">IF(Q212="Ja",TRUE,FALSE)</f>
        <v>0</v>
      </c>
      <c r="AM212" s="195" t="str">
        <f t="shared" ref="AM212:AM246" si="32">IF(RIGHT(LEFT(B212,5),1)="K",1,IF(RIGHT(LEFT(B212,5),1)="V",2,""))</f>
        <v/>
      </c>
      <c r="AN212" s="193"/>
      <c r="AO212" s="193" t="str" cm="1">
        <f t="array" ref="AO212">IFERROR(IF(INDEX(Admin!$F$57:$G$62,'1 Spec. - 1. Lägsta pris'!AO$172,'1 Spec. - 1. Lägsta pris'!$AM212)="","",INDEX(Admin!$F$57:$G$62,'1 Spec. - 1. Lägsta pris'!AO$172,'1 Spec. - 1. Lägsta pris'!$AM212)),"")</f>
        <v/>
      </c>
      <c r="AP212" s="193" t="str" cm="1">
        <f t="array" ref="AP212">IFERROR(IF(INDEX(Admin!$F$57:$G$62,'1 Spec. - 1. Lägsta pris'!AP$172,'1 Spec. - 1. Lägsta pris'!$AM212)="","",INDEX(Admin!$F$57:$G$62,'1 Spec. - 1. Lägsta pris'!AP$172,'1 Spec. - 1. Lägsta pris'!$AM212)),"")</f>
        <v/>
      </c>
      <c r="AQ212" s="193" t="str" cm="1">
        <f t="array" ref="AQ212">IFERROR(IF(INDEX(Admin!$F$57:$G$62,'1 Spec. - 1. Lägsta pris'!AQ$172,'1 Spec. - 1. Lägsta pris'!$AM212)="","",INDEX(Admin!$F$57:$G$62,'1 Spec. - 1. Lägsta pris'!AQ$172,'1 Spec. - 1. Lägsta pris'!$AM212)),"")</f>
        <v/>
      </c>
      <c r="AR212" s="193" t="str" cm="1">
        <f t="array" ref="AR212">IFERROR(IF(INDEX(Admin!$F$57:$G$62,'1 Spec. - 1. Lägsta pris'!AR$172,'1 Spec. - 1. Lägsta pris'!$AM212)="","",INDEX(Admin!$F$57:$G$62,'1 Spec. - 1. Lägsta pris'!AR$172,'1 Spec. - 1. Lägsta pris'!$AM212)),"")</f>
        <v/>
      </c>
      <c r="AS212" s="193" t="str" cm="1">
        <f t="array" ref="AS212">IFERROR(IF(INDEX(Admin!$F$57:$G$62,'1 Spec. - 1. Lägsta pris'!AS$172,'1 Spec. - 1. Lägsta pris'!$AM212)="","",INDEX(Admin!$F$57:$G$62,'1 Spec. - 1. Lägsta pris'!AS$172,'1 Spec. - 1. Lägsta pris'!$AM212)),"")</f>
        <v/>
      </c>
      <c r="AT212" s="193" t="str" cm="1">
        <f t="array" ref="AT212">IFERROR(IF(INDEX(Admin!$F$57:$G$62,'1 Spec. - 1. Lägsta pris'!AT$172,'1 Spec. - 1. Lägsta pris'!$AM212)="","",INDEX(Admin!$F$57:$G$62,'1 Spec. - 1. Lägsta pris'!AT$172,'1 Spec. - 1. Lägsta pris'!$AM212)),"")</f>
        <v/>
      </c>
    </row>
    <row r="213" spans="1:46" ht="39.950000000000003" customHeight="1" x14ac:dyDescent="0.2">
      <c r="A213" s="203"/>
      <c r="B213" s="473"/>
      <c r="C213" s="474"/>
      <c r="D213" s="475"/>
      <c r="E213" s="473"/>
      <c r="F213" s="475"/>
      <c r="G213" s="473"/>
      <c r="H213" s="474"/>
      <c r="I213" s="474"/>
      <c r="J213" s="474"/>
      <c r="K213" s="475"/>
      <c r="L213" s="131"/>
      <c r="M213" s="14"/>
      <c r="N213" s="14"/>
      <c r="O213" s="14"/>
      <c r="P213" s="14"/>
      <c r="Q213" s="224"/>
      <c r="R213" s="476"/>
      <c r="S213" s="477"/>
      <c r="T213" s="477"/>
      <c r="U213" s="477"/>
      <c r="V213" s="477"/>
      <c r="W213" s="477"/>
      <c r="X213" s="477"/>
      <c r="Y213" s="478"/>
      <c r="Z213" s="45"/>
      <c r="AA213" s="45"/>
      <c r="AI213" t="b">
        <f t="shared" si="29"/>
        <v>0</v>
      </c>
      <c r="AJ213" s="45" t="b">
        <f t="shared" si="30"/>
        <v>0</v>
      </c>
      <c r="AK213" s="45" t="b">
        <f t="shared" si="31"/>
        <v>0</v>
      </c>
      <c r="AM213" s="195" t="str">
        <f t="shared" si="32"/>
        <v/>
      </c>
      <c r="AN213" s="193"/>
      <c r="AO213" s="193" t="str" cm="1">
        <f t="array" ref="AO213">IFERROR(IF(INDEX(Admin!$F$57:$G$62,'1 Spec. - 1. Lägsta pris'!AO$172,'1 Spec. - 1. Lägsta pris'!$AM213)="","",INDEX(Admin!$F$57:$G$62,'1 Spec. - 1. Lägsta pris'!AO$172,'1 Spec. - 1. Lägsta pris'!$AM213)),"")</f>
        <v/>
      </c>
      <c r="AP213" s="193" t="str" cm="1">
        <f t="array" ref="AP213">IFERROR(IF(INDEX(Admin!$F$57:$G$62,'1 Spec. - 1. Lägsta pris'!AP$172,'1 Spec. - 1. Lägsta pris'!$AM213)="","",INDEX(Admin!$F$57:$G$62,'1 Spec. - 1. Lägsta pris'!AP$172,'1 Spec. - 1. Lägsta pris'!$AM213)),"")</f>
        <v/>
      </c>
      <c r="AQ213" s="193" t="str" cm="1">
        <f t="array" ref="AQ213">IFERROR(IF(INDEX(Admin!$F$57:$G$62,'1 Spec. - 1. Lägsta pris'!AQ$172,'1 Spec. - 1. Lägsta pris'!$AM213)="","",INDEX(Admin!$F$57:$G$62,'1 Spec. - 1. Lägsta pris'!AQ$172,'1 Spec. - 1. Lägsta pris'!$AM213)),"")</f>
        <v/>
      </c>
      <c r="AR213" s="193" t="str" cm="1">
        <f t="array" ref="AR213">IFERROR(IF(INDEX(Admin!$F$57:$G$62,'1 Spec. - 1. Lägsta pris'!AR$172,'1 Spec. - 1. Lägsta pris'!$AM213)="","",INDEX(Admin!$F$57:$G$62,'1 Spec. - 1. Lägsta pris'!AR$172,'1 Spec. - 1. Lägsta pris'!$AM213)),"")</f>
        <v/>
      </c>
      <c r="AS213" s="193" t="str" cm="1">
        <f t="array" ref="AS213">IFERROR(IF(INDEX(Admin!$F$57:$G$62,'1 Spec. - 1. Lägsta pris'!AS$172,'1 Spec. - 1. Lägsta pris'!$AM213)="","",INDEX(Admin!$F$57:$G$62,'1 Spec. - 1. Lägsta pris'!AS$172,'1 Spec. - 1. Lägsta pris'!$AM213)),"")</f>
        <v/>
      </c>
      <c r="AT213" s="193" t="str" cm="1">
        <f t="array" ref="AT213">IFERROR(IF(INDEX(Admin!$F$57:$G$62,'1 Spec. - 1. Lägsta pris'!AT$172,'1 Spec. - 1. Lägsta pris'!$AM213)="","",INDEX(Admin!$F$57:$G$62,'1 Spec. - 1. Lägsta pris'!AT$172,'1 Spec. - 1. Lägsta pris'!$AM213)),"")</f>
        <v/>
      </c>
    </row>
    <row r="214" spans="1:46" ht="39.950000000000003" customHeight="1" x14ac:dyDescent="0.2">
      <c r="A214" s="203"/>
      <c r="B214" s="473"/>
      <c r="C214" s="474"/>
      <c r="D214" s="475"/>
      <c r="E214" s="473"/>
      <c r="F214" s="475"/>
      <c r="G214" s="473"/>
      <c r="H214" s="474"/>
      <c r="I214" s="474"/>
      <c r="J214" s="474"/>
      <c r="K214" s="475"/>
      <c r="L214" s="131"/>
      <c r="M214" s="14"/>
      <c r="N214" s="14"/>
      <c r="O214" s="14"/>
      <c r="P214" s="14"/>
      <c r="Q214" s="224"/>
      <c r="R214" s="476"/>
      <c r="S214" s="477"/>
      <c r="T214" s="477"/>
      <c r="U214" s="477"/>
      <c r="V214" s="477"/>
      <c r="W214" s="477"/>
      <c r="X214" s="477"/>
      <c r="Y214" s="478"/>
      <c r="Z214" s="45"/>
      <c r="AA214" s="45"/>
      <c r="AI214" t="b">
        <f t="shared" si="29"/>
        <v>0</v>
      </c>
      <c r="AJ214" s="45" t="b">
        <f t="shared" si="30"/>
        <v>0</v>
      </c>
      <c r="AK214" s="45" t="b">
        <f t="shared" si="31"/>
        <v>0</v>
      </c>
      <c r="AM214" s="195" t="str">
        <f t="shared" si="32"/>
        <v/>
      </c>
      <c r="AN214" s="193"/>
      <c r="AO214" s="193" t="str" cm="1">
        <f t="array" ref="AO214">IFERROR(IF(INDEX(Admin!$F$57:$G$62,'1 Spec. - 1. Lägsta pris'!AO$172,'1 Spec. - 1. Lägsta pris'!$AM214)="","",INDEX(Admin!$F$57:$G$62,'1 Spec. - 1. Lägsta pris'!AO$172,'1 Spec. - 1. Lägsta pris'!$AM214)),"")</f>
        <v/>
      </c>
      <c r="AP214" s="193" t="str" cm="1">
        <f t="array" ref="AP214">IFERROR(IF(INDEX(Admin!$F$57:$G$62,'1 Spec. - 1. Lägsta pris'!AP$172,'1 Spec. - 1. Lägsta pris'!$AM214)="","",INDEX(Admin!$F$57:$G$62,'1 Spec. - 1. Lägsta pris'!AP$172,'1 Spec. - 1. Lägsta pris'!$AM214)),"")</f>
        <v/>
      </c>
      <c r="AQ214" s="193" t="str" cm="1">
        <f t="array" ref="AQ214">IFERROR(IF(INDEX(Admin!$F$57:$G$62,'1 Spec. - 1. Lägsta pris'!AQ$172,'1 Spec. - 1. Lägsta pris'!$AM214)="","",INDEX(Admin!$F$57:$G$62,'1 Spec. - 1. Lägsta pris'!AQ$172,'1 Spec. - 1. Lägsta pris'!$AM214)),"")</f>
        <v/>
      </c>
      <c r="AR214" s="193" t="str" cm="1">
        <f t="array" ref="AR214">IFERROR(IF(INDEX(Admin!$F$57:$G$62,'1 Spec. - 1. Lägsta pris'!AR$172,'1 Spec. - 1. Lägsta pris'!$AM214)="","",INDEX(Admin!$F$57:$G$62,'1 Spec. - 1. Lägsta pris'!AR$172,'1 Spec. - 1. Lägsta pris'!$AM214)),"")</f>
        <v/>
      </c>
      <c r="AS214" s="193" t="str" cm="1">
        <f t="array" ref="AS214">IFERROR(IF(INDEX(Admin!$F$57:$G$62,'1 Spec. - 1. Lägsta pris'!AS$172,'1 Spec. - 1. Lägsta pris'!$AM214)="","",INDEX(Admin!$F$57:$G$62,'1 Spec. - 1. Lägsta pris'!AS$172,'1 Spec. - 1. Lägsta pris'!$AM214)),"")</f>
        <v/>
      </c>
      <c r="AT214" s="193" t="str" cm="1">
        <f t="array" ref="AT214">IFERROR(IF(INDEX(Admin!$F$57:$G$62,'1 Spec. - 1. Lägsta pris'!AT$172,'1 Spec. - 1. Lägsta pris'!$AM214)="","",INDEX(Admin!$F$57:$G$62,'1 Spec. - 1. Lägsta pris'!AT$172,'1 Spec. - 1. Lägsta pris'!$AM214)),"")</f>
        <v/>
      </c>
    </row>
    <row r="215" spans="1:46" ht="39.950000000000003" customHeight="1" x14ac:dyDescent="0.2">
      <c r="A215" s="203"/>
      <c r="B215" s="473"/>
      <c r="C215" s="474"/>
      <c r="D215" s="475"/>
      <c r="E215" s="473"/>
      <c r="F215" s="475"/>
      <c r="G215" s="473"/>
      <c r="H215" s="474"/>
      <c r="I215" s="474"/>
      <c r="J215" s="474"/>
      <c r="K215" s="475"/>
      <c r="L215" s="131"/>
      <c r="M215" s="14"/>
      <c r="N215" s="14"/>
      <c r="O215" s="14"/>
      <c r="P215" s="14"/>
      <c r="Q215" s="224"/>
      <c r="R215" s="476"/>
      <c r="S215" s="477"/>
      <c r="T215" s="477"/>
      <c r="U215" s="477"/>
      <c r="V215" s="477"/>
      <c r="W215" s="477"/>
      <c r="X215" s="477"/>
      <c r="Y215" s="478"/>
      <c r="Z215" s="45"/>
      <c r="AA215" s="45"/>
      <c r="AI215" t="b">
        <f t="shared" si="29"/>
        <v>0</v>
      </c>
      <c r="AJ215" s="45" t="b">
        <f t="shared" si="30"/>
        <v>0</v>
      </c>
      <c r="AK215" s="45" t="b">
        <f t="shared" si="31"/>
        <v>0</v>
      </c>
      <c r="AM215" s="195" t="str">
        <f t="shared" si="32"/>
        <v/>
      </c>
      <c r="AN215" s="193"/>
      <c r="AO215" s="193" t="str" cm="1">
        <f t="array" ref="AO215">IFERROR(IF(INDEX(Admin!$F$57:$G$62,'1 Spec. - 1. Lägsta pris'!AO$172,'1 Spec. - 1. Lägsta pris'!$AM215)="","",INDEX(Admin!$F$57:$G$62,'1 Spec. - 1. Lägsta pris'!AO$172,'1 Spec. - 1. Lägsta pris'!$AM215)),"")</f>
        <v/>
      </c>
      <c r="AP215" s="193" t="str" cm="1">
        <f t="array" ref="AP215">IFERROR(IF(INDEX(Admin!$F$57:$G$62,'1 Spec. - 1. Lägsta pris'!AP$172,'1 Spec. - 1. Lägsta pris'!$AM215)="","",INDEX(Admin!$F$57:$G$62,'1 Spec. - 1. Lägsta pris'!AP$172,'1 Spec. - 1. Lägsta pris'!$AM215)),"")</f>
        <v/>
      </c>
      <c r="AQ215" s="193" t="str" cm="1">
        <f t="array" ref="AQ215">IFERROR(IF(INDEX(Admin!$F$57:$G$62,'1 Spec. - 1. Lägsta pris'!AQ$172,'1 Spec. - 1. Lägsta pris'!$AM215)="","",INDEX(Admin!$F$57:$G$62,'1 Spec. - 1. Lägsta pris'!AQ$172,'1 Spec. - 1. Lägsta pris'!$AM215)),"")</f>
        <v/>
      </c>
      <c r="AR215" s="193" t="str" cm="1">
        <f t="array" ref="AR215">IFERROR(IF(INDEX(Admin!$F$57:$G$62,'1 Spec. - 1. Lägsta pris'!AR$172,'1 Spec. - 1. Lägsta pris'!$AM215)="","",INDEX(Admin!$F$57:$G$62,'1 Spec. - 1. Lägsta pris'!AR$172,'1 Spec. - 1. Lägsta pris'!$AM215)),"")</f>
        <v/>
      </c>
      <c r="AS215" s="193" t="str" cm="1">
        <f t="array" ref="AS215">IFERROR(IF(INDEX(Admin!$F$57:$G$62,'1 Spec. - 1. Lägsta pris'!AS$172,'1 Spec. - 1. Lägsta pris'!$AM215)="","",INDEX(Admin!$F$57:$G$62,'1 Spec. - 1. Lägsta pris'!AS$172,'1 Spec. - 1. Lägsta pris'!$AM215)),"")</f>
        <v/>
      </c>
      <c r="AT215" s="193" t="str" cm="1">
        <f t="array" ref="AT215">IFERROR(IF(INDEX(Admin!$F$57:$G$62,'1 Spec. - 1. Lägsta pris'!AT$172,'1 Spec. - 1. Lägsta pris'!$AM215)="","",INDEX(Admin!$F$57:$G$62,'1 Spec. - 1. Lägsta pris'!AT$172,'1 Spec. - 1. Lägsta pris'!$AM215)),"")</f>
        <v/>
      </c>
    </row>
    <row r="216" spans="1:46" ht="39.950000000000003" customHeight="1" x14ac:dyDescent="0.2">
      <c r="A216" s="203"/>
      <c r="B216" s="473"/>
      <c r="C216" s="474"/>
      <c r="D216" s="475"/>
      <c r="E216" s="473"/>
      <c r="F216" s="475"/>
      <c r="G216" s="473"/>
      <c r="H216" s="474"/>
      <c r="I216" s="474"/>
      <c r="J216" s="474"/>
      <c r="K216" s="475"/>
      <c r="L216" s="131"/>
      <c r="M216" s="14"/>
      <c r="N216" s="14"/>
      <c r="O216" s="14"/>
      <c r="P216" s="14"/>
      <c r="Q216" s="224"/>
      <c r="R216" s="476"/>
      <c r="S216" s="477"/>
      <c r="T216" s="477"/>
      <c r="U216" s="477"/>
      <c r="V216" s="477"/>
      <c r="W216" s="477"/>
      <c r="X216" s="477"/>
      <c r="Y216" s="478"/>
      <c r="Z216" s="45"/>
      <c r="AA216" s="45"/>
      <c r="AI216" t="b">
        <f t="shared" si="29"/>
        <v>0</v>
      </c>
      <c r="AJ216" s="45" t="b">
        <f t="shared" si="30"/>
        <v>0</v>
      </c>
      <c r="AK216" s="45" t="b">
        <f t="shared" si="31"/>
        <v>0</v>
      </c>
      <c r="AM216" s="195" t="str">
        <f t="shared" si="32"/>
        <v/>
      </c>
      <c r="AN216" s="193"/>
      <c r="AO216" s="193" t="str" cm="1">
        <f t="array" ref="AO216">IFERROR(IF(INDEX(Admin!$F$57:$G$62,'1 Spec. - 1. Lägsta pris'!AO$172,'1 Spec. - 1. Lägsta pris'!$AM216)="","",INDEX(Admin!$F$57:$G$62,'1 Spec. - 1. Lägsta pris'!AO$172,'1 Spec. - 1. Lägsta pris'!$AM216)),"")</f>
        <v/>
      </c>
      <c r="AP216" s="193" t="str" cm="1">
        <f t="array" ref="AP216">IFERROR(IF(INDEX(Admin!$F$57:$G$62,'1 Spec. - 1. Lägsta pris'!AP$172,'1 Spec. - 1. Lägsta pris'!$AM216)="","",INDEX(Admin!$F$57:$G$62,'1 Spec. - 1. Lägsta pris'!AP$172,'1 Spec. - 1. Lägsta pris'!$AM216)),"")</f>
        <v/>
      </c>
      <c r="AQ216" s="193" t="str" cm="1">
        <f t="array" ref="AQ216">IFERROR(IF(INDEX(Admin!$F$57:$G$62,'1 Spec. - 1. Lägsta pris'!AQ$172,'1 Spec. - 1. Lägsta pris'!$AM216)="","",INDEX(Admin!$F$57:$G$62,'1 Spec. - 1. Lägsta pris'!AQ$172,'1 Spec. - 1. Lägsta pris'!$AM216)),"")</f>
        <v/>
      </c>
      <c r="AR216" s="193" t="str" cm="1">
        <f t="array" ref="AR216">IFERROR(IF(INDEX(Admin!$F$57:$G$62,'1 Spec. - 1. Lägsta pris'!AR$172,'1 Spec. - 1. Lägsta pris'!$AM216)="","",INDEX(Admin!$F$57:$G$62,'1 Spec. - 1. Lägsta pris'!AR$172,'1 Spec. - 1. Lägsta pris'!$AM216)),"")</f>
        <v/>
      </c>
      <c r="AS216" s="193" t="str" cm="1">
        <f t="array" ref="AS216">IFERROR(IF(INDEX(Admin!$F$57:$G$62,'1 Spec. - 1. Lägsta pris'!AS$172,'1 Spec. - 1. Lägsta pris'!$AM216)="","",INDEX(Admin!$F$57:$G$62,'1 Spec. - 1. Lägsta pris'!AS$172,'1 Spec. - 1. Lägsta pris'!$AM216)),"")</f>
        <v/>
      </c>
      <c r="AT216" s="193" t="str" cm="1">
        <f t="array" ref="AT216">IFERROR(IF(INDEX(Admin!$F$57:$G$62,'1 Spec. - 1. Lägsta pris'!AT$172,'1 Spec. - 1. Lägsta pris'!$AM216)="","",INDEX(Admin!$F$57:$G$62,'1 Spec. - 1. Lägsta pris'!AT$172,'1 Spec. - 1. Lägsta pris'!$AM216)),"")</f>
        <v/>
      </c>
    </row>
    <row r="217" spans="1:46" ht="39.950000000000003" customHeight="1" x14ac:dyDescent="0.2">
      <c r="A217" s="203"/>
      <c r="B217" s="473"/>
      <c r="C217" s="474"/>
      <c r="D217" s="475"/>
      <c r="E217" s="473"/>
      <c r="F217" s="475"/>
      <c r="G217" s="473"/>
      <c r="H217" s="474"/>
      <c r="I217" s="474"/>
      <c r="J217" s="474"/>
      <c r="K217" s="475"/>
      <c r="L217" s="131"/>
      <c r="M217" s="14"/>
      <c r="N217" s="14"/>
      <c r="O217" s="14"/>
      <c r="P217" s="14"/>
      <c r="Q217" s="224"/>
      <c r="R217" s="476"/>
      <c r="S217" s="477"/>
      <c r="T217" s="477"/>
      <c r="U217" s="477"/>
      <c r="V217" s="477"/>
      <c r="W217" s="477"/>
      <c r="X217" s="477"/>
      <c r="Y217" s="478"/>
      <c r="Z217" s="45"/>
      <c r="AA217" s="45"/>
      <c r="AI217" t="b">
        <f t="shared" si="29"/>
        <v>0</v>
      </c>
      <c r="AJ217" s="45" t="b">
        <f t="shared" si="30"/>
        <v>0</v>
      </c>
      <c r="AK217" s="45" t="b">
        <f t="shared" si="31"/>
        <v>0</v>
      </c>
      <c r="AM217" s="195" t="str">
        <f t="shared" ref="AM217:AM231" si="33">IF(RIGHT(LEFT(B217,5),1)="K",1,IF(RIGHT(LEFT(B217,5),1)="V",2,""))</f>
        <v/>
      </c>
      <c r="AN217" s="193"/>
      <c r="AO217" s="193" t="str" cm="1">
        <f t="array" ref="AO217">IFERROR(IF(INDEX(Admin!$F$57:$G$62,'1 Spec. - 1. Lägsta pris'!AO$172,'1 Spec. - 1. Lägsta pris'!$AM217)="","",INDEX(Admin!$F$57:$G$62,'1 Spec. - 1. Lägsta pris'!AO$172,'1 Spec. - 1. Lägsta pris'!$AM217)),"")</f>
        <v/>
      </c>
      <c r="AP217" s="193" t="str" cm="1">
        <f t="array" ref="AP217">IFERROR(IF(INDEX(Admin!$F$57:$G$62,'1 Spec. - 1. Lägsta pris'!AP$172,'1 Spec. - 1. Lägsta pris'!$AM217)="","",INDEX(Admin!$F$57:$G$62,'1 Spec. - 1. Lägsta pris'!AP$172,'1 Spec. - 1. Lägsta pris'!$AM217)),"")</f>
        <v/>
      </c>
      <c r="AQ217" s="193" t="str" cm="1">
        <f t="array" ref="AQ217">IFERROR(IF(INDEX(Admin!$F$57:$G$62,'1 Spec. - 1. Lägsta pris'!AQ$172,'1 Spec. - 1. Lägsta pris'!$AM217)="","",INDEX(Admin!$F$57:$G$62,'1 Spec. - 1. Lägsta pris'!AQ$172,'1 Spec. - 1. Lägsta pris'!$AM217)),"")</f>
        <v/>
      </c>
      <c r="AR217" s="193" t="str" cm="1">
        <f t="array" ref="AR217">IFERROR(IF(INDEX(Admin!$F$57:$G$62,'1 Spec. - 1. Lägsta pris'!AR$172,'1 Spec. - 1. Lägsta pris'!$AM217)="","",INDEX(Admin!$F$57:$G$62,'1 Spec. - 1. Lägsta pris'!AR$172,'1 Spec. - 1. Lägsta pris'!$AM217)),"")</f>
        <v/>
      </c>
      <c r="AS217" s="193" t="str" cm="1">
        <f t="array" ref="AS217">IFERROR(IF(INDEX(Admin!$F$57:$G$62,'1 Spec. - 1. Lägsta pris'!AS$172,'1 Spec. - 1. Lägsta pris'!$AM217)="","",INDEX(Admin!$F$57:$G$62,'1 Spec. - 1. Lägsta pris'!AS$172,'1 Spec. - 1. Lägsta pris'!$AM217)),"")</f>
        <v/>
      </c>
      <c r="AT217" s="193" t="str" cm="1">
        <f t="array" ref="AT217">IFERROR(IF(INDEX(Admin!$F$57:$G$62,'1 Spec. - 1. Lägsta pris'!AT$172,'1 Spec. - 1. Lägsta pris'!$AM217)="","",INDEX(Admin!$F$57:$G$62,'1 Spec. - 1. Lägsta pris'!AT$172,'1 Spec. - 1. Lägsta pris'!$AM217)),"")</f>
        <v/>
      </c>
    </row>
    <row r="218" spans="1:46" ht="39.950000000000003" customHeight="1" x14ac:dyDescent="0.2">
      <c r="A218" s="203"/>
      <c r="B218" s="473"/>
      <c r="C218" s="474"/>
      <c r="D218" s="475"/>
      <c r="E218" s="473"/>
      <c r="F218" s="475"/>
      <c r="G218" s="473"/>
      <c r="H218" s="474"/>
      <c r="I218" s="474"/>
      <c r="J218" s="474"/>
      <c r="K218" s="475"/>
      <c r="L218" s="131"/>
      <c r="M218" s="14"/>
      <c r="N218" s="14"/>
      <c r="O218" s="14"/>
      <c r="P218" s="14"/>
      <c r="Q218" s="224"/>
      <c r="R218" s="476"/>
      <c r="S218" s="477"/>
      <c r="T218" s="477"/>
      <c r="U218" s="477"/>
      <c r="V218" s="477"/>
      <c r="W218" s="477"/>
      <c r="X218" s="477"/>
      <c r="Y218" s="478"/>
      <c r="Z218" s="45"/>
      <c r="AA218" s="45"/>
      <c r="AI218" t="b">
        <f t="shared" si="29"/>
        <v>0</v>
      </c>
      <c r="AJ218" s="45" t="b">
        <f t="shared" si="30"/>
        <v>0</v>
      </c>
      <c r="AK218" s="45" t="b">
        <f t="shared" si="31"/>
        <v>0</v>
      </c>
      <c r="AM218" s="195" t="str">
        <f t="shared" si="33"/>
        <v/>
      </c>
      <c r="AN218" s="193"/>
      <c r="AO218" s="193" t="str" cm="1">
        <f t="array" ref="AO218">IFERROR(IF(INDEX(Admin!$F$57:$G$62,'1 Spec. - 1. Lägsta pris'!AO$172,'1 Spec. - 1. Lägsta pris'!$AM218)="","",INDEX(Admin!$F$57:$G$62,'1 Spec. - 1. Lägsta pris'!AO$172,'1 Spec. - 1. Lägsta pris'!$AM218)),"")</f>
        <v/>
      </c>
      <c r="AP218" s="193" t="str" cm="1">
        <f t="array" ref="AP218">IFERROR(IF(INDEX(Admin!$F$57:$G$62,'1 Spec. - 1. Lägsta pris'!AP$172,'1 Spec. - 1. Lägsta pris'!$AM218)="","",INDEX(Admin!$F$57:$G$62,'1 Spec. - 1. Lägsta pris'!AP$172,'1 Spec. - 1. Lägsta pris'!$AM218)),"")</f>
        <v/>
      </c>
      <c r="AQ218" s="193" t="str" cm="1">
        <f t="array" ref="AQ218">IFERROR(IF(INDEX(Admin!$F$57:$G$62,'1 Spec. - 1. Lägsta pris'!AQ$172,'1 Spec. - 1. Lägsta pris'!$AM218)="","",INDEX(Admin!$F$57:$G$62,'1 Spec. - 1. Lägsta pris'!AQ$172,'1 Spec. - 1. Lägsta pris'!$AM218)),"")</f>
        <v/>
      </c>
      <c r="AR218" s="193" t="str" cm="1">
        <f t="array" ref="AR218">IFERROR(IF(INDEX(Admin!$F$57:$G$62,'1 Spec. - 1. Lägsta pris'!AR$172,'1 Spec. - 1. Lägsta pris'!$AM218)="","",INDEX(Admin!$F$57:$G$62,'1 Spec. - 1. Lägsta pris'!AR$172,'1 Spec. - 1. Lägsta pris'!$AM218)),"")</f>
        <v/>
      </c>
      <c r="AS218" s="193" t="str" cm="1">
        <f t="array" ref="AS218">IFERROR(IF(INDEX(Admin!$F$57:$G$62,'1 Spec. - 1. Lägsta pris'!AS$172,'1 Spec. - 1. Lägsta pris'!$AM218)="","",INDEX(Admin!$F$57:$G$62,'1 Spec. - 1. Lägsta pris'!AS$172,'1 Spec. - 1. Lägsta pris'!$AM218)),"")</f>
        <v/>
      </c>
      <c r="AT218" s="193" t="str" cm="1">
        <f t="array" ref="AT218">IFERROR(IF(INDEX(Admin!$F$57:$G$62,'1 Spec. - 1. Lägsta pris'!AT$172,'1 Spec. - 1. Lägsta pris'!$AM218)="","",INDEX(Admin!$F$57:$G$62,'1 Spec. - 1. Lägsta pris'!AT$172,'1 Spec. - 1. Lägsta pris'!$AM218)),"")</f>
        <v/>
      </c>
    </row>
    <row r="219" spans="1:46" ht="39.950000000000003" customHeight="1" x14ac:dyDescent="0.2">
      <c r="A219" s="203"/>
      <c r="B219" s="473"/>
      <c r="C219" s="474"/>
      <c r="D219" s="475"/>
      <c r="E219" s="473"/>
      <c r="F219" s="475"/>
      <c r="G219" s="473"/>
      <c r="H219" s="474"/>
      <c r="I219" s="474"/>
      <c r="J219" s="474"/>
      <c r="K219" s="475"/>
      <c r="L219" s="131"/>
      <c r="M219" s="14"/>
      <c r="N219" s="14"/>
      <c r="O219" s="14"/>
      <c r="P219" s="14"/>
      <c r="Q219" s="224"/>
      <c r="R219" s="476"/>
      <c r="S219" s="477"/>
      <c r="T219" s="477"/>
      <c r="U219" s="477"/>
      <c r="V219" s="477"/>
      <c r="W219" s="477"/>
      <c r="X219" s="477"/>
      <c r="Y219" s="478"/>
      <c r="Z219" s="45"/>
      <c r="AA219" s="45"/>
      <c r="AI219" t="b">
        <f t="shared" si="29"/>
        <v>0</v>
      </c>
      <c r="AJ219" s="45" t="b">
        <f t="shared" si="30"/>
        <v>0</v>
      </c>
      <c r="AK219" s="45" t="b">
        <f t="shared" si="31"/>
        <v>0</v>
      </c>
      <c r="AM219" s="195" t="str">
        <f t="shared" si="33"/>
        <v/>
      </c>
      <c r="AN219" s="193"/>
      <c r="AO219" s="193" t="str" cm="1">
        <f t="array" ref="AO219">IFERROR(IF(INDEX(Admin!$F$57:$G$62,'1 Spec. - 1. Lägsta pris'!AO$172,'1 Spec. - 1. Lägsta pris'!$AM219)="","",INDEX(Admin!$F$57:$G$62,'1 Spec. - 1. Lägsta pris'!AO$172,'1 Spec. - 1. Lägsta pris'!$AM219)),"")</f>
        <v/>
      </c>
      <c r="AP219" s="193" t="str" cm="1">
        <f t="array" ref="AP219">IFERROR(IF(INDEX(Admin!$F$57:$G$62,'1 Spec. - 1. Lägsta pris'!AP$172,'1 Spec. - 1. Lägsta pris'!$AM219)="","",INDEX(Admin!$F$57:$G$62,'1 Spec. - 1. Lägsta pris'!AP$172,'1 Spec. - 1. Lägsta pris'!$AM219)),"")</f>
        <v/>
      </c>
      <c r="AQ219" s="193" t="str" cm="1">
        <f t="array" ref="AQ219">IFERROR(IF(INDEX(Admin!$F$57:$G$62,'1 Spec. - 1. Lägsta pris'!AQ$172,'1 Spec. - 1. Lägsta pris'!$AM219)="","",INDEX(Admin!$F$57:$G$62,'1 Spec. - 1. Lägsta pris'!AQ$172,'1 Spec. - 1. Lägsta pris'!$AM219)),"")</f>
        <v/>
      </c>
      <c r="AR219" s="193" t="str" cm="1">
        <f t="array" ref="AR219">IFERROR(IF(INDEX(Admin!$F$57:$G$62,'1 Spec. - 1. Lägsta pris'!AR$172,'1 Spec. - 1. Lägsta pris'!$AM219)="","",INDEX(Admin!$F$57:$G$62,'1 Spec. - 1. Lägsta pris'!AR$172,'1 Spec. - 1. Lägsta pris'!$AM219)),"")</f>
        <v/>
      </c>
      <c r="AS219" s="193" t="str" cm="1">
        <f t="array" ref="AS219">IFERROR(IF(INDEX(Admin!$F$57:$G$62,'1 Spec. - 1. Lägsta pris'!AS$172,'1 Spec. - 1. Lägsta pris'!$AM219)="","",INDEX(Admin!$F$57:$G$62,'1 Spec. - 1. Lägsta pris'!AS$172,'1 Spec. - 1. Lägsta pris'!$AM219)),"")</f>
        <v/>
      </c>
      <c r="AT219" s="193" t="str" cm="1">
        <f t="array" ref="AT219">IFERROR(IF(INDEX(Admin!$F$57:$G$62,'1 Spec. - 1. Lägsta pris'!AT$172,'1 Spec. - 1. Lägsta pris'!$AM219)="","",INDEX(Admin!$F$57:$G$62,'1 Spec. - 1. Lägsta pris'!AT$172,'1 Spec. - 1. Lägsta pris'!$AM219)),"")</f>
        <v/>
      </c>
    </row>
    <row r="220" spans="1:46" ht="39.950000000000003" customHeight="1" x14ac:dyDescent="0.2">
      <c r="A220" s="203"/>
      <c r="B220" s="473"/>
      <c r="C220" s="474"/>
      <c r="D220" s="475"/>
      <c r="E220" s="473"/>
      <c r="F220" s="475"/>
      <c r="G220" s="473"/>
      <c r="H220" s="474"/>
      <c r="I220" s="474"/>
      <c r="J220" s="474"/>
      <c r="K220" s="475"/>
      <c r="L220" s="131"/>
      <c r="M220" s="14"/>
      <c r="N220" s="14"/>
      <c r="O220" s="14"/>
      <c r="P220" s="14"/>
      <c r="Q220" s="224"/>
      <c r="R220" s="476"/>
      <c r="S220" s="477"/>
      <c r="T220" s="477"/>
      <c r="U220" s="477"/>
      <c r="V220" s="477"/>
      <c r="W220" s="477"/>
      <c r="X220" s="477"/>
      <c r="Y220" s="478"/>
      <c r="Z220" s="45"/>
      <c r="AA220" s="45"/>
      <c r="AI220" t="b">
        <f t="shared" si="29"/>
        <v>0</v>
      </c>
      <c r="AJ220" s="45" t="b">
        <f t="shared" si="30"/>
        <v>0</v>
      </c>
      <c r="AK220" s="45" t="b">
        <f t="shared" si="31"/>
        <v>0</v>
      </c>
      <c r="AM220" s="195" t="str">
        <f t="shared" si="33"/>
        <v/>
      </c>
      <c r="AN220" s="193"/>
      <c r="AO220" s="193" t="str" cm="1">
        <f t="array" ref="AO220">IFERROR(IF(INDEX(Admin!$F$57:$G$62,'1 Spec. - 1. Lägsta pris'!AO$172,'1 Spec. - 1. Lägsta pris'!$AM220)="","",INDEX(Admin!$F$57:$G$62,'1 Spec. - 1. Lägsta pris'!AO$172,'1 Spec. - 1. Lägsta pris'!$AM220)),"")</f>
        <v/>
      </c>
      <c r="AP220" s="193" t="str" cm="1">
        <f t="array" ref="AP220">IFERROR(IF(INDEX(Admin!$F$57:$G$62,'1 Spec. - 1. Lägsta pris'!AP$172,'1 Spec. - 1. Lägsta pris'!$AM220)="","",INDEX(Admin!$F$57:$G$62,'1 Spec. - 1. Lägsta pris'!AP$172,'1 Spec. - 1. Lägsta pris'!$AM220)),"")</f>
        <v/>
      </c>
      <c r="AQ220" s="193" t="str" cm="1">
        <f t="array" ref="AQ220">IFERROR(IF(INDEX(Admin!$F$57:$G$62,'1 Spec. - 1. Lägsta pris'!AQ$172,'1 Spec. - 1. Lägsta pris'!$AM220)="","",INDEX(Admin!$F$57:$G$62,'1 Spec. - 1. Lägsta pris'!AQ$172,'1 Spec. - 1. Lägsta pris'!$AM220)),"")</f>
        <v/>
      </c>
      <c r="AR220" s="193" t="str" cm="1">
        <f t="array" ref="AR220">IFERROR(IF(INDEX(Admin!$F$57:$G$62,'1 Spec. - 1. Lägsta pris'!AR$172,'1 Spec. - 1. Lägsta pris'!$AM220)="","",INDEX(Admin!$F$57:$G$62,'1 Spec. - 1. Lägsta pris'!AR$172,'1 Spec. - 1. Lägsta pris'!$AM220)),"")</f>
        <v/>
      </c>
      <c r="AS220" s="193" t="str" cm="1">
        <f t="array" ref="AS220">IFERROR(IF(INDEX(Admin!$F$57:$G$62,'1 Spec. - 1. Lägsta pris'!AS$172,'1 Spec. - 1. Lägsta pris'!$AM220)="","",INDEX(Admin!$F$57:$G$62,'1 Spec. - 1. Lägsta pris'!AS$172,'1 Spec. - 1. Lägsta pris'!$AM220)),"")</f>
        <v/>
      </c>
      <c r="AT220" s="193" t="str" cm="1">
        <f t="array" ref="AT220">IFERROR(IF(INDEX(Admin!$F$57:$G$62,'1 Spec. - 1. Lägsta pris'!AT$172,'1 Spec. - 1. Lägsta pris'!$AM220)="","",INDEX(Admin!$F$57:$G$62,'1 Spec. - 1. Lägsta pris'!AT$172,'1 Spec. - 1. Lägsta pris'!$AM220)),"")</f>
        <v/>
      </c>
    </row>
    <row r="221" spans="1:46" ht="39.950000000000003" customHeight="1" x14ac:dyDescent="0.2">
      <c r="A221" s="203"/>
      <c r="B221" s="473"/>
      <c r="C221" s="474"/>
      <c r="D221" s="475"/>
      <c r="E221" s="473"/>
      <c r="F221" s="475"/>
      <c r="G221" s="473"/>
      <c r="H221" s="474"/>
      <c r="I221" s="474"/>
      <c r="J221" s="474"/>
      <c r="K221" s="475"/>
      <c r="L221" s="131"/>
      <c r="M221" s="14"/>
      <c r="N221" s="14"/>
      <c r="O221" s="14"/>
      <c r="P221" s="14"/>
      <c r="Q221" s="224"/>
      <c r="R221" s="476"/>
      <c r="S221" s="477"/>
      <c r="T221" s="477"/>
      <c r="U221" s="477"/>
      <c r="V221" s="477"/>
      <c r="W221" s="477"/>
      <c r="X221" s="477"/>
      <c r="Y221" s="478"/>
      <c r="Z221" s="45"/>
      <c r="AA221" s="45"/>
      <c r="AI221" t="b">
        <f t="shared" si="29"/>
        <v>0</v>
      </c>
      <c r="AJ221" s="45" t="b">
        <f t="shared" si="30"/>
        <v>0</v>
      </c>
      <c r="AK221" s="45" t="b">
        <f t="shared" si="31"/>
        <v>0</v>
      </c>
      <c r="AM221" s="195" t="str">
        <f t="shared" si="33"/>
        <v/>
      </c>
      <c r="AN221" s="193"/>
      <c r="AO221" s="193" t="str" cm="1">
        <f t="array" ref="AO221">IFERROR(IF(INDEX(Admin!$F$57:$G$62,'1 Spec. - 1. Lägsta pris'!AO$172,'1 Spec. - 1. Lägsta pris'!$AM221)="","",INDEX(Admin!$F$57:$G$62,'1 Spec. - 1. Lägsta pris'!AO$172,'1 Spec. - 1. Lägsta pris'!$AM221)),"")</f>
        <v/>
      </c>
      <c r="AP221" s="193" t="str" cm="1">
        <f t="array" ref="AP221">IFERROR(IF(INDEX(Admin!$F$57:$G$62,'1 Spec. - 1. Lägsta pris'!AP$172,'1 Spec. - 1. Lägsta pris'!$AM221)="","",INDEX(Admin!$F$57:$G$62,'1 Spec. - 1. Lägsta pris'!AP$172,'1 Spec. - 1. Lägsta pris'!$AM221)),"")</f>
        <v/>
      </c>
      <c r="AQ221" s="193" t="str" cm="1">
        <f t="array" ref="AQ221">IFERROR(IF(INDEX(Admin!$F$57:$G$62,'1 Spec. - 1. Lägsta pris'!AQ$172,'1 Spec. - 1. Lägsta pris'!$AM221)="","",INDEX(Admin!$F$57:$G$62,'1 Spec. - 1. Lägsta pris'!AQ$172,'1 Spec. - 1. Lägsta pris'!$AM221)),"")</f>
        <v/>
      </c>
      <c r="AR221" s="193" t="str" cm="1">
        <f t="array" ref="AR221">IFERROR(IF(INDEX(Admin!$F$57:$G$62,'1 Spec. - 1. Lägsta pris'!AR$172,'1 Spec. - 1. Lägsta pris'!$AM221)="","",INDEX(Admin!$F$57:$G$62,'1 Spec. - 1. Lägsta pris'!AR$172,'1 Spec. - 1. Lägsta pris'!$AM221)),"")</f>
        <v/>
      </c>
      <c r="AS221" s="193" t="str" cm="1">
        <f t="array" ref="AS221">IFERROR(IF(INDEX(Admin!$F$57:$G$62,'1 Spec. - 1. Lägsta pris'!AS$172,'1 Spec. - 1. Lägsta pris'!$AM221)="","",INDEX(Admin!$F$57:$G$62,'1 Spec. - 1. Lägsta pris'!AS$172,'1 Spec. - 1. Lägsta pris'!$AM221)),"")</f>
        <v/>
      </c>
      <c r="AT221" s="193" t="str" cm="1">
        <f t="array" ref="AT221">IFERROR(IF(INDEX(Admin!$F$57:$G$62,'1 Spec. - 1. Lägsta pris'!AT$172,'1 Spec. - 1. Lägsta pris'!$AM221)="","",INDEX(Admin!$F$57:$G$62,'1 Spec. - 1. Lägsta pris'!AT$172,'1 Spec. - 1. Lägsta pris'!$AM221)),"")</f>
        <v/>
      </c>
    </row>
    <row r="222" spans="1:46" ht="39.950000000000003" customHeight="1" x14ac:dyDescent="0.2">
      <c r="A222" s="203"/>
      <c r="B222" s="473"/>
      <c r="C222" s="474"/>
      <c r="D222" s="475"/>
      <c r="E222" s="473"/>
      <c r="F222" s="475"/>
      <c r="G222" s="473"/>
      <c r="H222" s="474"/>
      <c r="I222" s="474"/>
      <c r="J222" s="474"/>
      <c r="K222" s="475"/>
      <c r="L222" s="131"/>
      <c r="M222" s="14"/>
      <c r="N222" s="14"/>
      <c r="O222" s="14"/>
      <c r="P222" s="14"/>
      <c r="Q222" s="224"/>
      <c r="R222" s="476"/>
      <c r="S222" s="477"/>
      <c r="T222" s="477"/>
      <c r="U222" s="477"/>
      <c r="V222" s="477"/>
      <c r="W222" s="477"/>
      <c r="X222" s="477"/>
      <c r="Y222" s="478"/>
      <c r="Z222" s="45"/>
      <c r="AA222" s="45"/>
      <c r="AI222" t="b">
        <f t="shared" si="29"/>
        <v>0</v>
      </c>
      <c r="AJ222" s="45" t="b">
        <f t="shared" si="30"/>
        <v>0</v>
      </c>
      <c r="AK222" s="45" t="b">
        <f t="shared" si="31"/>
        <v>0</v>
      </c>
      <c r="AM222" s="195" t="str">
        <f t="shared" si="33"/>
        <v/>
      </c>
      <c r="AN222" s="193"/>
      <c r="AO222" s="193" t="str" cm="1">
        <f t="array" ref="AO222">IFERROR(IF(INDEX(Admin!$F$57:$G$62,'1 Spec. - 1. Lägsta pris'!AO$172,'1 Spec. - 1. Lägsta pris'!$AM222)="","",INDEX(Admin!$F$57:$G$62,'1 Spec. - 1. Lägsta pris'!AO$172,'1 Spec. - 1. Lägsta pris'!$AM222)),"")</f>
        <v/>
      </c>
      <c r="AP222" s="193" t="str" cm="1">
        <f t="array" ref="AP222">IFERROR(IF(INDEX(Admin!$F$57:$G$62,'1 Spec. - 1. Lägsta pris'!AP$172,'1 Spec. - 1. Lägsta pris'!$AM222)="","",INDEX(Admin!$F$57:$G$62,'1 Spec. - 1. Lägsta pris'!AP$172,'1 Spec. - 1. Lägsta pris'!$AM222)),"")</f>
        <v/>
      </c>
      <c r="AQ222" s="193" t="str" cm="1">
        <f t="array" ref="AQ222">IFERROR(IF(INDEX(Admin!$F$57:$G$62,'1 Spec. - 1. Lägsta pris'!AQ$172,'1 Spec. - 1. Lägsta pris'!$AM222)="","",INDEX(Admin!$F$57:$G$62,'1 Spec. - 1. Lägsta pris'!AQ$172,'1 Spec. - 1. Lägsta pris'!$AM222)),"")</f>
        <v/>
      </c>
      <c r="AR222" s="193" t="str" cm="1">
        <f t="array" ref="AR222">IFERROR(IF(INDEX(Admin!$F$57:$G$62,'1 Spec. - 1. Lägsta pris'!AR$172,'1 Spec. - 1. Lägsta pris'!$AM222)="","",INDEX(Admin!$F$57:$G$62,'1 Spec. - 1. Lägsta pris'!AR$172,'1 Spec. - 1. Lägsta pris'!$AM222)),"")</f>
        <v/>
      </c>
      <c r="AS222" s="193" t="str" cm="1">
        <f t="array" ref="AS222">IFERROR(IF(INDEX(Admin!$F$57:$G$62,'1 Spec. - 1. Lägsta pris'!AS$172,'1 Spec. - 1. Lägsta pris'!$AM222)="","",INDEX(Admin!$F$57:$G$62,'1 Spec. - 1. Lägsta pris'!AS$172,'1 Spec. - 1. Lägsta pris'!$AM222)),"")</f>
        <v/>
      </c>
      <c r="AT222" s="193" t="str" cm="1">
        <f t="array" ref="AT222">IFERROR(IF(INDEX(Admin!$F$57:$G$62,'1 Spec. - 1. Lägsta pris'!AT$172,'1 Spec. - 1. Lägsta pris'!$AM222)="","",INDEX(Admin!$F$57:$G$62,'1 Spec. - 1. Lägsta pris'!AT$172,'1 Spec. - 1. Lägsta pris'!$AM222)),"")</f>
        <v/>
      </c>
    </row>
    <row r="223" spans="1:46" ht="39.950000000000003" customHeight="1" x14ac:dyDescent="0.2">
      <c r="A223" s="203"/>
      <c r="B223" s="473"/>
      <c r="C223" s="474"/>
      <c r="D223" s="475"/>
      <c r="E223" s="473"/>
      <c r="F223" s="475"/>
      <c r="G223" s="473"/>
      <c r="H223" s="474"/>
      <c r="I223" s="474"/>
      <c r="J223" s="474"/>
      <c r="K223" s="475"/>
      <c r="L223" s="131"/>
      <c r="M223" s="14"/>
      <c r="N223" s="14"/>
      <c r="O223" s="14"/>
      <c r="P223" s="14"/>
      <c r="Q223" s="224"/>
      <c r="R223" s="476"/>
      <c r="S223" s="477"/>
      <c r="T223" s="477"/>
      <c r="U223" s="477"/>
      <c r="V223" s="477"/>
      <c r="W223" s="477"/>
      <c r="X223" s="477"/>
      <c r="Y223" s="478"/>
      <c r="Z223" s="45"/>
      <c r="AA223" s="45"/>
      <c r="AI223" t="b">
        <f t="shared" si="29"/>
        <v>0</v>
      </c>
      <c r="AJ223" s="45" t="b">
        <f t="shared" si="30"/>
        <v>0</v>
      </c>
      <c r="AK223" s="45" t="b">
        <f t="shared" si="31"/>
        <v>0</v>
      </c>
      <c r="AM223" s="195" t="str">
        <f t="shared" si="33"/>
        <v/>
      </c>
      <c r="AN223" s="193"/>
      <c r="AO223" s="193" t="str" cm="1">
        <f t="array" ref="AO223">IFERROR(IF(INDEX(Admin!$F$57:$G$62,'1 Spec. - 1. Lägsta pris'!AO$172,'1 Spec. - 1. Lägsta pris'!$AM223)="","",INDEX(Admin!$F$57:$G$62,'1 Spec. - 1. Lägsta pris'!AO$172,'1 Spec. - 1. Lägsta pris'!$AM223)),"")</f>
        <v/>
      </c>
      <c r="AP223" s="193" t="str" cm="1">
        <f t="array" ref="AP223">IFERROR(IF(INDEX(Admin!$F$57:$G$62,'1 Spec. - 1. Lägsta pris'!AP$172,'1 Spec. - 1. Lägsta pris'!$AM223)="","",INDEX(Admin!$F$57:$G$62,'1 Spec. - 1. Lägsta pris'!AP$172,'1 Spec. - 1. Lägsta pris'!$AM223)),"")</f>
        <v/>
      </c>
      <c r="AQ223" s="193" t="str" cm="1">
        <f t="array" ref="AQ223">IFERROR(IF(INDEX(Admin!$F$57:$G$62,'1 Spec. - 1. Lägsta pris'!AQ$172,'1 Spec. - 1. Lägsta pris'!$AM223)="","",INDEX(Admin!$F$57:$G$62,'1 Spec. - 1. Lägsta pris'!AQ$172,'1 Spec. - 1. Lägsta pris'!$AM223)),"")</f>
        <v/>
      </c>
      <c r="AR223" s="193" t="str" cm="1">
        <f t="array" ref="AR223">IFERROR(IF(INDEX(Admin!$F$57:$G$62,'1 Spec. - 1. Lägsta pris'!AR$172,'1 Spec. - 1. Lägsta pris'!$AM223)="","",INDEX(Admin!$F$57:$G$62,'1 Spec. - 1. Lägsta pris'!AR$172,'1 Spec. - 1. Lägsta pris'!$AM223)),"")</f>
        <v/>
      </c>
      <c r="AS223" s="193" t="str" cm="1">
        <f t="array" ref="AS223">IFERROR(IF(INDEX(Admin!$F$57:$G$62,'1 Spec. - 1. Lägsta pris'!AS$172,'1 Spec. - 1. Lägsta pris'!$AM223)="","",INDEX(Admin!$F$57:$G$62,'1 Spec. - 1. Lägsta pris'!AS$172,'1 Spec. - 1. Lägsta pris'!$AM223)),"")</f>
        <v/>
      </c>
      <c r="AT223" s="193" t="str" cm="1">
        <f t="array" ref="AT223">IFERROR(IF(INDEX(Admin!$F$57:$G$62,'1 Spec. - 1. Lägsta pris'!AT$172,'1 Spec. - 1. Lägsta pris'!$AM223)="","",INDEX(Admin!$F$57:$G$62,'1 Spec. - 1. Lägsta pris'!AT$172,'1 Spec. - 1. Lägsta pris'!$AM223)),"")</f>
        <v/>
      </c>
    </row>
    <row r="224" spans="1:46" ht="39.950000000000003" customHeight="1" x14ac:dyDescent="0.2">
      <c r="A224" s="203"/>
      <c r="B224" s="473"/>
      <c r="C224" s="474"/>
      <c r="D224" s="475"/>
      <c r="E224" s="473"/>
      <c r="F224" s="475"/>
      <c r="G224" s="473"/>
      <c r="H224" s="474"/>
      <c r="I224" s="474"/>
      <c r="J224" s="474"/>
      <c r="K224" s="475"/>
      <c r="L224" s="131"/>
      <c r="M224" s="14"/>
      <c r="N224" s="14"/>
      <c r="O224" s="14"/>
      <c r="P224" s="14"/>
      <c r="Q224" s="224"/>
      <c r="R224" s="476"/>
      <c r="S224" s="477"/>
      <c r="T224" s="477"/>
      <c r="U224" s="477"/>
      <c r="V224" s="477"/>
      <c r="W224" s="477"/>
      <c r="X224" s="477"/>
      <c r="Y224" s="478"/>
      <c r="Z224" s="45"/>
      <c r="AA224" s="45"/>
      <c r="AI224" t="b">
        <f t="shared" si="29"/>
        <v>0</v>
      </c>
      <c r="AJ224" s="45" t="b">
        <f t="shared" si="30"/>
        <v>0</v>
      </c>
      <c r="AK224" s="45" t="b">
        <f t="shared" si="31"/>
        <v>0</v>
      </c>
      <c r="AM224" s="195" t="str">
        <f t="shared" si="33"/>
        <v/>
      </c>
      <c r="AN224" s="193"/>
      <c r="AO224" s="193" t="str" cm="1">
        <f t="array" ref="AO224">IFERROR(IF(INDEX(Admin!$F$57:$G$62,'1 Spec. - 1. Lägsta pris'!AO$172,'1 Spec. - 1. Lägsta pris'!$AM224)="","",INDEX(Admin!$F$57:$G$62,'1 Spec. - 1. Lägsta pris'!AO$172,'1 Spec. - 1. Lägsta pris'!$AM224)),"")</f>
        <v/>
      </c>
      <c r="AP224" s="193" t="str" cm="1">
        <f t="array" ref="AP224">IFERROR(IF(INDEX(Admin!$F$57:$G$62,'1 Spec. - 1. Lägsta pris'!AP$172,'1 Spec. - 1. Lägsta pris'!$AM224)="","",INDEX(Admin!$F$57:$G$62,'1 Spec. - 1. Lägsta pris'!AP$172,'1 Spec. - 1. Lägsta pris'!$AM224)),"")</f>
        <v/>
      </c>
      <c r="AQ224" s="193" t="str" cm="1">
        <f t="array" ref="AQ224">IFERROR(IF(INDEX(Admin!$F$57:$G$62,'1 Spec. - 1. Lägsta pris'!AQ$172,'1 Spec. - 1. Lägsta pris'!$AM224)="","",INDEX(Admin!$F$57:$G$62,'1 Spec. - 1. Lägsta pris'!AQ$172,'1 Spec. - 1. Lägsta pris'!$AM224)),"")</f>
        <v/>
      </c>
      <c r="AR224" s="193" t="str" cm="1">
        <f t="array" ref="AR224">IFERROR(IF(INDEX(Admin!$F$57:$G$62,'1 Spec. - 1. Lägsta pris'!AR$172,'1 Spec. - 1. Lägsta pris'!$AM224)="","",INDEX(Admin!$F$57:$G$62,'1 Spec. - 1. Lägsta pris'!AR$172,'1 Spec. - 1. Lägsta pris'!$AM224)),"")</f>
        <v/>
      </c>
      <c r="AS224" s="193" t="str" cm="1">
        <f t="array" ref="AS224">IFERROR(IF(INDEX(Admin!$F$57:$G$62,'1 Spec. - 1. Lägsta pris'!AS$172,'1 Spec. - 1. Lägsta pris'!$AM224)="","",INDEX(Admin!$F$57:$G$62,'1 Spec. - 1. Lägsta pris'!AS$172,'1 Spec. - 1. Lägsta pris'!$AM224)),"")</f>
        <v/>
      </c>
      <c r="AT224" s="193" t="str" cm="1">
        <f t="array" ref="AT224">IFERROR(IF(INDEX(Admin!$F$57:$G$62,'1 Spec. - 1. Lägsta pris'!AT$172,'1 Spec. - 1. Lägsta pris'!$AM224)="","",INDEX(Admin!$F$57:$G$62,'1 Spec. - 1. Lägsta pris'!AT$172,'1 Spec. - 1. Lägsta pris'!$AM224)),"")</f>
        <v/>
      </c>
    </row>
    <row r="225" spans="1:46" ht="39.950000000000003" customHeight="1" x14ac:dyDescent="0.2">
      <c r="A225" s="203"/>
      <c r="B225" s="473"/>
      <c r="C225" s="474"/>
      <c r="D225" s="475"/>
      <c r="E225" s="473"/>
      <c r="F225" s="475"/>
      <c r="G225" s="473"/>
      <c r="H225" s="474"/>
      <c r="I225" s="474"/>
      <c r="J225" s="474"/>
      <c r="K225" s="475"/>
      <c r="L225" s="131"/>
      <c r="M225" s="14"/>
      <c r="N225" s="14"/>
      <c r="O225" s="14"/>
      <c r="P225" s="14"/>
      <c r="Q225" s="224"/>
      <c r="R225" s="476"/>
      <c r="S225" s="477"/>
      <c r="T225" s="477"/>
      <c r="U225" s="477"/>
      <c r="V225" s="477"/>
      <c r="W225" s="477"/>
      <c r="X225" s="477"/>
      <c r="Y225" s="478"/>
      <c r="Z225" s="45"/>
      <c r="AA225" s="45"/>
      <c r="AI225" t="b">
        <f t="shared" si="29"/>
        <v>0</v>
      </c>
      <c r="AJ225" s="45" t="b">
        <f t="shared" si="30"/>
        <v>0</v>
      </c>
      <c r="AK225" s="45" t="b">
        <f t="shared" si="31"/>
        <v>0</v>
      </c>
      <c r="AM225" s="195" t="str">
        <f t="shared" si="33"/>
        <v/>
      </c>
      <c r="AN225" s="193"/>
      <c r="AO225" s="193" t="str" cm="1">
        <f t="array" ref="AO225">IFERROR(IF(INDEX(Admin!$F$57:$G$62,'1 Spec. - 1. Lägsta pris'!AO$172,'1 Spec. - 1. Lägsta pris'!$AM225)="","",INDEX(Admin!$F$57:$G$62,'1 Spec. - 1. Lägsta pris'!AO$172,'1 Spec. - 1. Lägsta pris'!$AM225)),"")</f>
        <v/>
      </c>
      <c r="AP225" s="193" t="str" cm="1">
        <f t="array" ref="AP225">IFERROR(IF(INDEX(Admin!$F$57:$G$62,'1 Spec. - 1. Lägsta pris'!AP$172,'1 Spec. - 1. Lägsta pris'!$AM225)="","",INDEX(Admin!$F$57:$G$62,'1 Spec. - 1. Lägsta pris'!AP$172,'1 Spec. - 1. Lägsta pris'!$AM225)),"")</f>
        <v/>
      </c>
      <c r="AQ225" s="193" t="str" cm="1">
        <f t="array" ref="AQ225">IFERROR(IF(INDEX(Admin!$F$57:$G$62,'1 Spec. - 1. Lägsta pris'!AQ$172,'1 Spec. - 1. Lägsta pris'!$AM225)="","",INDEX(Admin!$F$57:$G$62,'1 Spec. - 1. Lägsta pris'!AQ$172,'1 Spec. - 1. Lägsta pris'!$AM225)),"")</f>
        <v/>
      </c>
      <c r="AR225" s="193" t="str" cm="1">
        <f t="array" ref="AR225">IFERROR(IF(INDEX(Admin!$F$57:$G$62,'1 Spec. - 1. Lägsta pris'!AR$172,'1 Spec. - 1. Lägsta pris'!$AM225)="","",INDEX(Admin!$F$57:$G$62,'1 Spec. - 1. Lägsta pris'!AR$172,'1 Spec. - 1. Lägsta pris'!$AM225)),"")</f>
        <v/>
      </c>
      <c r="AS225" s="193" t="str" cm="1">
        <f t="array" ref="AS225">IFERROR(IF(INDEX(Admin!$F$57:$G$62,'1 Spec. - 1. Lägsta pris'!AS$172,'1 Spec. - 1. Lägsta pris'!$AM225)="","",INDEX(Admin!$F$57:$G$62,'1 Spec. - 1. Lägsta pris'!AS$172,'1 Spec. - 1. Lägsta pris'!$AM225)),"")</f>
        <v/>
      </c>
      <c r="AT225" s="193" t="str" cm="1">
        <f t="array" ref="AT225">IFERROR(IF(INDEX(Admin!$F$57:$G$62,'1 Spec. - 1. Lägsta pris'!AT$172,'1 Spec. - 1. Lägsta pris'!$AM225)="","",INDEX(Admin!$F$57:$G$62,'1 Spec. - 1. Lägsta pris'!AT$172,'1 Spec. - 1. Lägsta pris'!$AM225)),"")</f>
        <v/>
      </c>
    </row>
    <row r="226" spans="1:46" ht="39.950000000000003" customHeight="1" x14ac:dyDescent="0.2">
      <c r="A226" s="203"/>
      <c r="B226" s="473"/>
      <c r="C226" s="474"/>
      <c r="D226" s="475"/>
      <c r="E226" s="473"/>
      <c r="F226" s="475"/>
      <c r="G226" s="473"/>
      <c r="H226" s="474"/>
      <c r="I226" s="474"/>
      <c r="J226" s="474"/>
      <c r="K226" s="475"/>
      <c r="L226" s="131"/>
      <c r="M226" s="14"/>
      <c r="N226" s="14"/>
      <c r="O226" s="14"/>
      <c r="P226" s="14"/>
      <c r="Q226" s="224"/>
      <c r="R226" s="476"/>
      <c r="S226" s="477"/>
      <c r="T226" s="477"/>
      <c r="U226" s="477"/>
      <c r="V226" s="477"/>
      <c r="W226" s="477"/>
      <c r="X226" s="477"/>
      <c r="Y226" s="478"/>
      <c r="Z226" s="45"/>
      <c r="AA226" s="45"/>
      <c r="AI226" t="b">
        <f t="shared" si="29"/>
        <v>0</v>
      </c>
      <c r="AJ226" s="45" t="b">
        <f t="shared" si="30"/>
        <v>0</v>
      </c>
      <c r="AK226" s="45" t="b">
        <f t="shared" si="31"/>
        <v>0</v>
      </c>
      <c r="AM226" s="195" t="str">
        <f t="shared" si="33"/>
        <v/>
      </c>
      <c r="AN226" s="193"/>
      <c r="AO226" s="193" t="str" cm="1">
        <f t="array" ref="AO226">IFERROR(IF(INDEX(Admin!$F$57:$G$62,'1 Spec. - 1. Lägsta pris'!AO$172,'1 Spec. - 1. Lägsta pris'!$AM226)="","",INDEX(Admin!$F$57:$G$62,'1 Spec. - 1. Lägsta pris'!AO$172,'1 Spec. - 1. Lägsta pris'!$AM226)),"")</f>
        <v/>
      </c>
      <c r="AP226" s="193" t="str" cm="1">
        <f t="array" ref="AP226">IFERROR(IF(INDEX(Admin!$F$57:$G$62,'1 Spec. - 1. Lägsta pris'!AP$172,'1 Spec. - 1. Lägsta pris'!$AM226)="","",INDEX(Admin!$F$57:$G$62,'1 Spec. - 1. Lägsta pris'!AP$172,'1 Spec. - 1. Lägsta pris'!$AM226)),"")</f>
        <v/>
      </c>
      <c r="AQ226" s="193" t="str" cm="1">
        <f t="array" ref="AQ226">IFERROR(IF(INDEX(Admin!$F$57:$G$62,'1 Spec. - 1. Lägsta pris'!AQ$172,'1 Spec. - 1. Lägsta pris'!$AM226)="","",INDEX(Admin!$F$57:$G$62,'1 Spec. - 1. Lägsta pris'!AQ$172,'1 Spec. - 1. Lägsta pris'!$AM226)),"")</f>
        <v/>
      </c>
      <c r="AR226" s="193" t="str" cm="1">
        <f t="array" ref="AR226">IFERROR(IF(INDEX(Admin!$F$57:$G$62,'1 Spec. - 1. Lägsta pris'!AR$172,'1 Spec. - 1. Lägsta pris'!$AM226)="","",INDEX(Admin!$F$57:$G$62,'1 Spec. - 1. Lägsta pris'!AR$172,'1 Spec. - 1. Lägsta pris'!$AM226)),"")</f>
        <v/>
      </c>
      <c r="AS226" s="193" t="str" cm="1">
        <f t="array" ref="AS226">IFERROR(IF(INDEX(Admin!$F$57:$G$62,'1 Spec. - 1. Lägsta pris'!AS$172,'1 Spec. - 1. Lägsta pris'!$AM226)="","",INDEX(Admin!$F$57:$G$62,'1 Spec. - 1. Lägsta pris'!AS$172,'1 Spec. - 1. Lägsta pris'!$AM226)),"")</f>
        <v/>
      </c>
      <c r="AT226" s="193" t="str" cm="1">
        <f t="array" ref="AT226">IFERROR(IF(INDEX(Admin!$F$57:$G$62,'1 Spec. - 1. Lägsta pris'!AT$172,'1 Spec. - 1. Lägsta pris'!$AM226)="","",INDEX(Admin!$F$57:$G$62,'1 Spec. - 1. Lägsta pris'!AT$172,'1 Spec. - 1. Lägsta pris'!$AM226)),"")</f>
        <v/>
      </c>
    </row>
    <row r="227" spans="1:46" ht="39.950000000000003" customHeight="1" x14ac:dyDescent="0.2">
      <c r="A227" s="203"/>
      <c r="B227" s="473"/>
      <c r="C227" s="474"/>
      <c r="D227" s="475"/>
      <c r="E227" s="473"/>
      <c r="F227" s="475"/>
      <c r="G227" s="473"/>
      <c r="H227" s="474"/>
      <c r="I227" s="474"/>
      <c r="J227" s="474"/>
      <c r="K227" s="475"/>
      <c r="L227" s="131"/>
      <c r="M227" s="14"/>
      <c r="N227" s="14"/>
      <c r="O227" s="14"/>
      <c r="P227" s="14"/>
      <c r="Q227" s="224"/>
      <c r="R227" s="476"/>
      <c r="S227" s="477"/>
      <c r="T227" s="477"/>
      <c r="U227" s="477"/>
      <c r="V227" s="477"/>
      <c r="W227" s="477"/>
      <c r="X227" s="477"/>
      <c r="Y227" s="478"/>
      <c r="Z227" s="45"/>
      <c r="AA227" s="45"/>
      <c r="AI227" t="b">
        <f t="shared" si="29"/>
        <v>0</v>
      </c>
      <c r="AJ227" s="45" t="b">
        <f t="shared" si="30"/>
        <v>0</v>
      </c>
      <c r="AK227" s="45" t="b">
        <f t="shared" si="31"/>
        <v>0</v>
      </c>
      <c r="AM227" s="195" t="str">
        <f t="shared" si="33"/>
        <v/>
      </c>
      <c r="AN227" s="193"/>
      <c r="AO227" s="193" t="str" cm="1">
        <f t="array" ref="AO227">IFERROR(IF(INDEX(Admin!$F$57:$G$62,'1 Spec. - 1. Lägsta pris'!AO$172,'1 Spec. - 1. Lägsta pris'!$AM227)="","",INDEX(Admin!$F$57:$G$62,'1 Spec. - 1. Lägsta pris'!AO$172,'1 Spec. - 1. Lägsta pris'!$AM227)),"")</f>
        <v/>
      </c>
      <c r="AP227" s="193" t="str" cm="1">
        <f t="array" ref="AP227">IFERROR(IF(INDEX(Admin!$F$57:$G$62,'1 Spec. - 1. Lägsta pris'!AP$172,'1 Spec. - 1. Lägsta pris'!$AM227)="","",INDEX(Admin!$F$57:$G$62,'1 Spec. - 1. Lägsta pris'!AP$172,'1 Spec. - 1. Lägsta pris'!$AM227)),"")</f>
        <v/>
      </c>
      <c r="AQ227" s="193" t="str" cm="1">
        <f t="array" ref="AQ227">IFERROR(IF(INDEX(Admin!$F$57:$G$62,'1 Spec. - 1. Lägsta pris'!AQ$172,'1 Spec. - 1. Lägsta pris'!$AM227)="","",INDEX(Admin!$F$57:$G$62,'1 Spec. - 1. Lägsta pris'!AQ$172,'1 Spec. - 1. Lägsta pris'!$AM227)),"")</f>
        <v/>
      </c>
      <c r="AR227" s="193" t="str" cm="1">
        <f t="array" ref="AR227">IFERROR(IF(INDEX(Admin!$F$57:$G$62,'1 Spec. - 1. Lägsta pris'!AR$172,'1 Spec. - 1. Lägsta pris'!$AM227)="","",INDEX(Admin!$F$57:$G$62,'1 Spec. - 1. Lägsta pris'!AR$172,'1 Spec. - 1. Lägsta pris'!$AM227)),"")</f>
        <v/>
      </c>
      <c r="AS227" s="193" t="str" cm="1">
        <f t="array" ref="AS227">IFERROR(IF(INDEX(Admin!$F$57:$G$62,'1 Spec. - 1. Lägsta pris'!AS$172,'1 Spec. - 1. Lägsta pris'!$AM227)="","",INDEX(Admin!$F$57:$G$62,'1 Spec. - 1. Lägsta pris'!AS$172,'1 Spec. - 1. Lägsta pris'!$AM227)),"")</f>
        <v/>
      </c>
      <c r="AT227" s="193" t="str" cm="1">
        <f t="array" ref="AT227">IFERROR(IF(INDEX(Admin!$F$57:$G$62,'1 Spec. - 1. Lägsta pris'!AT$172,'1 Spec. - 1. Lägsta pris'!$AM227)="","",INDEX(Admin!$F$57:$G$62,'1 Spec. - 1. Lägsta pris'!AT$172,'1 Spec. - 1. Lägsta pris'!$AM227)),"")</f>
        <v/>
      </c>
    </row>
    <row r="228" spans="1:46" ht="39.950000000000003" customHeight="1" x14ac:dyDescent="0.2">
      <c r="A228" s="203"/>
      <c r="B228" s="473"/>
      <c r="C228" s="474"/>
      <c r="D228" s="475"/>
      <c r="E228" s="473"/>
      <c r="F228" s="475"/>
      <c r="G228" s="473"/>
      <c r="H228" s="474"/>
      <c r="I228" s="474"/>
      <c r="J228" s="474"/>
      <c r="K228" s="475"/>
      <c r="L228" s="131"/>
      <c r="M228" s="14"/>
      <c r="N228" s="14"/>
      <c r="O228" s="14"/>
      <c r="P228" s="14"/>
      <c r="Q228" s="224"/>
      <c r="R228" s="476"/>
      <c r="S228" s="477"/>
      <c r="T228" s="477"/>
      <c r="U228" s="477"/>
      <c r="V228" s="477"/>
      <c r="W228" s="477"/>
      <c r="X228" s="477"/>
      <c r="Y228" s="478"/>
      <c r="Z228" s="45"/>
      <c r="AA228" s="45"/>
      <c r="AI228" t="b">
        <f t="shared" si="29"/>
        <v>0</v>
      </c>
      <c r="AJ228" s="45" t="b">
        <f t="shared" si="30"/>
        <v>0</v>
      </c>
      <c r="AK228" s="45" t="b">
        <f t="shared" si="31"/>
        <v>0</v>
      </c>
      <c r="AM228" s="195" t="str">
        <f t="shared" si="33"/>
        <v/>
      </c>
      <c r="AN228" s="193"/>
      <c r="AO228" s="193" t="str" cm="1">
        <f t="array" ref="AO228">IFERROR(IF(INDEX(Admin!$F$57:$G$62,'1 Spec. - 1. Lägsta pris'!AO$172,'1 Spec. - 1. Lägsta pris'!$AM228)="","",INDEX(Admin!$F$57:$G$62,'1 Spec. - 1. Lägsta pris'!AO$172,'1 Spec. - 1. Lägsta pris'!$AM228)),"")</f>
        <v/>
      </c>
      <c r="AP228" s="193" t="str" cm="1">
        <f t="array" ref="AP228">IFERROR(IF(INDEX(Admin!$F$57:$G$62,'1 Spec. - 1. Lägsta pris'!AP$172,'1 Spec. - 1. Lägsta pris'!$AM228)="","",INDEX(Admin!$F$57:$G$62,'1 Spec. - 1. Lägsta pris'!AP$172,'1 Spec. - 1. Lägsta pris'!$AM228)),"")</f>
        <v/>
      </c>
      <c r="AQ228" s="193" t="str" cm="1">
        <f t="array" ref="AQ228">IFERROR(IF(INDEX(Admin!$F$57:$G$62,'1 Spec. - 1. Lägsta pris'!AQ$172,'1 Spec. - 1. Lägsta pris'!$AM228)="","",INDEX(Admin!$F$57:$G$62,'1 Spec. - 1. Lägsta pris'!AQ$172,'1 Spec. - 1. Lägsta pris'!$AM228)),"")</f>
        <v/>
      </c>
      <c r="AR228" s="193" t="str" cm="1">
        <f t="array" ref="AR228">IFERROR(IF(INDEX(Admin!$F$57:$G$62,'1 Spec. - 1. Lägsta pris'!AR$172,'1 Spec. - 1. Lägsta pris'!$AM228)="","",INDEX(Admin!$F$57:$G$62,'1 Spec. - 1. Lägsta pris'!AR$172,'1 Spec. - 1. Lägsta pris'!$AM228)),"")</f>
        <v/>
      </c>
      <c r="AS228" s="193" t="str" cm="1">
        <f t="array" ref="AS228">IFERROR(IF(INDEX(Admin!$F$57:$G$62,'1 Spec. - 1. Lägsta pris'!AS$172,'1 Spec. - 1. Lägsta pris'!$AM228)="","",INDEX(Admin!$F$57:$G$62,'1 Spec. - 1. Lägsta pris'!AS$172,'1 Spec. - 1. Lägsta pris'!$AM228)),"")</f>
        <v/>
      </c>
      <c r="AT228" s="193" t="str" cm="1">
        <f t="array" ref="AT228">IFERROR(IF(INDEX(Admin!$F$57:$G$62,'1 Spec. - 1. Lägsta pris'!AT$172,'1 Spec. - 1. Lägsta pris'!$AM228)="","",INDEX(Admin!$F$57:$G$62,'1 Spec. - 1. Lägsta pris'!AT$172,'1 Spec. - 1. Lägsta pris'!$AM228)),"")</f>
        <v/>
      </c>
    </row>
    <row r="229" spans="1:46" ht="39.950000000000003" customHeight="1" x14ac:dyDescent="0.2">
      <c r="A229" s="203"/>
      <c r="B229" s="473"/>
      <c r="C229" s="474"/>
      <c r="D229" s="475"/>
      <c r="E229" s="473"/>
      <c r="F229" s="475"/>
      <c r="G229" s="473"/>
      <c r="H229" s="474"/>
      <c r="I229" s="474"/>
      <c r="J229" s="474"/>
      <c r="K229" s="475"/>
      <c r="L229" s="131"/>
      <c r="M229" s="14"/>
      <c r="N229" s="14"/>
      <c r="O229" s="14"/>
      <c r="P229" s="14"/>
      <c r="Q229" s="224"/>
      <c r="R229" s="476"/>
      <c r="S229" s="477"/>
      <c r="T229" s="477"/>
      <c r="U229" s="477"/>
      <c r="V229" s="477"/>
      <c r="W229" s="477"/>
      <c r="X229" s="477"/>
      <c r="Y229" s="478"/>
      <c r="Z229" s="45"/>
      <c r="AA229" s="45"/>
      <c r="AI229" t="b">
        <f t="shared" si="29"/>
        <v>0</v>
      </c>
      <c r="AJ229" s="45" t="b">
        <f t="shared" si="30"/>
        <v>0</v>
      </c>
      <c r="AK229" s="45" t="b">
        <f t="shared" si="31"/>
        <v>0</v>
      </c>
      <c r="AM229" s="195" t="str">
        <f t="shared" si="33"/>
        <v/>
      </c>
      <c r="AN229" s="193"/>
      <c r="AO229" s="193" t="str" cm="1">
        <f t="array" ref="AO229">IFERROR(IF(INDEX(Admin!$F$57:$G$62,'1 Spec. - 1. Lägsta pris'!AO$172,'1 Spec. - 1. Lägsta pris'!$AM229)="","",INDEX(Admin!$F$57:$G$62,'1 Spec. - 1. Lägsta pris'!AO$172,'1 Spec. - 1. Lägsta pris'!$AM229)),"")</f>
        <v/>
      </c>
      <c r="AP229" s="193" t="str" cm="1">
        <f t="array" ref="AP229">IFERROR(IF(INDEX(Admin!$F$57:$G$62,'1 Spec. - 1. Lägsta pris'!AP$172,'1 Spec. - 1. Lägsta pris'!$AM229)="","",INDEX(Admin!$F$57:$G$62,'1 Spec. - 1. Lägsta pris'!AP$172,'1 Spec. - 1. Lägsta pris'!$AM229)),"")</f>
        <v/>
      </c>
      <c r="AQ229" s="193" t="str" cm="1">
        <f t="array" ref="AQ229">IFERROR(IF(INDEX(Admin!$F$57:$G$62,'1 Spec. - 1. Lägsta pris'!AQ$172,'1 Spec. - 1. Lägsta pris'!$AM229)="","",INDEX(Admin!$F$57:$G$62,'1 Spec. - 1. Lägsta pris'!AQ$172,'1 Spec. - 1. Lägsta pris'!$AM229)),"")</f>
        <v/>
      </c>
      <c r="AR229" s="193" t="str" cm="1">
        <f t="array" ref="AR229">IFERROR(IF(INDEX(Admin!$F$57:$G$62,'1 Spec. - 1. Lägsta pris'!AR$172,'1 Spec. - 1. Lägsta pris'!$AM229)="","",INDEX(Admin!$F$57:$G$62,'1 Spec. - 1. Lägsta pris'!AR$172,'1 Spec. - 1. Lägsta pris'!$AM229)),"")</f>
        <v/>
      </c>
      <c r="AS229" s="193" t="str" cm="1">
        <f t="array" ref="AS229">IFERROR(IF(INDEX(Admin!$F$57:$G$62,'1 Spec. - 1. Lägsta pris'!AS$172,'1 Spec. - 1. Lägsta pris'!$AM229)="","",INDEX(Admin!$F$57:$G$62,'1 Spec. - 1. Lägsta pris'!AS$172,'1 Spec. - 1. Lägsta pris'!$AM229)),"")</f>
        <v/>
      </c>
      <c r="AT229" s="193" t="str" cm="1">
        <f t="array" ref="AT229">IFERROR(IF(INDEX(Admin!$F$57:$G$62,'1 Spec. - 1. Lägsta pris'!AT$172,'1 Spec. - 1. Lägsta pris'!$AM229)="","",INDEX(Admin!$F$57:$G$62,'1 Spec. - 1. Lägsta pris'!AT$172,'1 Spec. - 1. Lägsta pris'!$AM229)),"")</f>
        <v/>
      </c>
    </row>
    <row r="230" spans="1:46" ht="39.950000000000003" customHeight="1" x14ac:dyDescent="0.2">
      <c r="A230" s="203"/>
      <c r="B230" s="473"/>
      <c r="C230" s="474"/>
      <c r="D230" s="475"/>
      <c r="E230" s="473"/>
      <c r="F230" s="475"/>
      <c r="G230" s="473"/>
      <c r="H230" s="474"/>
      <c r="I230" s="474"/>
      <c r="J230" s="474"/>
      <c r="K230" s="475"/>
      <c r="L230" s="131"/>
      <c r="M230" s="14"/>
      <c r="N230" s="14"/>
      <c r="O230" s="14"/>
      <c r="P230" s="14"/>
      <c r="Q230" s="224"/>
      <c r="R230" s="476"/>
      <c r="S230" s="477"/>
      <c r="T230" s="477"/>
      <c r="U230" s="477"/>
      <c r="V230" s="477"/>
      <c r="W230" s="477"/>
      <c r="X230" s="477"/>
      <c r="Y230" s="478"/>
      <c r="Z230" s="45"/>
      <c r="AA230" s="45"/>
      <c r="AI230" t="b">
        <f t="shared" si="29"/>
        <v>0</v>
      </c>
      <c r="AJ230" s="45" t="b">
        <f t="shared" si="30"/>
        <v>0</v>
      </c>
      <c r="AK230" s="45" t="b">
        <f t="shared" si="31"/>
        <v>0</v>
      </c>
      <c r="AM230" s="195" t="str">
        <f t="shared" si="33"/>
        <v/>
      </c>
      <c r="AN230" s="193"/>
      <c r="AO230" s="193" t="str" cm="1">
        <f t="array" ref="AO230">IFERROR(IF(INDEX(Admin!$F$57:$G$62,'1 Spec. - 1. Lägsta pris'!AO$172,'1 Spec. - 1. Lägsta pris'!$AM230)="","",INDEX(Admin!$F$57:$G$62,'1 Spec. - 1. Lägsta pris'!AO$172,'1 Spec. - 1. Lägsta pris'!$AM230)),"")</f>
        <v/>
      </c>
      <c r="AP230" s="193" t="str" cm="1">
        <f t="array" ref="AP230">IFERROR(IF(INDEX(Admin!$F$57:$G$62,'1 Spec. - 1. Lägsta pris'!AP$172,'1 Spec. - 1. Lägsta pris'!$AM230)="","",INDEX(Admin!$F$57:$G$62,'1 Spec. - 1. Lägsta pris'!AP$172,'1 Spec. - 1. Lägsta pris'!$AM230)),"")</f>
        <v/>
      </c>
      <c r="AQ230" s="193" t="str" cm="1">
        <f t="array" ref="AQ230">IFERROR(IF(INDEX(Admin!$F$57:$G$62,'1 Spec. - 1. Lägsta pris'!AQ$172,'1 Spec. - 1. Lägsta pris'!$AM230)="","",INDEX(Admin!$F$57:$G$62,'1 Spec. - 1. Lägsta pris'!AQ$172,'1 Spec. - 1. Lägsta pris'!$AM230)),"")</f>
        <v/>
      </c>
      <c r="AR230" s="193" t="str" cm="1">
        <f t="array" ref="AR230">IFERROR(IF(INDEX(Admin!$F$57:$G$62,'1 Spec. - 1. Lägsta pris'!AR$172,'1 Spec. - 1. Lägsta pris'!$AM230)="","",INDEX(Admin!$F$57:$G$62,'1 Spec. - 1. Lägsta pris'!AR$172,'1 Spec. - 1. Lägsta pris'!$AM230)),"")</f>
        <v/>
      </c>
      <c r="AS230" s="193" t="str" cm="1">
        <f t="array" ref="AS230">IFERROR(IF(INDEX(Admin!$F$57:$G$62,'1 Spec. - 1. Lägsta pris'!AS$172,'1 Spec. - 1. Lägsta pris'!$AM230)="","",INDEX(Admin!$F$57:$G$62,'1 Spec. - 1. Lägsta pris'!AS$172,'1 Spec. - 1. Lägsta pris'!$AM230)),"")</f>
        <v/>
      </c>
      <c r="AT230" s="193" t="str" cm="1">
        <f t="array" ref="AT230">IFERROR(IF(INDEX(Admin!$F$57:$G$62,'1 Spec. - 1. Lägsta pris'!AT$172,'1 Spec. - 1. Lägsta pris'!$AM230)="","",INDEX(Admin!$F$57:$G$62,'1 Spec. - 1. Lägsta pris'!AT$172,'1 Spec. - 1. Lägsta pris'!$AM230)),"")</f>
        <v/>
      </c>
    </row>
    <row r="231" spans="1:46" ht="39.950000000000003" customHeight="1" x14ac:dyDescent="0.2">
      <c r="A231" s="203"/>
      <c r="B231" s="473"/>
      <c r="C231" s="474"/>
      <c r="D231" s="475"/>
      <c r="E231" s="473"/>
      <c r="F231" s="475"/>
      <c r="G231" s="473"/>
      <c r="H231" s="474"/>
      <c r="I231" s="474"/>
      <c r="J231" s="474"/>
      <c r="K231" s="475"/>
      <c r="L231" s="131"/>
      <c r="M231" s="14"/>
      <c r="N231" s="14"/>
      <c r="O231" s="14"/>
      <c r="P231" s="14"/>
      <c r="Q231" s="224"/>
      <c r="R231" s="476"/>
      <c r="S231" s="477"/>
      <c r="T231" s="477"/>
      <c r="U231" s="477"/>
      <c r="V231" s="477"/>
      <c r="W231" s="477"/>
      <c r="X231" s="477"/>
      <c r="Y231" s="478"/>
      <c r="Z231" s="45"/>
      <c r="AA231" s="45"/>
      <c r="AI231" t="b">
        <f t="shared" si="29"/>
        <v>0</v>
      </c>
      <c r="AJ231" s="45" t="b">
        <f t="shared" si="30"/>
        <v>0</v>
      </c>
      <c r="AK231" s="45" t="b">
        <f t="shared" si="31"/>
        <v>0</v>
      </c>
      <c r="AM231" s="195" t="str">
        <f t="shared" si="33"/>
        <v/>
      </c>
      <c r="AN231" s="193"/>
      <c r="AO231" s="193" t="str" cm="1">
        <f t="array" ref="AO231">IFERROR(IF(INDEX(Admin!$F$57:$G$62,'1 Spec. - 1. Lägsta pris'!AO$172,'1 Spec. - 1. Lägsta pris'!$AM231)="","",INDEX(Admin!$F$57:$G$62,'1 Spec. - 1. Lägsta pris'!AO$172,'1 Spec. - 1. Lägsta pris'!$AM231)),"")</f>
        <v/>
      </c>
      <c r="AP231" s="193" t="str" cm="1">
        <f t="array" ref="AP231">IFERROR(IF(INDEX(Admin!$F$57:$G$62,'1 Spec. - 1. Lägsta pris'!AP$172,'1 Spec. - 1. Lägsta pris'!$AM231)="","",INDEX(Admin!$F$57:$G$62,'1 Spec. - 1. Lägsta pris'!AP$172,'1 Spec. - 1. Lägsta pris'!$AM231)),"")</f>
        <v/>
      </c>
      <c r="AQ231" s="193" t="str" cm="1">
        <f t="array" ref="AQ231">IFERROR(IF(INDEX(Admin!$F$57:$G$62,'1 Spec. - 1. Lägsta pris'!AQ$172,'1 Spec. - 1. Lägsta pris'!$AM231)="","",INDEX(Admin!$F$57:$G$62,'1 Spec. - 1. Lägsta pris'!AQ$172,'1 Spec. - 1. Lägsta pris'!$AM231)),"")</f>
        <v/>
      </c>
      <c r="AR231" s="193" t="str" cm="1">
        <f t="array" ref="AR231">IFERROR(IF(INDEX(Admin!$F$57:$G$62,'1 Spec. - 1. Lägsta pris'!AR$172,'1 Spec. - 1. Lägsta pris'!$AM231)="","",INDEX(Admin!$F$57:$G$62,'1 Spec. - 1. Lägsta pris'!AR$172,'1 Spec. - 1. Lägsta pris'!$AM231)),"")</f>
        <v/>
      </c>
      <c r="AS231" s="193" t="str" cm="1">
        <f t="array" ref="AS231">IFERROR(IF(INDEX(Admin!$F$57:$G$62,'1 Spec. - 1. Lägsta pris'!AS$172,'1 Spec. - 1. Lägsta pris'!$AM231)="","",INDEX(Admin!$F$57:$G$62,'1 Spec. - 1. Lägsta pris'!AS$172,'1 Spec. - 1. Lägsta pris'!$AM231)),"")</f>
        <v/>
      </c>
      <c r="AT231" s="193" t="str" cm="1">
        <f t="array" ref="AT231">IFERROR(IF(INDEX(Admin!$F$57:$G$62,'1 Spec. - 1. Lägsta pris'!AT$172,'1 Spec. - 1. Lägsta pris'!$AM231)="","",INDEX(Admin!$F$57:$G$62,'1 Spec. - 1. Lägsta pris'!AT$172,'1 Spec. - 1. Lägsta pris'!$AM231)),"")</f>
        <v/>
      </c>
    </row>
    <row r="232" spans="1:46" ht="39.950000000000003" customHeight="1" x14ac:dyDescent="0.2">
      <c r="A232" s="203"/>
      <c r="B232" s="473"/>
      <c r="C232" s="474"/>
      <c r="D232" s="475"/>
      <c r="E232" s="473"/>
      <c r="F232" s="475"/>
      <c r="G232" s="473"/>
      <c r="H232" s="474"/>
      <c r="I232" s="474"/>
      <c r="J232" s="474"/>
      <c r="K232" s="475"/>
      <c r="L232" s="131"/>
      <c r="M232" s="14"/>
      <c r="N232" s="14"/>
      <c r="O232" s="14"/>
      <c r="P232" s="14"/>
      <c r="Q232" s="224"/>
      <c r="R232" s="476"/>
      <c r="S232" s="477"/>
      <c r="T232" s="477"/>
      <c r="U232" s="477"/>
      <c r="V232" s="477"/>
      <c r="W232" s="477"/>
      <c r="X232" s="477"/>
      <c r="Y232" s="478"/>
      <c r="Z232" s="45"/>
      <c r="AA232" s="45"/>
      <c r="AI232" t="b">
        <f t="shared" si="29"/>
        <v>0</v>
      </c>
      <c r="AJ232" s="45" t="b">
        <f t="shared" si="30"/>
        <v>0</v>
      </c>
      <c r="AK232" s="45" t="b">
        <f t="shared" si="31"/>
        <v>0</v>
      </c>
      <c r="AM232" s="195" t="str">
        <f t="shared" si="32"/>
        <v/>
      </c>
      <c r="AN232" s="193"/>
      <c r="AO232" s="193" t="str" cm="1">
        <f t="array" ref="AO232">IFERROR(IF(INDEX(Admin!$F$57:$G$62,'1 Spec. - 1. Lägsta pris'!AO$172,'1 Spec. - 1. Lägsta pris'!$AM232)="","",INDEX(Admin!$F$57:$G$62,'1 Spec. - 1. Lägsta pris'!AO$172,'1 Spec. - 1. Lägsta pris'!$AM232)),"")</f>
        <v/>
      </c>
      <c r="AP232" s="193" t="str" cm="1">
        <f t="array" ref="AP232">IFERROR(IF(INDEX(Admin!$F$57:$G$62,'1 Spec. - 1. Lägsta pris'!AP$172,'1 Spec. - 1. Lägsta pris'!$AM232)="","",INDEX(Admin!$F$57:$G$62,'1 Spec. - 1. Lägsta pris'!AP$172,'1 Spec. - 1. Lägsta pris'!$AM232)),"")</f>
        <v/>
      </c>
      <c r="AQ232" s="193" t="str" cm="1">
        <f t="array" ref="AQ232">IFERROR(IF(INDEX(Admin!$F$57:$G$62,'1 Spec. - 1. Lägsta pris'!AQ$172,'1 Spec. - 1. Lägsta pris'!$AM232)="","",INDEX(Admin!$F$57:$G$62,'1 Spec. - 1. Lägsta pris'!AQ$172,'1 Spec. - 1. Lägsta pris'!$AM232)),"")</f>
        <v/>
      </c>
      <c r="AR232" s="193" t="str" cm="1">
        <f t="array" ref="AR232">IFERROR(IF(INDEX(Admin!$F$57:$G$62,'1 Spec. - 1. Lägsta pris'!AR$172,'1 Spec. - 1. Lägsta pris'!$AM232)="","",INDEX(Admin!$F$57:$G$62,'1 Spec. - 1. Lägsta pris'!AR$172,'1 Spec. - 1. Lägsta pris'!$AM232)),"")</f>
        <v/>
      </c>
      <c r="AS232" s="193" t="str" cm="1">
        <f t="array" ref="AS232">IFERROR(IF(INDEX(Admin!$F$57:$G$62,'1 Spec. - 1. Lägsta pris'!AS$172,'1 Spec. - 1. Lägsta pris'!$AM232)="","",INDEX(Admin!$F$57:$G$62,'1 Spec. - 1. Lägsta pris'!AS$172,'1 Spec. - 1. Lägsta pris'!$AM232)),"")</f>
        <v/>
      </c>
      <c r="AT232" s="193" t="str" cm="1">
        <f t="array" ref="AT232">IFERROR(IF(INDEX(Admin!$F$57:$G$62,'1 Spec. - 1. Lägsta pris'!AT$172,'1 Spec. - 1. Lägsta pris'!$AM232)="","",INDEX(Admin!$F$57:$G$62,'1 Spec. - 1. Lägsta pris'!AT$172,'1 Spec. - 1. Lägsta pris'!$AM232)),"")</f>
        <v/>
      </c>
    </row>
    <row r="233" spans="1:46" ht="39.950000000000003" customHeight="1" x14ac:dyDescent="0.2">
      <c r="A233" s="203"/>
      <c r="B233" s="473"/>
      <c r="C233" s="474"/>
      <c r="D233" s="475"/>
      <c r="E233" s="473"/>
      <c r="F233" s="475"/>
      <c r="G233" s="473"/>
      <c r="H233" s="474"/>
      <c r="I233" s="474"/>
      <c r="J233" s="474"/>
      <c r="K233" s="475"/>
      <c r="L233" s="131"/>
      <c r="M233" s="14"/>
      <c r="N233" s="14"/>
      <c r="O233" s="14"/>
      <c r="P233" s="14"/>
      <c r="Q233" s="224"/>
      <c r="R233" s="476"/>
      <c r="S233" s="477"/>
      <c r="T233" s="477"/>
      <c r="U233" s="477"/>
      <c r="V233" s="477"/>
      <c r="W233" s="477"/>
      <c r="X233" s="477"/>
      <c r="Y233" s="478"/>
      <c r="Z233" s="45"/>
      <c r="AA233" s="45"/>
      <c r="AI233" t="b">
        <f t="shared" si="29"/>
        <v>0</v>
      </c>
      <c r="AJ233" s="45" t="b">
        <f t="shared" si="30"/>
        <v>0</v>
      </c>
      <c r="AK233" s="45" t="b">
        <f t="shared" si="31"/>
        <v>0</v>
      </c>
      <c r="AM233" s="195" t="str">
        <f t="shared" si="32"/>
        <v/>
      </c>
      <c r="AN233" s="193"/>
      <c r="AO233" s="193" t="str" cm="1">
        <f t="array" ref="AO233">IFERROR(IF(INDEX(Admin!$F$57:$G$62,'1 Spec. - 1. Lägsta pris'!AO$172,'1 Spec. - 1. Lägsta pris'!$AM233)="","",INDEX(Admin!$F$57:$G$62,'1 Spec. - 1. Lägsta pris'!AO$172,'1 Spec. - 1. Lägsta pris'!$AM233)),"")</f>
        <v/>
      </c>
      <c r="AP233" s="193" t="str" cm="1">
        <f t="array" ref="AP233">IFERROR(IF(INDEX(Admin!$F$57:$G$62,'1 Spec. - 1. Lägsta pris'!AP$172,'1 Spec. - 1. Lägsta pris'!$AM233)="","",INDEX(Admin!$F$57:$G$62,'1 Spec. - 1. Lägsta pris'!AP$172,'1 Spec. - 1. Lägsta pris'!$AM233)),"")</f>
        <v/>
      </c>
      <c r="AQ233" s="193" t="str" cm="1">
        <f t="array" ref="AQ233">IFERROR(IF(INDEX(Admin!$F$57:$G$62,'1 Spec. - 1. Lägsta pris'!AQ$172,'1 Spec. - 1. Lägsta pris'!$AM233)="","",INDEX(Admin!$F$57:$G$62,'1 Spec. - 1. Lägsta pris'!AQ$172,'1 Spec. - 1. Lägsta pris'!$AM233)),"")</f>
        <v/>
      </c>
      <c r="AR233" s="193" t="str" cm="1">
        <f t="array" ref="AR233">IFERROR(IF(INDEX(Admin!$F$57:$G$62,'1 Spec. - 1. Lägsta pris'!AR$172,'1 Spec. - 1. Lägsta pris'!$AM233)="","",INDEX(Admin!$F$57:$G$62,'1 Spec. - 1. Lägsta pris'!AR$172,'1 Spec. - 1. Lägsta pris'!$AM233)),"")</f>
        <v/>
      </c>
      <c r="AS233" s="193" t="str" cm="1">
        <f t="array" ref="AS233">IFERROR(IF(INDEX(Admin!$F$57:$G$62,'1 Spec. - 1. Lägsta pris'!AS$172,'1 Spec. - 1. Lägsta pris'!$AM233)="","",INDEX(Admin!$F$57:$G$62,'1 Spec. - 1. Lägsta pris'!AS$172,'1 Spec. - 1. Lägsta pris'!$AM233)),"")</f>
        <v/>
      </c>
      <c r="AT233" s="193" t="str" cm="1">
        <f t="array" ref="AT233">IFERROR(IF(INDEX(Admin!$F$57:$G$62,'1 Spec. - 1. Lägsta pris'!AT$172,'1 Spec. - 1. Lägsta pris'!$AM233)="","",INDEX(Admin!$F$57:$G$62,'1 Spec. - 1. Lägsta pris'!AT$172,'1 Spec. - 1. Lägsta pris'!$AM233)),"")</f>
        <v/>
      </c>
    </row>
    <row r="234" spans="1:46" ht="39.950000000000003" customHeight="1" x14ac:dyDescent="0.2">
      <c r="A234" s="203"/>
      <c r="B234" s="473"/>
      <c r="C234" s="474"/>
      <c r="D234" s="475"/>
      <c r="E234" s="473"/>
      <c r="F234" s="475"/>
      <c r="G234" s="473"/>
      <c r="H234" s="474"/>
      <c r="I234" s="474"/>
      <c r="J234" s="474"/>
      <c r="K234" s="475"/>
      <c r="L234" s="131"/>
      <c r="M234" s="14"/>
      <c r="N234" s="14"/>
      <c r="O234" s="14"/>
      <c r="P234" s="14"/>
      <c r="Q234" s="224"/>
      <c r="R234" s="476"/>
      <c r="S234" s="477"/>
      <c r="T234" s="477"/>
      <c r="U234" s="477"/>
      <c r="V234" s="477"/>
      <c r="W234" s="477"/>
      <c r="X234" s="477"/>
      <c r="Y234" s="478"/>
      <c r="Z234" s="45"/>
      <c r="AA234" s="45"/>
      <c r="AI234" t="b">
        <f t="shared" si="29"/>
        <v>0</v>
      </c>
      <c r="AJ234" s="45" t="b">
        <f t="shared" si="30"/>
        <v>0</v>
      </c>
      <c r="AK234" s="45" t="b">
        <f t="shared" si="31"/>
        <v>0</v>
      </c>
      <c r="AM234" s="195" t="str">
        <f t="shared" si="32"/>
        <v/>
      </c>
      <c r="AN234" s="193"/>
      <c r="AO234" s="193" t="str" cm="1">
        <f t="array" ref="AO234">IFERROR(IF(INDEX(Admin!$F$57:$G$62,'1 Spec. - 1. Lägsta pris'!AO$172,'1 Spec. - 1. Lägsta pris'!$AM234)="","",INDEX(Admin!$F$57:$G$62,'1 Spec. - 1. Lägsta pris'!AO$172,'1 Spec. - 1. Lägsta pris'!$AM234)),"")</f>
        <v/>
      </c>
      <c r="AP234" s="193" t="str" cm="1">
        <f t="array" ref="AP234">IFERROR(IF(INDEX(Admin!$F$57:$G$62,'1 Spec. - 1. Lägsta pris'!AP$172,'1 Spec. - 1. Lägsta pris'!$AM234)="","",INDEX(Admin!$F$57:$G$62,'1 Spec. - 1. Lägsta pris'!AP$172,'1 Spec. - 1. Lägsta pris'!$AM234)),"")</f>
        <v/>
      </c>
      <c r="AQ234" s="193" t="str" cm="1">
        <f t="array" ref="AQ234">IFERROR(IF(INDEX(Admin!$F$57:$G$62,'1 Spec. - 1. Lägsta pris'!AQ$172,'1 Spec. - 1. Lägsta pris'!$AM234)="","",INDEX(Admin!$F$57:$G$62,'1 Spec. - 1. Lägsta pris'!AQ$172,'1 Spec. - 1. Lägsta pris'!$AM234)),"")</f>
        <v/>
      </c>
      <c r="AR234" s="193" t="str" cm="1">
        <f t="array" ref="AR234">IFERROR(IF(INDEX(Admin!$F$57:$G$62,'1 Spec. - 1. Lägsta pris'!AR$172,'1 Spec. - 1. Lägsta pris'!$AM234)="","",INDEX(Admin!$F$57:$G$62,'1 Spec. - 1. Lägsta pris'!AR$172,'1 Spec. - 1. Lägsta pris'!$AM234)),"")</f>
        <v/>
      </c>
      <c r="AS234" s="193" t="str" cm="1">
        <f t="array" ref="AS234">IFERROR(IF(INDEX(Admin!$F$57:$G$62,'1 Spec. - 1. Lägsta pris'!AS$172,'1 Spec. - 1. Lägsta pris'!$AM234)="","",INDEX(Admin!$F$57:$G$62,'1 Spec. - 1. Lägsta pris'!AS$172,'1 Spec. - 1. Lägsta pris'!$AM234)),"")</f>
        <v/>
      </c>
      <c r="AT234" s="193" t="str" cm="1">
        <f t="array" ref="AT234">IFERROR(IF(INDEX(Admin!$F$57:$G$62,'1 Spec. - 1. Lägsta pris'!AT$172,'1 Spec. - 1. Lägsta pris'!$AM234)="","",INDEX(Admin!$F$57:$G$62,'1 Spec. - 1. Lägsta pris'!AT$172,'1 Spec. - 1. Lägsta pris'!$AM234)),"")</f>
        <v/>
      </c>
    </row>
    <row r="235" spans="1:46" ht="39.950000000000003" customHeight="1" x14ac:dyDescent="0.2">
      <c r="A235" s="203"/>
      <c r="B235" s="473"/>
      <c r="C235" s="474"/>
      <c r="D235" s="475"/>
      <c r="E235" s="473"/>
      <c r="F235" s="475"/>
      <c r="G235" s="473"/>
      <c r="H235" s="474"/>
      <c r="I235" s="474"/>
      <c r="J235" s="474"/>
      <c r="K235" s="475"/>
      <c r="L235" s="131"/>
      <c r="M235" s="14"/>
      <c r="N235" s="14"/>
      <c r="O235" s="14"/>
      <c r="P235" s="14"/>
      <c r="Q235" s="224"/>
      <c r="R235" s="476"/>
      <c r="S235" s="477"/>
      <c r="T235" s="477"/>
      <c r="U235" s="477"/>
      <c r="V235" s="477"/>
      <c r="W235" s="477"/>
      <c r="X235" s="477"/>
      <c r="Y235" s="478"/>
      <c r="Z235" s="45"/>
      <c r="AA235" s="45"/>
      <c r="AI235" t="b">
        <f t="shared" si="29"/>
        <v>0</v>
      </c>
      <c r="AJ235" s="45" t="b">
        <f t="shared" si="30"/>
        <v>0</v>
      </c>
      <c r="AK235" s="45" t="b">
        <f t="shared" si="31"/>
        <v>0</v>
      </c>
      <c r="AM235" s="195" t="str">
        <f t="shared" si="32"/>
        <v/>
      </c>
      <c r="AN235" s="193"/>
      <c r="AO235" s="193" t="str" cm="1">
        <f t="array" ref="AO235">IFERROR(IF(INDEX(Admin!$F$57:$G$62,'1 Spec. - 1. Lägsta pris'!AO$172,'1 Spec. - 1. Lägsta pris'!$AM235)="","",INDEX(Admin!$F$57:$G$62,'1 Spec. - 1. Lägsta pris'!AO$172,'1 Spec. - 1. Lägsta pris'!$AM235)),"")</f>
        <v/>
      </c>
      <c r="AP235" s="193" t="str" cm="1">
        <f t="array" ref="AP235">IFERROR(IF(INDEX(Admin!$F$57:$G$62,'1 Spec. - 1. Lägsta pris'!AP$172,'1 Spec. - 1. Lägsta pris'!$AM235)="","",INDEX(Admin!$F$57:$G$62,'1 Spec. - 1. Lägsta pris'!AP$172,'1 Spec. - 1. Lägsta pris'!$AM235)),"")</f>
        <v/>
      </c>
      <c r="AQ235" s="193" t="str" cm="1">
        <f t="array" ref="AQ235">IFERROR(IF(INDEX(Admin!$F$57:$G$62,'1 Spec. - 1. Lägsta pris'!AQ$172,'1 Spec. - 1. Lägsta pris'!$AM235)="","",INDEX(Admin!$F$57:$G$62,'1 Spec. - 1. Lägsta pris'!AQ$172,'1 Spec. - 1. Lägsta pris'!$AM235)),"")</f>
        <v/>
      </c>
      <c r="AR235" s="193" t="str" cm="1">
        <f t="array" ref="AR235">IFERROR(IF(INDEX(Admin!$F$57:$G$62,'1 Spec. - 1. Lägsta pris'!AR$172,'1 Spec. - 1. Lägsta pris'!$AM235)="","",INDEX(Admin!$F$57:$G$62,'1 Spec. - 1. Lägsta pris'!AR$172,'1 Spec. - 1. Lägsta pris'!$AM235)),"")</f>
        <v/>
      </c>
      <c r="AS235" s="193" t="str" cm="1">
        <f t="array" ref="AS235">IFERROR(IF(INDEX(Admin!$F$57:$G$62,'1 Spec. - 1. Lägsta pris'!AS$172,'1 Spec. - 1. Lägsta pris'!$AM235)="","",INDEX(Admin!$F$57:$G$62,'1 Spec. - 1. Lägsta pris'!AS$172,'1 Spec. - 1. Lägsta pris'!$AM235)),"")</f>
        <v/>
      </c>
      <c r="AT235" s="193" t="str" cm="1">
        <f t="array" ref="AT235">IFERROR(IF(INDEX(Admin!$F$57:$G$62,'1 Spec. - 1. Lägsta pris'!AT$172,'1 Spec. - 1. Lägsta pris'!$AM235)="","",INDEX(Admin!$F$57:$G$62,'1 Spec. - 1. Lägsta pris'!AT$172,'1 Spec. - 1. Lägsta pris'!$AM235)),"")</f>
        <v/>
      </c>
    </row>
    <row r="236" spans="1:46" ht="39.950000000000003" customHeight="1" x14ac:dyDescent="0.2">
      <c r="A236" s="203"/>
      <c r="B236" s="473"/>
      <c r="C236" s="474"/>
      <c r="D236" s="475"/>
      <c r="E236" s="473"/>
      <c r="F236" s="475"/>
      <c r="G236" s="473"/>
      <c r="H236" s="474"/>
      <c r="I236" s="474"/>
      <c r="J236" s="474"/>
      <c r="K236" s="475"/>
      <c r="L236" s="131"/>
      <c r="M236" s="14"/>
      <c r="N236" s="14"/>
      <c r="O236" s="14"/>
      <c r="P236" s="14"/>
      <c r="Q236" s="224"/>
      <c r="R236" s="476"/>
      <c r="S236" s="477"/>
      <c r="T236" s="477"/>
      <c r="U236" s="477"/>
      <c r="V236" s="477"/>
      <c r="W236" s="477"/>
      <c r="X236" s="477"/>
      <c r="Y236" s="478"/>
      <c r="Z236" s="45"/>
      <c r="AA236" s="45"/>
      <c r="AI236" t="b">
        <f t="shared" si="29"/>
        <v>0</v>
      </c>
      <c r="AJ236" s="45" t="b">
        <f t="shared" si="30"/>
        <v>0</v>
      </c>
      <c r="AK236" s="45" t="b">
        <f t="shared" si="31"/>
        <v>0</v>
      </c>
      <c r="AM236" s="195" t="str">
        <f t="shared" si="32"/>
        <v/>
      </c>
      <c r="AN236" s="193"/>
      <c r="AO236" s="193" t="str" cm="1">
        <f t="array" ref="AO236">IFERROR(IF(INDEX(Admin!$F$57:$G$62,'1 Spec. - 1. Lägsta pris'!AO$172,'1 Spec. - 1. Lägsta pris'!$AM236)="","",INDEX(Admin!$F$57:$G$62,'1 Spec. - 1. Lägsta pris'!AO$172,'1 Spec. - 1. Lägsta pris'!$AM236)),"")</f>
        <v/>
      </c>
      <c r="AP236" s="193" t="str" cm="1">
        <f t="array" ref="AP236">IFERROR(IF(INDEX(Admin!$F$57:$G$62,'1 Spec. - 1. Lägsta pris'!AP$172,'1 Spec. - 1. Lägsta pris'!$AM236)="","",INDEX(Admin!$F$57:$G$62,'1 Spec. - 1. Lägsta pris'!AP$172,'1 Spec. - 1. Lägsta pris'!$AM236)),"")</f>
        <v/>
      </c>
      <c r="AQ236" s="193" t="str" cm="1">
        <f t="array" ref="AQ236">IFERROR(IF(INDEX(Admin!$F$57:$G$62,'1 Spec. - 1. Lägsta pris'!AQ$172,'1 Spec. - 1. Lägsta pris'!$AM236)="","",INDEX(Admin!$F$57:$G$62,'1 Spec. - 1. Lägsta pris'!AQ$172,'1 Spec. - 1. Lägsta pris'!$AM236)),"")</f>
        <v/>
      </c>
      <c r="AR236" s="193" t="str" cm="1">
        <f t="array" ref="AR236">IFERROR(IF(INDEX(Admin!$F$57:$G$62,'1 Spec. - 1. Lägsta pris'!AR$172,'1 Spec. - 1. Lägsta pris'!$AM236)="","",INDEX(Admin!$F$57:$G$62,'1 Spec. - 1. Lägsta pris'!AR$172,'1 Spec. - 1. Lägsta pris'!$AM236)),"")</f>
        <v/>
      </c>
      <c r="AS236" s="193" t="str" cm="1">
        <f t="array" ref="AS236">IFERROR(IF(INDEX(Admin!$F$57:$G$62,'1 Spec. - 1. Lägsta pris'!AS$172,'1 Spec. - 1. Lägsta pris'!$AM236)="","",INDEX(Admin!$F$57:$G$62,'1 Spec. - 1. Lägsta pris'!AS$172,'1 Spec. - 1. Lägsta pris'!$AM236)),"")</f>
        <v/>
      </c>
      <c r="AT236" s="193" t="str" cm="1">
        <f t="array" ref="AT236">IFERROR(IF(INDEX(Admin!$F$57:$G$62,'1 Spec. - 1. Lägsta pris'!AT$172,'1 Spec. - 1. Lägsta pris'!$AM236)="","",INDEX(Admin!$F$57:$G$62,'1 Spec. - 1. Lägsta pris'!AT$172,'1 Spec. - 1. Lägsta pris'!$AM236)),"")</f>
        <v/>
      </c>
    </row>
    <row r="237" spans="1:46" ht="39.950000000000003" customHeight="1" x14ac:dyDescent="0.2">
      <c r="A237" s="203"/>
      <c r="B237" s="473"/>
      <c r="C237" s="474"/>
      <c r="D237" s="475"/>
      <c r="E237" s="473"/>
      <c r="F237" s="475"/>
      <c r="G237" s="473"/>
      <c r="H237" s="474"/>
      <c r="I237" s="474"/>
      <c r="J237" s="474"/>
      <c r="K237" s="475"/>
      <c r="L237" s="131"/>
      <c r="M237" s="14"/>
      <c r="N237" s="14"/>
      <c r="O237" s="14"/>
      <c r="P237" s="14"/>
      <c r="Q237" s="224"/>
      <c r="R237" s="476"/>
      <c r="S237" s="477"/>
      <c r="T237" s="477"/>
      <c r="U237" s="477"/>
      <c r="V237" s="477"/>
      <c r="W237" s="477"/>
      <c r="X237" s="477"/>
      <c r="Y237" s="478"/>
      <c r="Z237" s="45"/>
      <c r="AA237" s="45"/>
      <c r="AI237" t="b">
        <f t="shared" si="29"/>
        <v>0</v>
      </c>
      <c r="AJ237" s="45" t="b">
        <f t="shared" si="30"/>
        <v>0</v>
      </c>
      <c r="AK237" s="45" t="b">
        <f t="shared" si="31"/>
        <v>0</v>
      </c>
      <c r="AM237" s="195" t="str">
        <f t="shared" si="32"/>
        <v/>
      </c>
      <c r="AN237" s="193"/>
      <c r="AO237" s="193" t="str" cm="1">
        <f t="array" ref="AO237">IFERROR(IF(INDEX(Admin!$F$57:$G$62,'1 Spec. - 1. Lägsta pris'!AO$172,'1 Spec. - 1. Lägsta pris'!$AM237)="","",INDEX(Admin!$F$57:$G$62,'1 Spec. - 1. Lägsta pris'!AO$172,'1 Spec. - 1. Lägsta pris'!$AM237)),"")</f>
        <v/>
      </c>
      <c r="AP237" s="193" t="str" cm="1">
        <f t="array" ref="AP237">IFERROR(IF(INDEX(Admin!$F$57:$G$62,'1 Spec. - 1. Lägsta pris'!AP$172,'1 Spec. - 1. Lägsta pris'!$AM237)="","",INDEX(Admin!$F$57:$G$62,'1 Spec. - 1. Lägsta pris'!AP$172,'1 Spec. - 1. Lägsta pris'!$AM237)),"")</f>
        <v/>
      </c>
      <c r="AQ237" s="193" t="str" cm="1">
        <f t="array" ref="AQ237">IFERROR(IF(INDEX(Admin!$F$57:$G$62,'1 Spec. - 1. Lägsta pris'!AQ$172,'1 Spec. - 1. Lägsta pris'!$AM237)="","",INDEX(Admin!$F$57:$G$62,'1 Spec. - 1. Lägsta pris'!AQ$172,'1 Spec. - 1. Lägsta pris'!$AM237)),"")</f>
        <v/>
      </c>
      <c r="AR237" s="193" t="str" cm="1">
        <f t="array" ref="AR237">IFERROR(IF(INDEX(Admin!$F$57:$G$62,'1 Spec. - 1. Lägsta pris'!AR$172,'1 Spec. - 1. Lägsta pris'!$AM237)="","",INDEX(Admin!$F$57:$G$62,'1 Spec. - 1. Lägsta pris'!AR$172,'1 Spec. - 1. Lägsta pris'!$AM237)),"")</f>
        <v/>
      </c>
      <c r="AS237" s="193" t="str" cm="1">
        <f t="array" ref="AS237">IFERROR(IF(INDEX(Admin!$F$57:$G$62,'1 Spec. - 1. Lägsta pris'!AS$172,'1 Spec. - 1. Lägsta pris'!$AM237)="","",INDEX(Admin!$F$57:$G$62,'1 Spec. - 1. Lägsta pris'!AS$172,'1 Spec. - 1. Lägsta pris'!$AM237)),"")</f>
        <v/>
      </c>
      <c r="AT237" s="193" t="str" cm="1">
        <f t="array" ref="AT237">IFERROR(IF(INDEX(Admin!$F$57:$G$62,'1 Spec. - 1. Lägsta pris'!AT$172,'1 Spec. - 1. Lägsta pris'!$AM237)="","",INDEX(Admin!$F$57:$G$62,'1 Spec. - 1. Lägsta pris'!AT$172,'1 Spec. - 1. Lägsta pris'!$AM237)),"")</f>
        <v/>
      </c>
    </row>
    <row r="238" spans="1:46" ht="39.950000000000003" customHeight="1" x14ac:dyDescent="0.2">
      <c r="A238" s="203"/>
      <c r="B238" s="473"/>
      <c r="C238" s="474"/>
      <c r="D238" s="475"/>
      <c r="E238" s="473"/>
      <c r="F238" s="475"/>
      <c r="G238" s="473"/>
      <c r="H238" s="474"/>
      <c r="I238" s="474"/>
      <c r="J238" s="474"/>
      <c r="K238" s="475"/>
      <c r="L238" s="131"/>
      <c r="M238" s="14"/>
      <c r="N238" s="14"/>
      <c r="O238" s="14"/>
      <c r="P238" s="14"/>
      <c r="Q238" s="224"/>
      <c r="R238" s="476"/>
      <c r="S238" s="477"/>
      <c r="T238" s="477"/>
      <c r="U238" s="477"/>
      <c r="V238" s="477"/>
      <c r="W238" s="477"/>
      <c r="X238" s="477"/>
      <c r="Y238" s="478"/>
      <c r="Z238" s="45"/>
      <c r="AA238" s="45"/>
      <c r="AI238" t="b">
        <f t="shared" si="29"/>
        <v>0</v>
      </c>
      <c r="AJ238" s="45" t="b">
        <f t="shared" si="30"/>
        <v>0</v>
      </c>
      <c r="AK238" s="45" t="b">
        <f t="shared" si="31"/>
        <v>0</v>
      </c>
      <c r="AM238" s="195" t="str">
        <f t="shared" si="32"/>
        <v/>
      </c>
      <c r="AN238" s="193"/>
      <c r="AO238" s="193" t="str" cm="1">
        <f t="array" ref="AO238">IFERROR(IF(INDEX(Admin!$F$57:$G$62,'1 Spec. - 1. Lägsta pris'!AO$172,'1 Spec. - 1. Lägsta pris'!$AM238)="","",INDEX(Admin!$F$57:$G$62,'1 Spec. - 1. Lägsta pris'!AO$172,'1 Spec. - 1. Lägsta pris'!$AM238)),"")</f>
        <v/>
      </c>
      <c r="AP238" s="193" t="str" cm="1">
        <f t="array" ref="AP238">IFERROR(IF(INDEX(Admin!$F$57:$G$62,'1 Spec. - 1. Lägsta pris'!AP$172,'1 Spec. - 1. Lägsta pris'!$AM238)="","",INDEX(Admin!$F$57:$G$62,'1 Spec. - 1. Lägsta pris'!AP$172,'1 Spec. - 1. Lägsta pris'!$AM238)),"")</f>
        <v/>
      </c>
      <c r="AQ238" s="193" t="str" cm="1">
        <f t="array" ref="AQ238">IFERROR(IF(INDEX(Admin!$F$57:$G$62,'1 Spec. - 1. Lägsta pris'!AQ$172,'1 Spec. - 1. Lägsta pris'!$AM238)="","",INDEX(Admin!$F$57:$G$62,'1 Spec. - 1. Lägsta pris'!AQ$172,'1 Spec. - 1. Lägsta pris'!$AM238)),"")</f>
        <v/>
      </c>
      <c r="AR238" s="193" t="str" cm="1">
        <f t="array" ref="AR238">IFERROR(IF(INDEX(Admin!$F$57:$G$62,'1 Spec. - 1. Lägsta pris'!AR$172,'1 Spec. - 1. Lägsta pris'!$AM238)="","",INDEX(Admin!$F$57:$G$62,'1 Spec. - 1. Lägsta pris'!AR$172,'1 Spec. - 1. Lägsta pris'!$AM238)),"")</f>
        <v/>
      </c>
      <c r="AS238" s="193" t="str" cm="1">
        <f t="array" ref="AS238">IFERROR(IF(INDEX(Admin!$F$57:$G$62,'1 Spec. - 1. Lägsta pris'!AS$172,'1 Spec. - 1. Lägsta pris'!$AM238)="","",INDEX(Admin!$F$57:$G$62,'1 Spec. - 1. Lägsta pris'!AS$172,'1 Spec. - 1. Lägsta pris'!$AM238)),"")</f>
        <v/>
      </c>
      <c r="AT238" s="193" t="str" cm="1">
        <f t="array" ref="AT238">IFERROR(IF(INDEX(Admin!$F$57:$G$62,'1 Spec. - 1. Lägsta pris'!AT$172,'1 Spec. - 1. Lägsta pris'!$AM238)="","",INDEX(Admin!$F$57:$G$62,'1 Spec. - 1. Lägsta pris'!AT$172,'1 Spec. - 1. Lägsta pris'!$AM238)),"")</f>
        <v/>
      </c>
    </row>
    <row r="239" spans="1:46" ht="39.950000000000003" customHeight="1" x14ac:dyDescent="0.2">
      <c r="A239" s="203"/>
      <c r="B239" s="473"/>
      <c r="C239" s="474"/>
      <c r="D239" s="475"/>
      <c r="E239" s="473"/>
      <c r="F239" s="475"/>
      <c r="G239" s="473"/>
      <c r="H239" s="474"/>
      <c r="I239" s="474"/>
      <c r="J239" s="474"/>
      <c r="K239" s="475"/>
      <c r="L239" s="131"/>
      <c r="M239" s="14"/>
      <c r="N239" s="14"/>
      <c r="O239" s="14"/>
      <c r="P239" s="14"/>
      <c r="Q239" s="224"/>
      <c r="R239" s="476"/>
      <c r="S239" s="477"/>
      <c r="T239" s="477"/>
      <c r="U239" s="477"/>
      <c r="V239" s="477"/>
      <c r="W239" s="477"/>
      <c r="X239" s="477"/>
      <c r="Y239" s="478"/>
      <c r="Z239" s="45"/>
      <c r="AA239" s="45"/>
      <c r="AI239" t="b">
        <f t="shared" si="29"/>
        <v>0</v>
      </c>
      <c r="AJ239" s="45" t="b">
        <f t="shared" si="30"/>
        <v>0</v>
      </c>
      <c r="AK239" s="45" t="b">
        <f t="shared" si="31"/>
        <v>0</v>
      </c>
      <c r="AM239" s="195" t="str">
        <f t="shared" si="32"/>
        <v/>
      </c>
      <c r="AN239" s="193"/>
      <c r="AO239" s="193" t="str" cm="1">
        <f t="array" ref="AO239">IFERROR(IF(INDEX(Admin!$F$57:$G$62,'1 Spec. - 1. Lägsta pris'!AO$172,'1 Spec. - 1. Lägsta pris'!$AM239)="","",INDEX(Admin!$F$57:$G$62,'1 Spec. - 1. Lägsta pris'!AO$172,'1 Spec. - 1. Lägsta pris'!$AM239)),"")</f>
        <v/>
      </c>
      <c r="AP239" s="193" t="str" cm="1">
        <f t="array" ref="AP239">IFERROR(IF(INDEX(Admin!$F$57:$G$62,'1 Spec. - 1. Lägsta pris'!AP$172,'1 Spec. - 1. Lägsta pris'!$AM239)="","",INDEX(Admin!$F$57:$G$62,'1 Spec. - 1. Lägsta pris'!AP$172,'1 Spec. - 1. Lägsta pris'!$AM239)),"")</f>
        <v/>
      </c>
      <c r="AQ239" s="193" t="str" cm="1">
        <f t="array" ref="AQ239">IFERROR(IF(INDEX(Admin!$F$57:$G$62,'1 Spec. - 1. Lägsta pris'!AQ$172,'1 Spec. - 1. Lägsta pris'!$AM239)="","",INDEX(Admin!$F$57:$G$62,'1 Spec. - 1. Lägsta pris'!AQ$172,'1 Spec. - 1. Lägsta pris'!$AM239)),"")</f>
        <v/>
      </c>
      <c r="AR239" s="193" t="str" cm="1">
        <f t="array" ref="AR239">IFERROR(IF(INDEX(Admin!$F$57:$G$62,'1 Spec. - 1. Lägsta pris'!AR$172,'1 Spec. - 1. Lägsta pris'!$AM239)="","",INDEX(Admin!$F$57:$G$62,'1 Spec. - 1. Lägsta pris'!AR$172,'1 Spec. - 1. Lägsta pris'!$AM239)),"")</f>
        <v/>
      </c>
      <c r="AS239" s="193" t="str" cm="1">
        <f t="array" ref="AS239">IFERROR(IF(INDEX(Admin!$F$57:$G$62,'1 Spec. - 1. Lägsta pris'!AS$172,'1 Spec. - 1. Lägsta pris'!$AM239)="","",INDEX(Admin!$F$57:$G$62,'1 Spec. - 1. Lägsta pris'!AS$172,'1 Spec. - 1. Lägsta pris'!$AM239)),"")</f>
        <v/>
      </c>
      <c r="AT239" s="193" t="str" cm="1">
        <f t="array" ref="AT239">IFERROR(IF(INDEX(Admin!$F$57:$G$62,'1 Spec. - 1. Lägsta pris'!AT$172,'1 Spec. - 1. Lägsta pris'!$AM239)="","",INDEX(Admin!$F$57:$G$62,'1 Spec. - 1. Lägsta pris'!AT$172,'1 Spec. - 1. Lägsta pris'!$AM239)),"")</f>
        <v/>
      </c>
    </row>
    <row r="240" spans="1:46" ht="39.950000000000003" customHeight="1" x14ac:dyDescent="0.2">
      <c r="A240" s="203"/>
      <c r="B240" s="473"/>
      <c r="C240" s="474"/>
      <c r="D240" s="475"/>
      <c r="E240" s="473"/>
      <c r="F240" s="475"/>
      <c r="G240" s="473"/>
      <c r="H240" s="474"/>
      <c r="I240" s="474"/>
      <c r="J240" s="474"/>
      <c r="K240" s="475"/>
      <c r="L240" s="131"/>
      <c r="M240" s="14"/>
      <c r="N240" s="14"/>
      <c r="O240" s="14"/>
      <c r="P240" s="14"/>
      <c r="Q240" s="224"/>
      <c r="R240" s="476"/>
      <c r="S240" s="477"/>
      <c r="T240" s="477"/>
      <c r="U240" s="477"/>
      <c r="V240" s="477"/>
      <c r="W240" s="477"/>
      <c r="X240" s="477"/>
      <c r="Y240" s="478"/>
      <c r="Z240" s="45"/>
      <c r="AA240" s="45"/>
      <c r="AI240" t="b">
        <f t="shared" si="29"/>
        <v>0</v>
      </c>
      <c r="AJ240" s="45" t="b">
        <f t="shared" si="30"/>
        <v>0</v>
      </c>
      <c r="AK240" s="45" t="b">
        <f t="shared" si="31"/>
        <v>0</v>
      </c>
      <c r="AM240" s="195" t="str">
        <f t="shared" si="32"/>
        <v/>
      </c>
      <c r="AN240" s="193"/>
      <c r="AO240" s="193" t="str" cm="1">
        <f t="array" ref="AO240">IFERROR(IF(INDEX(Admin!$F$57:$G$62,'1 Spec. - 1. Lägsta pris'!AO$172,'1 Spec. - 1. Lägsta pris'!$AM240)="","",INDEX(Admin!$F$57:$G$62,'1 Spec. - 1. Lägsta pris'!AO$172,'1 Spec. - 1. Lägsta pris'!$AM240)),"")</f>
        <v/>
      </c>
      <c r="AP240" s="193" t="str" cm="1">
        <f t="array" ref="AP240">IFERROR(IF(INDEX(Admin!$F$57:$G$62,'1 Spec. - 1. Lägsta pris'!AP$172,'1 Spec. - 1. Lägsta pris'!$AM240)="","",INDEX(Admin!$F$57:$G$62,'1 Spec. - 1. Lägsta pris'!AP$172,'1 Spec. - 1. Lägsta pris'!$AM240)),"")</f>
        <v/>
      </c>
      <c r="AQ240" s="193" t="str" cm="1">
        <f t="array" ref="AQ240">IFERROR(IF(INDEX(Admin!$F$57:$G$62,'1 Spec. - 1. Lägsta pris'!AQ$172,'1 Spec. - 1. Lägsta pris'!$AM240)="","",INDEX(Admin!$F$57:$G$62,'1 Spec. - 1. Lägsta pris'!AQ$172,'1 Spec. - 1. Lägsta pris'!$AM240)),"")</f>
        <v/>
      </c>
      <c r="AR240" s="193" t="str" cm="1">
        <f t="array" ref="AR240">IFERROR(IF(INDEX(Admin!$F$57:$G$62,'1 Spec. - 1. Lägsta pris'!AR$172,'1 Spec. - 1. Lägsta pris'!$AM240)="","",INDEX(Admin!$F$57:$G$62,'1 Spec. - 1. Lägsta pris'!AR$172,'1 Spec. - 1. Lägsta pris'!$AM240)),"")</f>
        <v/>
      </c>
      <c r="AS240" s="193" t="str" cm="1">
        <f t="array" ref="AS240">IFERROR(IF(INDEX(Admin!$F$57:$G$62,'1 Spec. - 1. Lägsta pris'!AS$172,'1 Spec. - 1. Lägsta pris'!$AM240)="","",INDEX(Admin!$F$57:$G$62,'1 Spec. - 1. Lägsta pris'!AS$172,'1 Spec. - 1. Lägsta pris'!$AM240)),"")</f>
        <v/>
      </c>
      <c r="AT240" s="193" t="str" cm="1">
        <f t="array" ref="AT240">IFERROR(IF(INDEX(Admin!$F$57:$G$62,'1 Spec. - 1. Lägsta pris'!AT$172,'1 Spec. - 1. Lägsta pris'!$AM240)="","",INDEX(Admin!$F$57:$G$62,'1 Spec. - 1. Lägsta pris'!AT$172,'1 Spec. - 1. Lägsta pris'!$AM240)),"")</f>
        <v/>
      </c>
    </row>
    <row r="241" spans="1:46" ht="39.950000000000003" customHeight="1" x14ac:dyDescent="0.2">
      <c r="A241" s="203"/>
      <c r="B241" s="473"/>
      <c r="C241" s="474"/>
      <c r="D241" s="475"/>
      <c r="E241" s="473"/>
      <c r="F241" s="475"/>
      <c r="G241" s="473"/>
      <c r="H241" s="474"/>
      <c r="I241" s="474"/>
      <c r="J241" s="474"/>
      <c r="K241" s="475"/>
      <c r="L241" s="131"/>
      <c r="M241" s="14"/>
      <c r="N241" s="14"/>
      <c r="O241" s="14"/>
      <c r="P241" s="14"/>
      <c r="Q241" s="224"/>
      <c r="R241" s="476"/>
      <c r="S241" s="477"/>
      <c r="T241" s="477"/>
      <c r="U241" s="477"/>
      <c r="V241" s="477"/>
      <c r="W241" s="477"/>
      <c r="X241" s="477"/>
      <c r="Y241" s="478"/>
      <c r="Z241" s="45"/>
      <c r="AA241" s="45"/>
      <c r="AI241" t="b">
        <f t="shared" si="29"/>
        <v>0</v>
      </c>
      <c r="AJ241" s="45" t="b">
        <f t="shared" si="30"/>
        <v>0</v>
      </c>
      <c r="AK241" s="45" t="b">
        <f t="shared" si="31"/>
        <v>0</v>
      </c>
      <c r="AM241" s="195" t="str">
        <f t="shared" si="32"/>
        <v/>
      </c>
      <c r="AN241" s="193"/>
      <c r="AO241" s="193" t="str" cm="1">
        <f t="array" ref="AO241">IFERROR(IF(INDEX(Admin!$F$57:$G$62,'1 Spec. - 1. Lägsta pris'!AO$172,'1 Spec. - 1. Lägsta pris'!$AM241)="","",INDEX(Admin!$F$57:$G$62,'1 Spec. - 1. Lägsta pris'!AO$172,'1 Spec. - 1. Lägsta pris'!$AM241)),"")</f>
        <v/>
      </c>
      <c r="AP241" s="193" t="str" cm="1">
        <f t="array" ref="AP241">IFERROR(IF(INDEX(Admin!$F$57:$G$62,'1 Spec. - 1. Lägsta pris'!AP$172,'1 Spec. - 1. Lägsta pris'!$AM241)="","",INDEX(Admin!$F$57:$G$62,'1 Spec. - 1. Lägsta pris'!AP$172,'1 Spec. - 1. Lägsta pris'!$AM241)),"")</f>
        <v/>
      </c>
      <c r="AQ241" s="193" t="str" cm="1">
        <f t="array" ref="AQ241">IFERROR(IF(INDEX(Admin!$F$57:$G$62,'1 Spec. - 1. Lägsta pris'!AQ$172,'1 Spec. - 1. Lägsta pris'!$AM241)="","",INDEX(Admin!$F$57:$G$62,'1 Spec. - 1. Lägsta pris'!AQ$172,'1 Spec. - 1. Lägsta pris'!$AM241)),"")</f>
        <v/>
      </c>
      <c r="AR241" s="193" t="str" cm="1">
        <f t="array" ref="AR241">IFERROR(IF(INDEX(Admin!$F$57:$G$62,'1 Spec. - 1. Lägsta pris'!AR$172,'1 Spec. - 1. Lägsta pris'!$AM241)="","",INDEX(Admin!$F$57:$G$62,'1 Spec. - 1. Lägsta pris'!AR$172,'1 Spec. - 1. Lägsta pris'!$AM241)),"")</f>
        <v/>
      </c>
      <c r="AS241" s="193" t="str" cm="1">
        <f t="array" ref="AS241">IFERROR(IF(INDEX(Admin!$F$57:$G$62,'1 Spec. - 1. Lägsta pris'!AS$172,'1 Spec. - 1. Lägsta pris'!$AM241)="","",INDEX(Admin!$F$57:$G$62,'1 Spec. - 1. Lägsta pris'!AS$172,'1 Spec. - 1. Lägsta pris'!$AM241)),"")</f>
        <v/>
      </c>
      <c r="AT241" s="193" t="str" cm="1">
        <f t="array" ref="AT241">IFERROR(IF(INDEX(Admin!$F$57:$G$62,'1 Spec. - 1. Lägsta pris'!AT$172,'1 Spec. - 1. Lägsta pris'!$AM241)="","",INDEX(Admin!$F$57:$G$62,'1 Spec. - 1. Lägsta pris'!AT$172,'1 Spec. - 1. Lägsta pris'!$AM241)),"")</f>
        <v/>
      </c>
    </row>
    <row r="242" spans="1:46" ht="39.950000000000003" customHeight="1" x14ac:dyDescent="0.2">
      <c r="A242" s="203"/>
      <c r="B242" s="473"/>
      <c r="C242" s="474"/>
      <c r="D242" s="475"/>
      <c r="E242" s="473"/>
      <c r="F242" s="475"/>
      <c r="G242" s="473"/>
      <c r="H242" s="474"/>
      <c r="I242" s="474"/>
      <c r="J242" s="474"/>
      <c r="K242" s="475"/>
      <c r="L242" s="131"/>
      <c r="M242" s="14"/>
      <c r="N242" s="14"/>
      <c r="O242" s="14"/>
      <c r="P242" s="14"/>
      <c r="Q242" s="224"/>
      <c r="R242" s="476"/>
      <c r="S242" s="477"/>
      <c r="T242" s="477"/>
      <c r="U242" s="477"/>
      <c r="V242" s="477"/>
      <c r="W242" s="477"/>
      <c r="X242" s="477"/>
      <c r="Y242" s="478"/>
      <c r="Z242" s="45"/>
      <c r="AA242" s="45"/>
      <c r="AI242" t="b">
        <f t="shared" si="29"/>
        <v>0</v>
      </c>
      <c r="AJ242" s="45" t="b">
        <f t="shared" si="30"/>
        <v>0</v>
      </c>
      <c r="AK242" s="45" t="b">
        <f t="shared" si="31"/>
        <v>0</v>
      </c>
      <c r="AM242" s="195" t="str">
        <f t="shared" si="32"/>
        <v/>
      </c>
      <c r="AN242" s="193"/>
      <c r="AO242" s="193" t="str" cm="1">
        <f t="array" ref="AO242">IFERROR(IF(INDEX(Admin!$F$57:$G$62,'1 Spec. - 1. Lägsta pris'!AO$172,'1 Spec. - 1. Lägsta pris'!$AM242)="","",INDEX(Admin!$F$57:$G$62,'1 Spec. - 1. Lägsta pris'!AO$172,'1 Spec. - 1. Lägsta pris'!$AM242)),"")</f>
        <v/>
      </c>
      <c r="AP242" s="193" t="str" cm="1">
        <f t="array" ref="AP242">IFERROR(IF(INDEX(Admin!$F$57:$G$62,'1 Spec. - 1. Lägsta pris'!AP$172,'1 Spec. - 1. Lägsta pris'!$AM242)="","",INDEX(Admin!$F$57:$G$62,'1 Spec. - 1. Lägsta pris'!AP$172,'1 Spec. - 1. Lägsta pris'!$AM242)),"")</f>
        <v/>
      </c>
      <c r="AQ242" s="193" t="str" cm="1">
        <f t="array" ref="AQ242">IFERROR(IF(INDEX(Admin!$F$57:$G$62,'1 Spec. - 1. Lägsta pris'!AQ$172,'1 Spec. - 1. Lägsta pris'!$AM242)="","",INDEX(Admin!$F$57:$G$62,'1 Spec. - 1. Lägsta pris'!AQ$172,'1 Spec. - 1. Lägsta pris'!$AM242)),"")</f>
        <v/>
      </c>
      <c r="AR242" s="193" t="str" cm="1">
        <f t="array" ref="AR242">IFERROR(IF(INDEX(Admin!$F$57:$G$62,'1 Spec. - 1. Lägsta pris'!AR$172,'1 Spec. - 1. Lägsta pris'!$AM242)="","",INDEX(Admin!$F$57:$G$62,'1 Spec. - 1. Lägsta pris'!AR$172,'1 Spec. - 1. Lägsta pris'!$AM242)),"")</f>
        <v/>
      </c>
      <c r="AS242" s="193" t="str" cm="1">
        <f t="array" ref="AS242">IFERROR(IF(INDEX(Admin!$F$57:$G$62,'1 Spec. - 1. Lägsta pris'!AS$172,'1 Spec. - 1. Lägsta pris'!$AM242)="","",INDEX(Admin!$F$57:$G$62,'1 Spec. - 1. Lägsta pris'!AS$172,'1 Spec. - 1. Lägsta pris'!$AM242)),"")</f>
        <v/>
      </c>
      <c r="AT242" s="193" t="str" cm="1">
        <f t="array" ref="AT242">IFERROR(IF(INDEX(Admin!$F$57:$G$62,'1 Spec. - 1. Lägsta pris'!AT$172,'1 Spec. - 1. Lägsta pris'!$AM242)="","",INDEX(Admin!$F$57:$G$62,'1 Spec. - 1. Lägsta pris'!AT$172,'1 Spec. - 1. Lägsta pris'!$AM242)),"")</f>
        <v/>
      </c>
    </row>
    <row r="243" spans="1:46" ht="39.950000000000003" customHeight="1" x14ac:dyDescent="0.2">
      <c r="A243" s="203"/>
      <c r="B243" s="473"/>
      <c r="C243" s="474"/>
      <c r="D243" s="475"/>
      <c r="E243" s="473"/>
      <c r="F243" s="475"/>
      <c r="G243" s="473"/>
      <c r="H243" s="474"/>
      <c r="I243" s="474"/>
      <c r="J243" s="474"/>
      <c r="K243" s="475"/>
      <c r="L243" s="131"/>
      <c r="M243" s="14"/>
      <c r="N243" s="14"/>
      <c r="O243" s="14"/>
      <c r="P243" s="14"/>
      <c r="Q243" s="224"/>
      <c r="R243" s="476"/>
      <c r="S243" s="477"/>
      <c r="T243" s="477"/>
      <c r="U243" s="477"/>
      <c r="V243" s="477"/>
      <c r="W243" s="477"/>
      <c r="X243" s="477"/>
      <c r="Y243" s="478"/>
      <c r="Z243" s="45"/>
      <c r="AA243" s="45"/>
      <c r="AI243" t="b">
        <f t="shared" si="29"/>
        <v>0</v>
      </c>
      <c r="AJ243" s="45" t="b">
        <f t="shared" si="30"/>
        <v>0</v>
      </c>
      <c r="AK243" s="45" t="b">
        <f t="shared" si="31"/>
        <v>0</v>
      </c>
      <c r="AM243" s="195" t="str">
        <f t="shared" si="32"/>
        <v/>
      </c>
      <c r="AN243" s="193"/>
      <c r="AO243" s="193" t="str" cm="1">
        <f t="array" ref="AO243">IFERROR(IF(INDEX(Admin!$F$57:$G$62,'1 Spec. - 1. Lägsta pris'!AO$172,'1 Spec. - 1. Lägsta pris'!$AM243)="","",INDEX(Admin!$F$57:$G$62,'1 Spec. - 1. Lägsta pris'!AO$172,'1 Spec. - 1. Lägsta pris'!$AM243)),"")</f>
        <v/>
      </c>
      <c r="AP243" s="193" t="str" cm="1">
        <f t="array" ref="AP243">IFERROR(IF(INDEX(Admin!$F$57:$G$62,'1 Spec. - 1. Lägsta pris'!AP$172,'1 Spec. - 1. Lägsta pris'!$AM243)="","",INDEX(Admin!$F$57:$G$62,'1 Spec. - 1. Lägsta pris'!AP$172,'1 Spec. - 1. Lägsta pris'!$AM243)),"")</f>
        <v/>
      </c>
      <c r="AQ243" s="193" t="str" cm="1">
        <f t="array" ref="AQ243">IFERROR(IF(INDEX(Admin!$F$57:$G$62,'1 Spec. - 1. Lägsta pris'!AQ$172,'1 Spec. - 1. Lägsta pris'!$AM243)="","",INDEX(Admin!$F$57:$G$62,'1 Spec. - 1. Lägsta pris'!AQ$172,'1 Spec. - 1. Lägsta pris'!$AM243)),"")</f>
        <v/>
      </c>
      <c r="AR243" s="193" t="str" cm="1">
        <f t="array" ref="AR243">IFERROR(IF(INDEX(Admin!$F$57:$G$62,'1 Spec. - 1. Lägsta pris'!AR$172,'1 Spec. - 1. Lägsta pris'!$AM243)="","",INDEX(Admin!$F$57:$G$62,'1 Spec. - 1. Lägsta pris'!AR$172,'1 Spec. - 1. Lägsta pris'!$AM243)),"")</f>
        <v/>
      </c>
      <c r="AS243" s="193" t="str" cm="1">
        <f t="array" ref="AS243">IFERROR(IF(INDEX(Admin!$F$57:$G$62,'1 Spec. - 1. Lägsta pris'!AS$172,'1 Spec. - 1. Lägsta pris'!$AM243)="","",INDEX(Admin!$F$57:$G$62,'1 Spec. - 1. Lägsta pris'!AS$172,'1 Spec. - 1. Lägsta pris'!$AM243)),"")</f>
        <v/>
      </c>
      <c r="AT243" s="193" t="str" cm="1">
        <f t="array" ref="AT243">IFERROR(IF(INDEX(Admin!$F$57:$G$62,'1 Spec. - 1. Lägsta pris'!AT$172,'1 Spec. - 1. Lägsta pris'!$AM243)="","",INDEX(Admin!$F$57:$G$62,'1 Spec. - 1. Lägsta pris'!AT$172,'1 Spec. - 1. Lägsta pris'!$AM243)),"")</f>
        <v/>
      </c>
    </row>
    <row r="244" spans="1:46" ht="39.950000000000003" customHeight="1" x14ac:dyDescent="0.2">
      <c r="A244" s="203"/>
      <c r="B244" s="473"/>
      <c r="C244" s="474"/>
      <c r="D244" s="475"/>
      <c r="E244" s="473"/>
      <c r="F244" s="475"/>
      <c r="G244" s="473"/>
      <c r="H244" s="474"/>
      <c r="I244" s="474"/>
      <c r="J244" s="474"/>
      <c r="K244" s="475"/>
      <c r="L244" s="131"/>
      <c r="M244" s="14"/>
      <c r="N244" s="14"/>
      <c r="O244" s="14"/>
      <c r="P244" s="14"/>
      <c r="Q244" s="224"/>
      <c r="R244" s="476"/>
      <c r="S244" s="477"/>
      <c r="T244" s="477"/>
      <c r="U244" s="477"/>
      <c r="V244" s="477"/>
      <c r="W244" s="477"/>
      <c r="X244" s="477"/>
      <c r="Y244" s="478"/>
      <c r="Z244" s="45"/>
      <c r="AA244" s="45"/>
      <c r="AI244" t="b">
        <f t="shared" si="29"/>
        <v>0</v>
      </c>
      <c r="AJ244" s="45" t="b">
        <f t="shared" si="30"/>
        <v>0</v>
      </c>
      <c r="AK244" s="45" t="b">
        <f t="shared" si="31"/>
        <v>0</v>
      </c>
      <c r="AM244" s="195" t="str">
        <f t="shared" si="32"/>
        <v/>
      </c>
      <c r="AN244" s="193"/>
      <c r="AO244" s="193" t="str" cm="1">
        <f t="array" ref="AO244">IFERROR(IF(INDEX(Admin!$F$57:$G$62,'1 Spec. - 1. Lägsta pris'!AO$172,'1 Spec. - 1. Lägsta pris'!$AM244)="","",INDEX(Admin!$F$57:$G$62,'1 Spec. - 1. Lägsta pris'!AO$172,'1 Spec. - 1. Lägsta pris'!$AM244)),"")</f>
        <v/>
      </c>
      <c r="AP244" s="193" t="str" cm="1">
        <f t="array" ref="AP244">IFERROR(IF(INDEX(Admin!$F$57:$G$62,'1 Spec. - 1. Lägsta pris'!AP$172,'1 Spec. - 1. Lägsta pris'!$AM244)="","",INDEX(Admin!$F$57:$G$62,'1 Spec. - 1. Lägsta pris'!AP$172,'1 Spec. - 1. Lägsta pris'!$AM244)),"")</f>
        <v/>
      </c>
      <c r="AQ244" s="193" t="str" cm="1">
        <f t="array" ref="AQ244">IFERROR(IF(INDEX(Admin!$F$57:$G$62,'1 Spec. - 1. Lägsta pris'!AQ$172,'1 Spec. - 1. Lägsta pris'!$AM244)="","",INDEX(Admin!$F$57:$G$62,'1 Spec. - 1. Lägsta pris'!AQ$172,'1 Spec. - 1. Lägsta pris'!$AM244)),"")</f>
        <v/>
      </c>
      <c r="AR244" s="193" t="str" cm="1">
        <f t="array" ref="AR244">IFERROR(IF(INDEX(Admin!$F$57:$G$62,'1 Spec. - 1. Lägsta pris'!AR$172,'1 Spec. - 1. Lägsta pris'!$AM244)="","",INDEX(Admin!$F$57:$G$62,'1 Spec. - 1. Lägsta pris'!AR$172,'1 Spec. - 1. Lägsta pris'!$AM244)),"")</f>
        <v/>
      </c>
      <c r="AS244" s="193" t="str" cm="1">
        <f t="array" ref="AS244">IFERROR(IF(INDEX(Admin!$F$57:$G$62,'1 Spec. - 1. Lägsta pris'!AS$172,'1 Spec. - 1. Lägsta pris'!$AM244)="","",INDEX(Admin!$F$57:$G$62,'1 Spec. - 1. Lägsta pris'!AS$172,'1 Spec. - 1. Lägsta pris'!$AM244)),"")</f>
        <v/>
      </c>
      <c r="AT244" s="193" t="str" cm="1">
        <f t="array" ref="AT244">IFERROR(IF(INDEX(Admin!$F$57:$G$62,'1 Spec. - 1. Lägsta pris'!AT$172,'1 Spec. - 1. Lägsta pris'!$AM244)="","",INDEX(Admin!$F$57:$G$62,'1 Spec. - 1. Lägsta pris'!AT$172,'1 Spec. - 1. Lägsta pris'!$AM244)),"")</f>
        <v/>
      </c>
    </row>
    <row r="245" spans="1:46" ht="39.950000000000003" customHeight="1" x14ac:dyDescent="0.2">
      <c r="A245" s="203"/>
      <c r="B245" s="473"/>
      <c r="C245" s="474"/>
      <c r="D245" s="475"/>
      <c r="E245" s="473"/>
      <c r="F245" s="475"/>
      <c r="G245" s="473"/>
      <c r="H245" s="474"/>
      <c r="I245" s="474"/>
      <c r="J245" s="474"/>
      <c r="K245" s="475"/>
      <c r="L245" s="131"/>
      <c r="M245" s="14"/>
      <c r="N245" s="14"/>
      <c r="O245" s="14"/>
      <c r="P245" s="14"/>
      <c r="Q245" s="224"/>
      <c r="R245" s="476"/>
      <c r="S245" s="477"/>
      <c r="T245" s="477"/>
      <c r="U245" s="477"/>
      <c r="V245" s="477"/>
      <c r="W245" s="477"/>
      <c r="X245" s="477"/>
      <c r="Y245" s="478"/>
      <c r="Z245" s="45"/>
      <c r="AA245" s="45"/>
      <c r="AI245" t="b">
        <f t="shared" si="29"/>
        <v>0</v>
      </c>
      <c r="AJ245" s="45" t="b">
        <f t="shared" si="30"/>
        <v>0</v>
      </c>
      <c r="AK245" s="45" t="b">
        <f t="shared" si="31"/>
        <v>0</v>
      </c>
      <c r="AM245" s="195" t="str">
        <f t="shared" si="32"/>
        <v/>
      </c>
      <c r="AN245" s="193"/>
      <c r="AO245" s="193" t="str" cm="1">
        <f t="array" ref="AO245">IFERROR(IF(INDEX(Admin!$F$57:$G$62,'1 Spec. - 1. Lägsta pris'!AO$172,'1 Spec. - 1. Lägsta pris'!$AM245)="","",INDEX(Admin!$F$57:$G$62,'1 Spec. - 1. Lägsta pris'!AO$172,'1 Spec. - 1. Lägsta pris'!$AM245)),"")</f>
        <v/>
      </c>
      <c r="AP245" s="193" t="str" cm="1">
        <f t="array" ref="AP245">IFERROR(IF(INDEX(Admin!$F$57:$G$62,'1 Spec. - 1. Lägsta pris'!AP$172,'1 Spec. - 1. Lägsta pris'!$AM245)="","",INDEX(Admin!$F$57:$G$62,'1 Spec. - 1. Lägsta pris'!AP$172,'1 Spec. - 1. Lägsta pris'!$AM245)),"")</f>
        <v/>
      </c>
      <c r="AQ245" s="193" t="str" cm="1">
        <f t="array" ref="AQ245">IFERROR(IF(INDEX(Admin!$F$57:$G$62,'1 Spec. - 1. Lägsta pris'!AQ$172,'1 Spec. - 1. Lägsta pris'!$AM245)="","",INDEX(Admin!$F$57:$G$62,'1 Spec. - 1. Lägsta pris'!AQ$172,'1 Spec. - 1. Lägsta pris'!$AM245)),"")</f>
        <v/>
      </c>
      <c r="AR245" s="193" t="str" cm="1">
        <f t="array" ref="AR245">IFERROR(IF(INDEX(Admin!$F$57:$G$62,'1 Spec. - 1. Lägsta pris'!AR$172,'1 Spec. - 1. Lägsta pris'!$AM245)="","",INDEX(Admin!$F$57:$G$62,'1 Spec. - 1. Lägsta pris'!AR$172,'1 Spec. - 1. Lägsta pris'!$AM245)),"")</f>
        <v/>
      </c>
      <c r="AS245" s="193" t="str" cm="1">
        <f t="array" ref="AS245">IFERROR(IF(INDEX(Admin!$F$57:$G$62,'1 Spec. - 1. Lägsta pris'!AS$172,'1 Spec. - 1. Lägsta pris'!$AM245)="","",INDEX(Admin!$F$57:$G$62,'1 Spec. - 1. Lägsta pris'!AS$172,'1 Spec. - 1. Lägsta pris'!$AM245)),"")</f>
        <v/>
      </c>
      <c r="AT245" s="193" t="str" cm="1">
        <f t="array" ref="AT245">IFERROR(IF(INDEX(Admin!$F$57:$G$62,'1 Spec. - 1. Lägsta pris'!AT$172,'1 Spec. - 1. Lägsta pris'!$AM245)="","",INDEX(Admin!$F$57:$G$62,'1 Spec. - 1. Lägsta pris'!AT$172,'1 Spec. - 1. Lägsta pris'!$AM245)),"")</f>
        <v/>
      </c>
    </row>
    <row r="246" spans="1:46" ht="39.950000000000003" customHeight="1" x14ac:dyDescent="0.2">
      <c r="A246" s="203"/>
      <c r="B246" s="473"/>
      <c r="C246" s="474"/>
      <c r="D246" s="475"/>
      <c r="E246" s="473"/>
      <c r="F246" s="475"/>
      <c r="G246" s="473"/>
      <c r="H246" s="474"/>
      <c r="I246" s="474"/>
      <c r="J246" s="474"/>
      <c r="K246" s="475"/>
      <c r="L246" s="131"/>
      <c r="M246" s="14"/>
      <c r="N246" s="14"/>
      <c r="O246" s="14"/>
      <c r="P246" s="14"/>
      <c r="Q246" s="224"/>
      <c r="R246" s="476"/>
      <c r="S246" s="477"/>
      <c r="T246" s="477"/>
      <c r="U246" s="477"/>
      <c r="V246" s="477"/>
      <c r="W246" s="477"/>
      <c r="X246" s="477"/>
      <c r="Y246" s="478"/>
      <c r="Z246" s="45"/>
      <c r="AA246" s="45"/>
      <c r="AI246" t="b">
        <f t="shared" si="29"/>
        <v>0</v>
      </c>
      <c r="AJ246" s="45" t="b">
        <f t="shared" si="30"/>
        <v>0</v>
      </c>
      <c r="AK246" s="45" t="b">
        <f t="shared" si="31"/>
        <v>0</v>
      </c>
      <c r="AM246" s="195" t="str">
        <f t="shared" si="32"/>
        <v/>
      </c>
      <c r="AN246" s="193"/>
      <c r="AO246" s="193" t="str" cm="1">
        <f t="array" ref="AO246">IFERROR(IF(INDEX(Admin!$F$57:$G$62,'1 Spec. - 1. Lägsta pris'!AO$172,'1 Spec. - 1. Lägsta pris'!$AM246)="","",INDEX(Admin!$F$57:$G$62,'1 Spec. - 1. Lägsta pris'!AO$172,'1 Spec. - 1. Lägsta pris'!$AM246)),"")</f>
        <v/>
      </c>
      <c r="AP246" s="193" t="str" cm="1">
        <f t="array" ref="AP246">IFERROR(IF(INDEX(Admin!$F$57:$G$62,'1 Spec. - 1. Lägsta pris'!AP$172,'1 Spec. - 1. Lägsta pris'!$AM246)="","",INDEX(Admin!$F$57:$G$62,'1 Spec. - 1. Lägsta pris'!AP$172,'1 Spec. - 1. Lägsta pris'!$AM246)),"")</f>
        <v/>
      </c>
      <c r="AQ246" s="193" t="str" cm="1">
        <f t="array" ref="AQ246">IFERROR(IF(INDEX(Admin!$F$57:$G$62,'1 Spec. - 1. Lägsta pris'!AQ$172,'1 Spec. - 1. Lägsta pris'!$AM246)="","",INDEX(Admin!$F$57:$G$62,'1 Spec. - 1. Lägsta pris'!AQ$172,'1 Spec. - 1. Lägsta pris'!$AM246)),"")</f>
        <v/>
      </c>
      <c r="AR246" s="193" t="str" cm="1">
        <f t="array" ref="AR246">IFERROR(IF(INDEX(Admin!$F$57:$G$62,'1 Spec. - 1. Lägsta pris'!AR$172,'1 Spec. - 1. Lägsta pris'!$AM246)="","",INDEX(Admin!$F$57:$G$62,'1 Spec. - 1. Lägsta pris'!AR$172,'1 Spec. - 1. Lägsta pris'!$AM246)),"")</f>
        <v/>
      </c>
      <c r="AS246" s="193" t="str" cm="1">
        <f t="array" ref="AS246">IFERROR(IF(INDEX(Admin!$F$57:$G$62,'1 Spec. - 1. Lägsta pris'!AS$172,'1 Spec. - 1. Lägsta pris'!$AM246)="","",INDEX(Admin!$F$57:$G$62,'1 Spec. - 1. Lägsta pris'!AS$172,'1 Spec. - 1. Lägsta pris'!$AM246)),"")</f>
        <v/>
      </c>
      <c r="AT246" s="193" t="str" cm="1">
        <f t="array" ref="AT246">IFERROR(IF(INDEX(Admin!$F$57:$G$62,'1 Spec. - 1. Lägsta pris'!AT$172,'1 Spec. - 1. Lägsta pris'!$AM246)="","",INDEX(Admin!$F$57:$G$62,'1 Spec. - 1. Lägsta pris'!AT$172,'1 Spec. - 1. Lägsta pris'!$AM246)),"")</f>
        <v/>
      </c>
    </row>
    <row r="247" spans="1:46" x14ac:dyDescent="0.2">
      <c r="A247" s="101"/>
      <c r="B247" s="106"/>
      <c r="C247" s="106"/>
      <c r="D247" s="107"/>
      <c r="E247" s="106"/>
      <c r="F247" s="106"/>
      <c r="G247" s="7"/>
      <c r="H247" s="7"/>
      <c r="I247" s="7"/>
      <c r="J247" s="15"/>
      <c r="K247" s="131"/>
      <c r="L247" s="131"/>
      <c r="M247" s="14"/>
      <c r="N247" s="14"/>
      <c r="O247" s="14"/>
      <c r="P247" s="14"/>
      <c r="Q247" s="11"/>
      <c r="Y247" s="43"/>
      <c r="Z247" s="44"/>
      <c r="AA247" s="15"/>
      <c r="AB247" s="15"/>
    </row>
    <row r="248" spans="1:46" x14ac:dyDescent="0.2">
      <c r="B248" s="59"/>
      <c r="C248" s="59"/>
      <c r="D248" s="59"/>
      <c r="F248" s="59"/>
      <c r="G248" s="59"/>
      <c r="H248" s="59"/>
      <c r="I248" s="59"/>
      <c r="J248" s="6"/>
      <c r="L248" s="131"/>
      <c r="M248" s="14"/>
      <c r="N248" s="14"/>
      <c r="O248" s="14"/>
      <c r="P248" s="14"/>
      <c r="Q248" s="225"/>
      <c r="S248" s="7"/>
      <c r="V248" s="14"/>
      <c r="W248" s="14"/>
      <c r="X248" s="6"/>
      <c r="AE248" s="6"/>
    </row>
    <row r="249" spans="1:46" ht="18" x14ac:dyDescent="0.2">
      <c r="B249" s="524" t="s">
        <v>318</v>
      </c>
      <c r="C249" s="524"/>
      <c r="D249" s="524"/>
      <c r="E249" s="524"/>
      <c r="F249" s="524"/>
      <c r="H249" s="47"/>
      <c r="I249" s="47"/>
      <c r="J249" s="47"/>
      <c r="L249" s="131"/>
      <c r="M249" s="14"/>
      <c r="N249" s="14"/>
      <c r="O249" s="14"/>
      <c r="P249" s="14"/>
    </row>
    <row r="250" spans="1:46" ht="26.25" customHeight="1" x14ac:dyDescent="0.2">
      <c r="B250" s="680" t="s">
        <v>317</v>
      </c>
      <c r="C250" s="681"/>
      <c r="D250" s="681"/>
      <c r="E250" s="681"/>
      <c r="F250" s="681"/>
      <c r="G250" s="681"/>
      <c r="H250" s="681"/>
      <c r="I250" s="681"/>
      <c r="J250" s="47"/>
      <c r="L250" s="131"/>
      <c r="M250" s="14"/>
      <c r="N250" s="14"/>
      <c r="O250" s="14"/>
      <c r="P250" s="14"/>
      <c r="Q250" s="11" t="s">
        <v>114</v>
      </c>
    </row>
    <row r="251" spans="1:46" ht="19.5" customHeight="1" x14ac:dyDescent="0.2">
      <c r="B251" s="11" t="s">
        <v>109</v>
      </c>
      <c r="H251" s="47"/>
      <c r="I251" s="47"/>
      <c r="J251" s="47"/>
      <c r="K251" s="24"/>
      <c r="Q251" s="528" t="s">
        <v>115</v>
      </c>
      <c r="R251" s="529"/>
      <c r="S251" s="529"/>
      <c r="T251" s="529"/>
      <c r="U251" s="529"/>
      <c r="V251" s="529"/>
      <c r="W251" s="529"/>
      <c r="X251" s="695"/>
    </row>
    <row r="252" spans="1:46" ht="19.5" customHeight="1" x14ac:dyDescent="0.2">
      <c r="B252" s="514" t="s">
        <v>336</v>
      </c>
      <c r="C252" s="541"/>
      <c r="D252" s="541"/>
      <c r="E252" s="541"/>
      <c r="F252" s="541"/>
      <c r="G252" s="541"/>
      <c r="H252" s="541"/>
      <c r="I252" s="682"/>
      <c r="J252" s="47"/>
      <c r="K252" s="24"/>
      <c r="Q252" s="667"/>
      <c r="R252" s="668"/>
      <c r="S252" s="668"/>
      <c r="T252" s="668"/>
      <c r="U252" s="668"/>
      <c r="V252" s="668"/>
      <c r="W252" s="668"/>
      <c r="X252" s="669"/>
    </row>
    <row r="253" spans="1:46" ht="19.5" customHeight="1" x14ac:dyDescent="0.2">
      <c r="B253" s="510"/>
      <c r="C253" s="511"/>
      <c r="D253" s="511"/>
      <c r="E253" s="511"/>
      <c r="F253" s="511"/>
      <c r="G253" s="511"/>
      <c r="H253" s="511"/>
      <c r="I253" s="512"/>
      <c r="J253" s="47"/>
      <c r="K253" s="24"/>
      <c r="Q253" s="667"/>
      <c r="R253" s="668"/>
      <c r="S253" s="668"/>
      <c r="T253" s="668"/>
      <c r="U253" s="668"/>
      <c r="V253" s="668"/>
      <c r="W253" s="668"/>
      <c r="X253" s="669"/>
      <c r="AH253" s="15"/>
      <c r="AI253" s="15"/>
    </row>
    <row r="254" spans="1:46" ht="19.5" customHeight="1" x14ac:dyDescent="0.2">
      <c r="B254" s="510"/>
      <c r="C254" s="511"/>
      <c r="D254" s="511"/>
      <c r="E254" s="511"/>
      <c r="F254" s="511"/>
      <c r="G254" s="511"/>
      <c r="H254" s="511"/>
      <c r="I254" s="512"/>
      <c r="K254" s="24"/>
      <c r="Q254" s="667"/>
      <c r="R254" s="668"/>
      <c r="S254" s="668"/>
      <c r="T254" s="668"/>
      <c r="U254" s="668"/>
      <c r="V254" s="668"/>
      <c r="W254" s="668"/>
      <c r="X254" s="669"/>
      <c r="Y254" s="240"/>
      <c r="Z254" s="240"/>
      <c r="AA254" s="240"/>
      <c r="AB254" s="240"/>
      <c r="AC254" s="241"/>
      <c r="AH254" s="15"/>
      <c r="AI254" s="15"/>
    </row>
    <row r="255" spans="1:46" ht="19.5" customHeight="1" x14ac:dyDescent="0.2">
      <c r="B255" s="513"/>
      <c r="C255" s="513"/>
      <c r="D255" s="513"/>
      <c r="E255" s="513"/>
      <c r="F255" s="513"/>
      <c r="G255" s="513"/>
      <c r="H255" s="513"/>
      <c r="I255" s="513"/>
      <c r="K255" s="24"/>
      <c r="Q255" s="18"/>
      <c r="R255" s="18"/>
      <c r="S255" s="18"/>
      <c r="T255" s="18"/>
      <c r="U255" s="18"/>
      <c r="V255" s="18"/>
      <c r="Y255" s="240"/>
      <c r="Z255" s="240"/>
      <c r="AA255" s="240"/>
      <c r="AB255" s="240"/>
      <c r="AC255" s="241"/>
      <c r="AH255" s="15"/>
      <c r="AI255" s="15"/>
    </row>
    <row r="256" spans="1:46" ht="12.75" customHeight="1" x14ac:dyDescent="0.2">
      <c r="J256" s="6"/>
      <c r="Q256" s="24"/>
      <c r="Y256" s="240"/>
      <c r="Z256" s="240"/>
      <c r="AA256" s="240"/>
      <c r="AB256" s="240"/>
      <c r="AC256" s="241"/>
      <c r="AH256" s="15"/>
      <c r="AI256" s="15"/>
    </row>
    <row r="257" spans="2:35" ht="19.5" customHeight="1" x14ac:dyDescent="0.2">
      <c r="B257" s="11" t="s">
        <v>325</v>
      </c>
      <c r="S257" s="16"/>
      <c r="V257" s="50"/>
      <c r="Y257" s="240"/>
      <c r="Z257" s="240"/>
      <c r="AA257" s="240"/>
      <c r="AB257" s="240"/>
      <c r="AC257" s="241"/>
      <c r="AH257" s="15"/>
      <c r="AI257" s="15"/>
    </row>
    <row r="258" spans="2:35" ht="19.5" customHeight="1" x14ac:dyDescent="0.2">
      <c r="B258" s="509" t="s">
        <v>135</v>
      </c>
      <c r="C258" s="509"/>
      <c r="D258" s="509"/>
      <c r="E258" s="509"/>
      <c r="F258" s="509"/>
      <c r="G258" s="509"/>
      <c r="H258" s="509"/>
      <c r="I258" s="509"/>
      <c r="Q258" s="674" t="s">
        <v>590</v>
      </c>
      <c r="R258" s="675"/>
      <c r="S258" s="675"/>
      <c r="T258" s="675"/>
      <c r="U258" s="675"/>
      <c r="V258" s="675"/>
      <c r="W258" s="675"/>
      <c r="X258" s="676"/>
      <c r="Y258" s="240"/>
      <c r="Z258" s="240"/>
      <c r="AA258" s="240"/>
      <c r="AB258" s="240"/>
      <c r="AC258" s="241"/>
    </row>
    <row r="259" spans="2:35" ht="19.5" customHeight="1" x14ac:dyDescent="0.2">
      <c r="B259" s="513"/>
      <c r="C259" s="513"/>
      <c r="D259" s="513"/>
      <c r="E259" s="513"/>
      <c r="F259" s="513"/>
      <c r="G259" s="513"/>
      <c r="H259" s="513"/>
      <c r="I259" s="513"/>
      <c r="Q259" s="677"/>
      <c r="R259" s="678"/>
      <c r="S259" s="678"/>
      <c r="T259" s="678"/>
      <c r="U259" s="678"/>
      <c r="V259" s="678"/>
      <c r="W259" s="678"/>
      <c r="X259" s="679"/>
      <c r="Y259" s="240"/>
      <c r="Z259" s="240"/>
      <c r="AA259" s="240"/>
      <c r="AB259" s="240"/>
      <c r="AC259" s="241"/>
      <c r="AH259" s="15"/>
      <c r="AI259" s="15"/>
    </row>
    <row r="260" spans="2:35" ht="19.5" customHeight="1" x14ac:dyDescent="0.2">
      <c r="B260" s="513"/>
      <c r="C260" s="513"/>
      <c r="D260" s="513"/>
      <c r="E260" s="513"/>
      <c r="F260" s="513"/>
      <c r="G260" s="513"/>
      <c r="H260" s="513"/>
      <c r="I260" s="513"/>
      <c r="Q260" s="673" t="s">
        <v>794</v>
      </c>
      <c r="R260" s="673"/>
      <c r="S260" s="673"/>
      <c r="T260" s="673"/>
      <c r="U260" s="673"/>
      <c r="V260" s="673"/>
      <c r="W260" s="673"/>
      <c r="X260" s="673"/>
      <c r="Y260" s="240"/>
      <c r="Z260" s="240"/>
      <c r="AA260" s="240"/>
      <c r="AB260" s="240"/>
      <c r="AC260" s="241"/>
      <c r="AH260" s="15"/>
      <c r="AI260" s="15"/>
    </row>
    <row r="261" spans="2:35" ht="19.5" customHeight="1" x14ac:dyDescent="0.2">
      <c r="B261" s="513"/>
      <c r="C261" s="513"/>
      <c r="D261" s="513"/>
      <c r="E261" s="513"/>
      <c r="F261" s="513"/>
      <c r="G261" s="513"/>
      <c r="H261" s="513"/>
      <c r="I261" s="513"/>
      <c r="Q261" s="528" t="s">
        <v>38</v>
      </c>
      <c r="R261" s="529"/>
      <c r="S261" s="529"/>
      <c r="T261" s="529"/>
      <c r="U261" s="529"/>
      <c r="V261" s="529"/>
      <c r="W261" s="529"/>
      <c r="X261" s="530"/>
      <c r="Y261" s="240"/>
      <c r="Z261" s="240"/>
      <c r="AA261" s="240"/>
      <c r="AB261" s="240"/>
      <c r="AC261" s="241"/>
      <c r="AH261" s="15"/>
      <c r="AI261" s="15"/>
    </row>
    <row r="262" spans="2:35" ht="19.5" customHeight="1" x14ac:dyDescent="0.2">
      <c r="Q262" s="667"/>
      <c r="R262" s="668"/>
      <c r="S262" s="668"/>
      <c r="T262" s="668"/>
      <c r="U262" s="668"/>
      <c r="V262" s="668"/>
      <c r="W262" s="668"/>
      <c r="X262" s="669"/>
      <c r="Y262" s="240"/>
      <c r="Z262" s="240"/>
      <c r="AA262" s="240"/>
      <c r="AB262" s="240"/>
      <c r="AC262" s="241"/>
      <c r="AH262" s="15"/>
      <c r="AI262" s="10" t="b">
        <f>IF(Q262=0,TRUE,FALSE)</f>
        <v>1</v>
      </c>
    </row>
    <row r="263" spans="2:35" ht="19.5" customHeight="1" x14ac:dyDescent="0.2">
      <c r="B263" s="11" t="s">
        <v>326</v>
      </c>
      <c r="Q263" s="20"/>
      <c r="R263" s="20"/>
      <c r="S263" s="20"/>
      <c r="T263" s="20"/>
      <c r="U263" s="20"/>
      <c r="Y263" s="240"/>
      <c r="Z263" s="240"/>
      <c r="AA263" s="240"/>
      <c r="AB263" s="240"/>
      <c r="AC263" s="241"/>
      <c r="AH263" s="15"/>
      <c r="AI263" s="21"/>
    </row>
    <row r="264" spans="2:35" ht="19.5" customHeight="1" x14ac:dyDescent="0.2">
      <c r="B264" s="509" t="s">
        <v>616</v>
      </c>
      <c r="C264" s="509"/>
      <c r="D264" s="509"/>
      <c r="E264" s="509"/>
      <c r="F264" s="509"/>
      <c r="G264" s="509"/>
      <c r="H264" s="509"/>
      <c r="I264" s="509"/>
      <c r="Q264" s="670" t="s">
        <v>39</v>
      </c>
      <c r="R264" s="671"/>
      <c r="S264" s="671"/>
      <c r="T264" s="671"/>
      <c r="U264" s="671"/>
      <c r="V264" s="671"/>
      <c r="W264" s="671"/>
      <c r="X264" s="672"/>
      <c r="Y264" s="240"/>
      <c r="Z264" s="240"/>
      <c r="AA264" s="240"/>
      <c r="AB264" s="240"/>
      <c r="AC264" s="241"/>
      <c r="AI264" s="20"/>
    </row>
    <row r="265" spans="2:35" ht="19.5" customHeight="1" x14ac:dyDescent="0.2">
      <c r="B265" s="513"/>
      <c r="C265" s="513"/>
      <c r="D265" s="513"/>
      <c r="E265" s="513"/>
      <c r="F265" s="513"/>
      <c r="G265" s="513"/>
      <c r="H265" s="513"/>
      <c r="I265" s="513"/>
      <c r="Q265" s="661"/>
      <c r="R265" s="662"/>
      <c r="S265" s="662"/>
      <c r="T265" s="662"/>
      <c r="U265" s="662"/>
      <c r="V265" s="662"/>
      <c r="W265" s="662"/>
      <c r="X265" s="663"/>
      <c r="Y265" s="240"/>
      <c r="Z265" s="240"/>
      <c r="AA265" s="240"/>
      <c r="AB265" s="240"/>
      <c r="AC265" s="241"/>
      <c r="AH265" s="15"/>
      <c r="AI265" s="19"/>
    </row>
    <row r="266" spans="2:35" ht="19.5" customHeight="1" x14ac:dyDescent="0.2">
      <c r="B266" s="513"/>
      <c r="C266" s="513"/>
      <c r="D266" s="513"/>
      <c r="E266" s="513"/>
      <c r="F266" s="513"/>
      <c r="G266" s="513"/>
      <c r="H266" s="513"/>
      <c r="I266" s="513"/>
      <c r="Q266" s="664"/>
      <c r="R266" s="665"/>
      <c r="S266" s="665"/>
      <c r="T266" s="665"/>
      <c r="U266" s="665"/>
      <c r="V266" s="665"/>
      <c r="W266" s="665"/>
      <c r="X266" s="666"/>
      <c r="Y266" s="240"/>
      <c r="Z266" s="240"/>
      <c r="AA266" s="240"/>
      <c r="AB266" s="240"/>
      <c r="AC266" s="241"/>
      <c r="AH266" s="15"/>
      <c r="AI266" s="10" t="b">
        <f>IF(Q265=0,TRUE,FALSE)</f>
        <v>1</v>
      </c>
    </row>
    <row r="267" spans="2:35" ht="19.5" customHeight="1" x14ac:dyDescent="0.2">
      <c r="B267" s="513"/>
      <c r="C267" s="513"/>
      <c r="D267" s="513"/>
      <c r="E267" s="513"/>
      <c r="F267" s="513"/>
      <c r="G267" s="513"/>
      <c r="H267" s="513"/>
      <c r="I267" s="513"/>
      <c r="S267" s="21"/>
      <c r="Y267" s="240"/>
      <c r="Z267" s="240"/>
      <c r="AA267" s="240"/>
      <c r="AB267" s="240"/>
      <c r="AC267" s="241"/>
      <c r="AH267" s="15"/>
      <c r="AI267" s="15"/>
    </row>
    <row r="268" spans="2:35" ht="19.5" customHeight="1" x14ac:dyDescent="0.2">
      <c r="B268" s="513"/>
      <c r="C268" s="513"/>
      <c r="D268" s="513"/>
      <c r="E268" s="513"/>
      <c r="F268" s="513"/>
      <c r="G268" s="513"/>
      <c r="H268" s="513"/>
      <c r="I268" s="513"/>
      <c r="U268" s="466" t="str">
        <f>IF(LarmStatus,"Minst ett av de obligatoriska kraven är inte ifyllda eller besvarade med Nej. Kontrollera rad "&amp;MATCH(TRUE,$AI$4:$AI$999,0)+3&amp;".","")</f>
        <v>Minst ett av de obligatoriska kraven är inte ifyllda eller besvarade med Nej. Kontrollera rad 17.</v>
      </c>
      <c r="V268" s="466"/>
      <c r="W268" s="466"/>
      <c r="X268" s="466"/>
      <c r="Y268" s="240"/>
      <c r="Z268" s="240"/>
      <c r="AA268" s="240"/>
      <c r="AB268" s="240"/>
      <c r="AC268" s="241"/>
      <c r="AH268" s="15"/>
      <c r="AI268" s="15"/>
    </row>
    <row r="269" spans="2:35" ht="19.5" customHeight="1" x14ac:dyDescent="0.2">
      <c r="B269" s="513"/>
      <c r="C269" s="513"/>
      <c r="D269" s="513"/>
      <c r="E269" s="513"/>
      <c r="F269" s="513"/>
      <c r="G269" s="513"/>
      <c r="H269" s="513"/>
      <c r="I269" s="513"/>
      <c r="U269" s="466"/>
      <c r="V269" s="466"/>
      <c r="W269" s="466"/>
      <c r="X269" s="466"/>
      <c r="Y269" s="240"/>
      <c r="Z269" s="240"/>
      <c r="AA269" s="240"/>
      <c r="AB269" s="240"/>
      <c r="AC269" s="241"/>
      <c r="AH269" s="15"/>
      <c r="AI269" s="15"/>
    </row>
    <row r="270" spans="2:35" ht="17.25" customHeight="1" x14ac:dyDescent="0.2">
      <c r="B270" s="23"/>
      <c r="C270" s="23"/>
      <c r="D270" s="23"/>
      <c r="E270" s="23"/>
      <c r="F270" s="23"/>
      <c r="H270" s="17"/>
      <c r="I270" s="17"/>
      <c r="J270" s="17"/>
      <c r="Y270" s="240"/>
      <c r="Z270" s="240"/>
      <c r="AA270" s="240"/>
      <c r="AB270" s="240"/>
      <c r="AC270" s="241"/>
      <c r="AH270" s="15"/>
      <c r="AI270" s="15"/>
    </row>
    <row r="271" spans="2:35" ht="19.5" customHeight="1" x14ac:dyDescent="0.2">
      <c r="B271" s="11" t="s">
        <v>131</v>
      </c>
      <c r="Y271" s="240"/>
      <c r="Z271" s="240"/>
      <c r="AA271" s="240"/>
      <c r="AB271" s="240"/>
      <c r="AC271" s="241"/>
      <c r="AH271" s="15"/>
      <c r="AI271" s="15"/>
    </row>
    <row r="272" spans="2:35" ht="19.5" customHeight="1" x14ac:dyDescent="0.2">
      <c r="B272" s="509" t="s">
        <v>160</v>
      </c>
      <c r="C272" s="509"/>
      <c r="D272" s="509"/>
      <c r="E272" s="509"/>
      <c r="F272" s="509"/>
      <c r="G272" s="509"/>
      <c r="H272" s="509"/>
      <c r="I272" s="509"/>
      <c r="K272" s="24"/>
      <c r="Y272" s="240"/>
      <c r="Z272" s="240"/>
      <c r="AA272" s="240"/>
      <c r="AB272" s="240"/>
      <c r="AC272" s="241"/>
    </row>
    <row r="273" spans="2:35" ht="19.5" customHeight="1" x14ac:dyDescent="0.2">
      <c r="B273" s="513"/>
      <c r="C273" s="513"/>
      <c r="D273" s="513"/>
      <c r="E273" s="513"/>
      <c r="F273" s="513"/>
      <c r="G273" s="513"/>
      <c r="H273" s="513"/>
      <c r="I273" s="513"/>
      <c r="K273" s="24"/>
      <c r="Y273" s="240"/>
      <c r="Z273" s="240"/>
      <c r="AA273" s="240"/>
      <c r="AB273" s="240"/>
      <c r="AC273" s="241"/>
      <c r="AH273" s="15"/>
      <c r="AI273" s="15"/>
    </row>
    <row r="274" spans="2:35" ht="19.5" customHeight="1" x14ac:dyDescent="0.2">
      <c r="B274" s="513"/>
      <c r="C274" s="513"/>
      <c r="D274" s="513"/>
      <c r="E274" s="513"/>
      <c r="F274" s="513"/>
      <c r="G274" s="513"/>
      <c r="H274" s="513"/>
      <c r="I274" s="513"/>
      <c r="K274" s="24"/>
      <c r="Y274" s="240"/>
      <c r="Z274" s="240"/>
      <c r="AA274" s="240"/>
      <c r="AB274" s="240"/>
      <c r="AC274" s="241"/>
      <c r="AH274" s="15"/>
      <c r="AI274" s="15"/>
    </row>
    <row r="275" spans="2:35" ht="19.5" customHeight="1" x14ac:dyDescent="0.2">
      <c r="B275" s="513"/>
      <c r="C275" s="513"/>
      <c r="D275" s="513"/>
      <c r="E275" s="513"/>
      <c r="F275" s="513"/>
      <c r="G275" s="513"/>
      <c r="H275" s="513"/>
      <c r="I275" s="513"/>
      <c r="K275" s="24"/>
      <c r="Y275" s="240"/>
      <c r="Z275" s="240"/>
      <c r="AA275" s="240"/>
      <c r="AB275" s="240"/>
      <c r="AC275" s="241"/>
      <c r="AH275" s="15"/>
      <c r="AI275" s="15"/>
    </row>
    <row r="276" spans="2:35" ht="19.5" customHeight="1" x14ac:dyDescent="0.2">
      <c r="J276" s="6"/>
      <c r="Y276" s="240"/>
      <c r="Z276" s="240"/>
      <c r="AA276" s="240"/>
      <c r="AB276" s="240"/>
      <c r="AC276" s="241"/>
      <c r="AH276" s="15"/>
      <c r="AI276" s="15"/>
    </row>
    <row r="277" spans="2:35" ht="17.25" customHeight="1" x14ac:dyDescent="0.2">
      <c r="B277" s="11" t="s">
        <v>324</v>
      </c>
      <c r="C277" s="23"/>
      <c r="D277" s="23"/>
      <c r="E277" s="23"/>
      <c r="F277" s="23"/>
      <c r="H277" s="17"/>
      <c r="I277" s="17"/>
      <c r="J277" s="17"/>
      <c r="Y277" s="240"/>
      <c r="Z277" s="240"/>
      <c r="AA277" s="240"/>
      <c r="AB277" s="240"/>
      <c r="AC277" s="241"/>
      <c r="AH277" s="15"/>
      <c r="AI277" s="15"/>
    </row>
    <row r="278" spans="2:35" s="1" customFormat="1" ht="43.9" customHeight="1" x14ac:dyDescent="0.2">
      <c r="B278" s="509" t="s">
        <v>617</v>
      </c>
      <c r="C278" s="509"/>
      <c r="D278" s="509"/>
      <c r="E278" s="509"/>
      <c r="F278" s="509"/>
      <c r="G278" s="509"/>
      <c r="H278" s="509"/>
      <c r="I278" s="509"/>
      <c r="Y278" s="240"/>
      <c r="Z278" s="240"/>
      <c r="AA278" s="240"/>
      <c r="AB278" s="240"/>
      <c r="AC278" s="241"/>
    </row>
    <row r="279" spans="2:35" s="1" customFormat="1" ht="41.25" customHeight="1" x14ac:dyDescent="0.2">
      <c r="B279" s="683"/>
      <c r="C279" s="684"/>
      <c r="D279" s="684"/>
      <c r="E279" s="685"/>
      <c r="F279" s="685"/>
      <c r="G279" s="685"/>
      <c r="H279" s="685"/>
      <c r="I279" s="686"/>
      <c r="Y279" s="240"/>
      <c r="Z279" s="240"/>
      <c r="AA279" s="240"/>
      <c r="AB279" s="240"/>
      <c r="AC279" s="241"/>
    </row>
    <row r="280" spans="2:35" s="1" customFormat="1" ht="41.25" customHeight="1" x14ac:dyDescent="0.2">
      <c r="B280" s="687"/>
      <c r="C280" s="688"/>
      <c r="D280" s="688"/>
      <c r="E280" s="689"/>
      <c r="F280" s="689"/>
      <c r="G280" s="689"/>
      <c r="H280" s="689"/>
      <c r="I280" s="690"/>
      <c r="Y280" s="240"/>
      <c r="Z280" s="240"/>
      <c r="AA280" s="240"/>
      <c r="AB280" s="240"/>
      <c r="AC280" s="241"/>
    </row>
    <row r="281" spans="2:35" s="1" customFormat="1" ht="25.5" customHeight="1" x14ac:dyDescent="0.25">
      <c r="B281" s="691"/>
      <c r="C281" s="692"/>
      <c r="D281" s="692"/>
      <c r="E281" s="692"/>
      <c r="F281" s="692"/>
      <c r="G281" s="692"/>
      <c r="H281" s="692"/>
      <c r="I281" s="693"/>
      <c r="J281" s="228"/>
      <c r="K281" s="228"/>
      <c r="L281" s="228"/>
      <c r="M281" s="228"/>
      <c r="N281" s="228"/>
      <c r="O281" s="228"/>
      <c r="Y281" s="240"/>
      <c r="Z281" s="240"/>
      <c r="AA281" s="240"/>
      <c r="AB281" s="240"/>
      <c r="AC281" s="241"/>
    </row>
    <row r="282" spans="2:35" ht="17.25" customHeight="1" x14ac:dyDescent="0.2">
      <c r="B282" s="23"/>
      <c r="C282" s="23"/>
      <c r="D282" s="23"/>
      <c r="E282" s="23"/>
      <c r="F282" s="23"/>
      <c r="H282" s="17"/>
      <c r="I282" s="17"/>
      <c r="J282" s="17"/>
      <c r="Y282" s="240"/>
      <c r="Z282" s="240"/>
      <c r="AA282" s="240"/>
      <c r="AB282" s="240"/>
      <c r="AC282" s="241"/>
      <c r="AH282" s="15"/>
      <c r="AI282" s="15"/>
    </row>
    <row r="283" spans="2:35" ht="20.25" customHeight="1" x14ac:dyDescent="0.2">
      <c r="B283" s="524" t="s">
        <v>35</v>
      </c>
      <c r="C283" s="524"/>
      <c r="D283" s="524"/>
      <c r="E283" s="524"/>
      <c r="F283" s="524"/>
      <c r="Y283" s="240"/>
      <c r="Z283" s="240"/>
      <c r="AA283" s="240"/>
      <c r="AB283" s="240"/>
      <c r="AC283" s="241"/>
      <c r="AH283" s="15"/>
      <c r="AI283" s="15"/>
    </row>
    <row r="284" spans="2:35" ht="33" customHeight="1" x14ac:dyDescent="0.2">
      <c r="B284" s="514" t="s">
        <v>36</v>
      </c>
      <c r="C284" s="515"/>
      <c r="D284" s="515"/>
      <c r="E284" s="515"/>
      <c r="F284" s="515"/>
      <c r="G284" s="515"/>
      <c r="H284" s="515"/>
      <c r="I284" s="515"/>
      <c r="J284" s="229"/>
      <c r="K284" s="214"/>
      <c r="L284" s="214"/>
      <c r="M284" s="214"/>
      <c r="N284" s="214"/>
      <c r="O284" s="214"/>
      <c r="P284" s="214"/>
      <c r="Y284" s="240"/>
      <c r="Z284" s="240"/>
      <c r="AA284" s="240"/>
      <c r="AB284" s="240"/>
      <c r="AC284" s="241"/>
      <c r="AH284" s="15"/>
      <c r="AI284" s="15"/>
    </row>
    <row r="285" spans="2:35" ht="17.25" customHeight="1" x14ac:dyDescent="0.2">
      <c r="B285" s="516"/>
      <c r="C285" s="517"/>
      <c r="D285" s="517"/>
      <c r="E285" s="517"/>
      <c r="F285" s="517"/>
      <c r="G285" s="517"/>
      <c r="H285" s="517"/>
      <c r="I285" s="517"/>
      <c r="J285" s="230"/>
      <c r="K285" s="215"/>
      <c r="L285" s="215"/>
      <c r="M285" s="215"/>
      <c r="N285" s="215"/>
      <c r="O285" s="215"/>
      <c r="P285" s="215"/>
      <c r="Y285" s="240"/>
      <c r="Z285" s="240"/>
      <c r="AA285" s="240"/>
      <c r="AB285" s="240"/>
      <c r="AC285" s="241"/>
      <c r="AH285" s="15"/>
      <c r="AI285" s="15"/>
    </row>
    <row r="286" spans="2:35" ht="12.75" customHeight="1" x14ac:dyDescent="0.2">
      <c r="B286" s="518"/>
      <c r="C286" s="519"/>
      <c r="D286" s="519"/>
      <c r="E286" s="519"/>
      <c r="F286" s="519"/>
      <c r="G286" s="519"/>
      <c r="H286" s="519"/>
      <c r="I286" s="519"/>
      <c r="J286" s="230"/>
      <c r="K286" s="215"/>
      <c r="L286" s="215"/>
      <c r="M286" s="215"/>
      <c r="N286" s="215"/>
      <c r="O286" s="215"/>
      <c r="P286" s="215"/>
      <c r="Y286" s="240"/>
      <c r="Z286" s="240"/>
      <c r="AA286" s="240"/>
      <c r="AB286" s="240"/>
      <c r="AC286" s="241"/>
    </row>
    <row r="287" spans="2:35" ht="12.75" customHeight="1" x14ac:dyDescent="0.2">
      <c r="B287" s="518"/>
      <c r="C287" s="519"/>
      <c r="D287" s="519"/>
      <c r="E287" s="519"/>
      <c r="F287" s="519"/>
      <c r="G287" s="519"/>
      <c r="H287" s="519"/>
      <c r="I287" s="519"/>
      <c r="J287" s="230"/>
      <c r="K287" s="215"/>
      <c r="L287" s="215"/>
      <c r="M287" s="215"/>
      <c r="N287" s="215"/>
      <c r="O287" s="215"/>
      <c r="P287" s="215"/>
      <c r="Y287" s="240"/>
      <c r="Z287" s="240"/>
      <c r="AA287" s="240"/>
      <c r="AB287" s="240"/>
      <c r="AC287" s="241"/>
    </row>
    <row r="288" spans="2:35" ht="12.75" customHeight="1" x14ac:dyDescent="0.2">
      <c r="B288" s="518"/>
      <c r="C288" s="519"/>
      <c r="D288" s="519"/>
      <c r="E288" s="519"/>
      <c r="F288" s="519"/>
      <c r="G288" s="519"/>
      <c r="H288" s="519"/>
      <c r="I288" s="519"/>
      <c r="J288" s="230"/>
      <c r="K288" s="215"/>
      <c r="L288" s="215"/>
      <c r="M288" s="215"/>
      <c r="N288" s="215"/>
      <c r="O288" s="215"/>
      <c r="P288" s="215"/>
      <c r="Y288" s="240"/>
      <c r="Z288" s="240"/>
      <c r="AA288" s="240"/>
      <c r="AB288" s="240"/>
      <c r="AC288" s="241"/>
    </row>
    <row r="289" spans="2:29" ht="12.75" customHeight="1" x14ac:dyDescent="0.2">
      <c r="B289" s="518"/>
      <c r="C289" s="519"/>
      <c r="D289" s="519"/>
      <c r="E289" s="519"/>
      <c r="F289" s="519"/>
      <c r="G289" s="519"/>
      <c r="H289" s="519"/>
      <c r="I289" s="519"/>
      <c r="J289" s="230"/>
      <c r="K289" s="215"/>
      <c r="L289" s="215"/>
      <c r="M289" s="215"/>
      <c r="N289" s="215"/>
      <c r="O289" s="215"/>
      <c r="P289" s="215"/>
      <c r="Y289" s="240"/>
      <c r="Z289" s="240"/>
      <c r="AA289" s="240"/>
      <c r="AB289" s="240"/>
      <c r="AC289" s="241"/>
    </row>
    <row r="290" spans="2:29" ht="12.75" customHeight="1" x14ac:dyDescent="0.2">
      <c r="B290" s="518"/>
      <c r="C290" s="519"/>
      <c r="D290" s="519"/>
      <c r="E290" s="519"/>
      <c r="F290" s="519"/>
      <c r="G290" s="519"/>
      <c r="H290" s="519"/>
      <c r="I290" s="519"/>
      <c r="J290" s="230"/>
      <c r="K290" s="215"/>
      <c r="L290" s="215"/>
      <c r="M290" s="215"/>
      <c r="N290" s="215"/>
      <c r="O290" s="215"/>
      <c r="P290" s="215"/>
      <c r="Y290" s="240"/>
      <c r="Z290" s="240"/>
      <c r="AA290" s="240"/>
      <c r="AB290" s="240"/>
      <c r="AC290" s="241"/>
    </row>
    <row r="291" spans="2:29" ht="12.75" customHeight="1" x14ac:dyDescent="0.2">
      <c r="B291" s="518"/>
      <c r="C291" s="519"/>
      <c r="D291" s="519"/>
      <c r="E291" s="519"/>
      <c r="F291" s="519"/>
      <c r="G291" s="519"/>
      <c r="H291" s="519"/>
      <c r="I291" s="519"/>
      <c r="J291" s="231"/>
      <c r="K291" s="147"/>
      <c r="L291" s="147"/>
      <c r="M291" s="147"/>
      <c r="N291" s="147"/>
      <c r="O291" s="147"/>
      <c r="P291" s="147"/>
      <c r="Y291" s="240"/>
      <c r="Z291" s="240"/>
      <c r="AA291" s="240"/>
      <c r="AB291" s="240"/>
      <c r="AC291" s="241"/>
    </row>
    <row r="292" spans="2:29" ht="12.75" customHeight="1" x14ac:dyDescent="0.2">
      <c r="B292" s="518"/>
      <c r="C292" s="519"/>
      <c r="D292" s="519"/>
      <c r="E292" s="519"/>
      <c r="F292" s="519"/>
      <c r="G292" s="519"/>
      <c r="H292" s="519"/>
      <c r="I292" s="519"/>
      <c r="J292" s="231"/>
      <c r="K292" s="147"/>
      <c r="L292" s="147"/>
      <c r="M292" s="147"/>
      <c r="N292" s="147"/>
      <c r="O292" s="147"/>
      <c r="P292" s="147"/>
      <c r="Y292" s="240"/>
      <c r="Z292" s="240"/>
      <c r="AA292" s="240"/>
      <c r="AB292" s="240"/>
      <c r="AC292" s="241"/>
    </row>
    <row r="293" spans="2:29" ht="12.75" customHeight="1" x14ac:dyDescent="0.2">
      <c r="B293" s="518"/>
      <c r="C293" s="519"/>
      <c r="D293" s="519"/>
      <c r="E293" s="519"/>
      <c r="F293" s="519"/>
      <c r="G293" s="519"/>
      <c r="H293" s="519"/>
      <c r="I293" s="519"/>
      <c r="J293" s="231"/>
      <c r="K293" s="147"/>
      <c r="L293" s="147"/>
      <c r="M293" s="147"/>
      <c r="N293" s="147"/>
      <c r="O293" s="147"/>
      <c r="P293" s="147"/>
      <c r="Y293" s="240"/>
      <c r="Z293" s="240"/>
      <c r="AA293" s="240"/>
      <c r="AB293" s="240"/>
      <c r="AC293" s="241"/>
    </row>
    <row r="294" spans="2:29" ht="15" customHeight="1" x14ac:dyDescent="0.2">
      <c r="B294" s="520"/>
      <c r="C294" s="521"/>
      <c r="D294" s="521"/>
      <c r="E294" s="521"/>
      <c r="F294" s="521"/>
      <c r="G294" s="521"/>
      <c r="H294" s="521"/>
      <c r="I294" s="521"/>
      <c r="J294" s="231"/>
      <c r="K294" s="147"/>
      <c r="L294" s="147"/>
      <c r="M294" s="147"/>
      <c r="N294" s="147"/>
      <c r="O294" s="147"/>
      <c r="P294" s="147"/>
      <c r="Y294" s="240"/>
      <c r="Z294" s="240"/>
      <c r="AA294" s="240"/>
      <c r="AB294" s="240"/>
      <c r="AC294" s="241"/>
    </row>
    <row r="295" spans="2:29" x14ac:dyDescent="0.2">
      <c r="Q295" s="24"/>
      <c r="Y295" s="240"/>
      <c r="Z295" s="240"/>
      <c r="AA295" s="240"/>
      <c r="AB295" s="240"/>
      <c r="AC295" s="241"/>
    </row>
    <row r="296" spans="2:29" ht="15" customHeight="1" x14ac:dyDescent="0.2">
      <c r="B296" s="11" t="s">
        <v>609</v>
      </c>
      <c r="M296" s="11"/>
      <c r="N296" s="11"/>
      <c r="O296" s="11"/>
      <c r="Y296" s="240"/>
      <c r="Z296" s="240"/>
      <c r="AA296" s="240"/>
      <c r="AB296" s="240"/>
      <c r="AC296" s="241"/>
    </row>
    <row r="297" spans="2:29" ht="19.5" customHeight="1" x14ac:dyDescent="0.2">
      <c r="B297" s="509" t="s">
        <v>116</v>
      </c>
      <c r="C297" s="509"/>
      <c r="D297" s="509"/>
      <c r="E297" s="509"/>
      <c r="F297" s="509"/>
      <c r="G297" s="509"/>
      <c r="H297" s="509"/>
      <c r="I297" s="509"/>
      <c r="Y297" s="240"/>
      <c r="Z297" s="240"/>
      <c r="AA297" s="240"/>
      <c r="AB297" s="240"/>
      <c r="AC297" s="241"/>
    </row>
    <row r="298" spans="2:29" ht="19.5" customHeight="1" x14ac:dyDescent="0.2">
      <c r="B298" s="513"/>
      <c r="C298" s="513"/>
      <c r="D298" s="513"/>
      <c r="E298" s="513"/>
      <c r="F298" s="513"/>
      <c r="G298" s="513"/>
      <c r="H298" s="513"/>
      <c r="I298" s="513"/>
      <c r="Y298" s="240"/>
      <c r="Z298" s="240"/>
      <c r="AA298" s="240"/>
      <c r="AB298" s="240"/>
      <c r="AC298" s="241"/>
    </row>
    <row r="299" spans="2:29" ht="19.5" customHeight="1" x14ac:dyDescent="0.2">
      <c r="B299" s="513"/>
      <c r="C299" s="513"/>
      <c r="D299" s="513"/>
      <c r="E299" s="513"/>
      <c r="F299" s="513"/>
      <c r="G299" s="513"/>
      <c r="H299" s="513"/>
      <c r="I299" s="513"/>
      <c r="Y299" s="240"/>
      <c r="Z299" s="240"/>
      <c r="AA299" s="240"/>
      <c r="AB299" s="240"/>
      <c r="AC299" s="241"/>
    </row>
    <row r="300" spans="2:29" ht="19.5" customHeight="1" x14ac:dyDescent="0.2">
      <c r="B300" s="510"/>
      <c r="C300" s="511"/>
      <c r="D300" s="511"/>
      <c r="E300" s="511"/>
      <c r="F300" s="511"/>
      <c r="G300" s="511"/>
      <c r="H300" s="511"/>
      <c r="I300" s="512"/>
      <c r="Y300" s="240"/>
      <c r="Z300" s="240"/>
      <c r="AA300" s="240"/>
      <c r="AB300" s="240"/>
      <c r="AC300" s="241"/>
    </row>
    <row r="301" spans="2:29" ht="19.5" customHeight="1" x14ac:dyDescent="0.2">
      <c r="B301" s="11"/>
      <c r="Y301" s="240"/>
      <c r="Z301" s="240"/>
      <c r="AA301" s="240"/>
      <c r="AB301" s="240"/>
      <c r="AC301" s="241"/>
    </row>
    <row r="302" spans="2:29" x14ac:dyDescent="0.2">
      <c r="Y302" s="240"/>
      <c r="Z302" s="240"/>
      <c r="AA302" s="240"/>
      <c r="AB302" s="240"/>
      <c r="AC302" s="241"/>
    </row>
    <row r="303" spans="2:29" ht="19.5" customHeight="1" x14ac:dyDescent="0.2">
      <c r="B303" s="11"/>
      <c r="H303" s="11"/>
      <c r="Y303" s="240"/>
      <c r="Z303" s="240"/>
      <c r="AA303" s="240"/>
      <c r="AB303" s="240"/>
      <c r="AC303" s="241"/>
    </row>
    <row r="304" spans="2:29" ht="19.5" customHeight="1" x14ac:dyDescent="0.2">
      <c r="B304" s="11"/>
      <c r="H304" s="11"/>
      <c r="Y304" s="48"/>
      <c r="Z304" s="48"/>
      <c r="AA304" s="48"/>
      <c r="AB304" s="48"/>
      <c r="AC304" s="242"/>
    </row>
    <row r="305" spans="2:47" ht="21" customHeight="1" x14ac:dyDescent="0.2">
      <c r="M305" s="24"/>
      <c r="N305" s="24"/>
      <c r="O305" s="24"/>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row>
    <row r="306" spans="2:47" ht="51" customHeight="1" x14ac:dyDescent="0.2">
      <c r="B306" s="506" t="s">
        <v>912</v>
      </c>
      <c r="C306" s="507"/>
      <c r="D306" s="507"/>
      <c r="E306" s="507"/>
      <c r="F306" s="507"/>
      <c r="G306" s="507"/>
      <c r="H306" s="507"/>
      <c r="I306" s="508"/>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row>
    <row r="307" spans="2:47" ht="21" customHeight="1" x14ac:dyDescent="0.2">
      <c r="B307" s="5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row>
    <row r="308" spans="2:47" ht="21.75" customHeight="1" x14ac:dyDescent="0.2">
      <c r="B308" s="14"/>
      <c r="C308" s="14"/>
      <c r="D308" s="14"/>
      <c r="E308" s="14"/>
      <c r="F308" s="14"/>
      <c r="G308" s="14"/>
      <c r="H308" s="14"/>
      <c r="I308" s="14"/>
      <c r="J308" s="14"/>
      <c r="K308" s="14"/>
      <c r="L308" s="14"/>
      <c r="M308" s="14"/>
      <c r="N308" s="14"/>
      <c r="O308" s="14"/>
      <c r="Y308" s="19"/>
      <c r="Z308" s="19"/>
      <c r="AA308" s="19"/>
      <c r="AB308" s="19"/>
      <c r="AC308" s="19"/>
      <c r="AD308" s="19"/>
      <c r="AE308" s="19"/>
      <c r="AF308" s="19"/>
      <c r="AG308" s="19"/>
      <c r="AH308" s="19"/>
      <c r="AJ308" s="19"/>
      <c r="AK308" s="20"/>
    </row>
    <row r="309" spans="2:47" ht="7.5" customHeight="1" x14ac:dyDescent="0.2">
      <c r="B309" s="14"/>
      <c r="C309" s="14"/>
      <c r="D309" s="14"/>
      <c r="E309" s="14"/>
      <c r="F309" s="14"/>
      <c r="G309" s="14"/>
      <c r="H309" s="14"/>
      <c r="I309" s="14"/>
      <c r="J309" s="14"/>
      <c r="K309" s="14"/>
      <c r="L309" s="14"/>
      <c r="M309" s="14"/>
      <c r="N309" s="14"/>
      <c r="O309" s="14"/>
      <c r="Y309" s="21"/>
      <c r="Z309" s="21"/>
      <c r="AA309" s="21"/>
      <c r="AB309" s="21"/>
      <c r="AC309" s="21"/>
      <c r="AD309" s="21"/>
      <c r="AE309" s="21"/>
      <c r="AF309" s="21"/>
      <c r="AG309" s="21"/>
      <c r="AH309" s="21"/>
      <c r="AJ309" s="21"/>
      <c r="AK309" s="20"/>
    </row>
    <row r="310" spans="2:47" ht="18" customHeight="1" x14ac:dyDescent="0.2">
      <c r="B310" s="14"/>
      <c r="C310" s="14"/>
      <c r="D310" s="14"/>
      <c r="E310" s="14"/>
      <c r="F310" s="14"/>
      <c r="G310" s="14"/>
      <c r="H310" s="14"/>
      <c r="I310" s="14"/>
      <c r="J310" s="14"/>
      <c r="K310" s="14"/>
      <c r="L310" s="14"/>
      <c r="M310" s="14"/>
      <c r="N310" s="14"/>
      <c r="O310" s="14"/>
      <c r="Y310" s="20"/>
      <c r="Z310" s="20"/>
      <c r="AA310" s="20"/>
      <c r="AB310" s="20"/>
      <c r="AC310" s="20"/>
      <c r="AD310" s="20"/>
      <c r="AE310" s="20"/>
      <c r="AF310" s="20"/>
      <c r="AG310" s="20"/>
      <c r="AH310" s="20"/>
      <c r="AJ310" s="20"/>
      <c r="AK310" s="20"/>
    </row>
    <row r="311" spans="2:47" ht="14.25" customHeight="1" x14ac:dyDescent="0.2">
      <c r="B311" s="25"/>
      <c r="C311" s="25"/>
      <c r="D311" s="25"/>
      <c r="Y311" s="19"/>
      <c r="Z311" s="19"/>
      <c r="AA311" s="19"/>
      <c r="AB311" s="19"/>
      <c r="AC311" s="19"/>
      <c r="AD311" s="19"/>
      <c r="AE311" s="19"/>
      <c r="AF311" s="19"/>
      <c r="AG311" s="19"/>
      <c r="AH311" s="19"/>
      <c r="AJ311" s="19"/>
      <c r="AK311" s="20"/>
    </row>
    <row r="312" spans="2:47" ht="26.25" customHeight="1" x14ac:dyDescent="0.2">
      <c r="B312" s="25"/>
      <c r="C312" s="25"/>
      <c r="D312" s="25"/>
      <c r="F312" s="24"/>
      <c r="Y312" s="21"/>
      <c r="Z312" s="21"/>
      <c r="AA312" s="21"/>
      <c r="AB312" s="21"/>
      <c r="AC312" s="21"/>
      <c r="AD312" s="21"/>
      <c r="AE312" s="21"/>
      <c r="AF312" s="21"/>
      <c r="AG312" s="21"/>
      <c r="AH312" s="21"/>
      <c r="AJ312" s="21"/>
      <c r="AK312" s="20"/>
    </row>
    <row r="313" spans="2:47" ht="42.75" customHeight="1" x14ac:dyDescent="0.2">
      <c r="F313" s="24"/>
      <c r="Y313" s="21"/>
      <c r="Z313" s="21"/>
      <c r="AA313" s="21"/>
      <c r="AB313" s="21"/>
      <c r="AC313" s="21"/>
      <c r="AD313" s="21"/>
      <c r="AE313" s="21"/>
      <c r="AF313" s="21"/>
      <c r="AG313" s="21"/>
      <c r="AH313" s="21"/>
      <c r="AI313" s="21"/>
      <c r="AJ313" s="21"/>
      <c r="AK313" s="20"/>
    </row>
    <row r="314" spans="2:47" ht="31.5" customHeight="1" x14ac:dyDescent="0.2">
      <c r="Y314" s="24"/>
    </row>
    <row r="315" spans="2:47" ht="7.5" customHeight="1" x14ac:dyDescent="0.2"/>
    <row r="316" spans="2:47" ht="7.5" customHeight="1" x14ac:dyDescent="0.2"/>
    <row r="317" spans="2:47" ht="20.25" customHeight="1" x14ac:dyDescent="0.2"/>
    <row r="318" spans="2:47" ht="17.25" customHeight="1" x14ac:dyDescent="0.2"/>
    <row r="319" spans="2:47" ht="17.25" customHeight="1" x14ac:dyDescent="0.2"/>
    <row r="320" spans="2:47" ht="17.25" customHeight="1" x14ac:dyDescent="0.2"/>
    <row r="321" ht="17.25" customHeight="1" x14ac:dyDescent="0.2"/>
    <row r="322" ht="17.25" customHeight="1" x14ac:dyDescent="0.2"/>
    <row r="323" ht="17.25" customHeight="1" x14ac:dyDescent="0.2"/>
    <row r="324" ht="17.25" customHeight="1" x14ac:dyDescent="0.2"/>
  </sheetData>
  <sheetProtection algorithmName="SHA-512" hashValue="Sr3c15m5UL9mM/8QyY0YwjaAfbVugnLjqE4byXOB5uo5mk8Y1gOoiPJM4gAyFtTxCitUwE7srGaXQ9RTzsRQvQ==" saltValue="WIjjgAiV4uErEmNAINj2aw==" spinCount="100000" sheet="1" objects="1" scenarios="1" selectLockedCells="1"/>
  <dataConsolidate/>
  <mergeCells count="728">
    <mergeCell ref="B207:D207"/>
    <mergeCell ref="E207:F207"/>
    <mergeCell ref="G207:K207"/>
    <mergeCell ref="B211:D211"/>
    <mergeCell ref="B212:D212"/>
    <mergeCell ref="B213:D213"/>
    <mergeCell ref="B214:D214"/>
    <mergeCell ref="B215:D215"/>
    <mergeCell ref="B216:D216"/>
    <mergeCell ref="E211:F211"/>
    <mergeCell ref="E212:F212"/>
    <mergeCell ref="E213:F213"/>
    <mergeCell ref="E214:F214"/>
    <mergeCell ref="E215:F215"/>
    <mergeCell ref="E216:F216"/>
    <mergeCell ref="G211:K211"/>
    <mergeCell ref="B209:F209"/>
    <mergeCell ref="B210:E210"/>
    <mergeCell ref="G212:K212"/>
    <mergeCell ref="G213:K213"/>
    <mergeCell ref="B201:D201"/>
    <mergeCell ref="E201:F201"/>
    <mergeCell ref="G201:K201"/>
    <mergeCell ref="B202:D202"/>
    <mergeCell ref="E202:F202"/>
    <mergeCell ref="G202:K202"/>
    <mergeCell ref="B203:D203"/>
    <mergeCell ref="E203:F203"/>
    <mergeCell ref="G203:K203"/>
    <mergeCell ref="B198:D198"/>
    <mergeCell ref="E198:F198"/>
    <mergeCell ref="G198:K198"/>
    <mergeCell ref="B199:D199"/>
    <mergeCell ref="E199:F199"/>
    <mergeCell ref="G199:K199"/>
    <mergeCell ref="B200:D200"/>
    <mergeCell ref="E200:F200"/>
    <mergeCell ref="G200:K200"/>
    <mergeCell ref="B195:D195"/>
    <mergeCell ref="E195:F195"/>
    <mergeCell ref="G195:K195"/>
    <mergeCell ref="B196:D196"/>
    <mergeCell ref="E196:F196"/>
    <mergeCell ref="G196:K196"/>
    <mergeCell ref="B197:D197"/>
    <mergeCell ref="E197:F197"/>
    <mergeCell ref="G197:K197"/>
    <mergeCell ref="B177:D177"/>
    <mergeCell ref="E177:F177"/>
    <mergeCell ref="G177:K177"/>
    <mergeCell ref="B193:D193"/>
    <mergeCell ref="E193:F193"/>
    <mergeCell ref="G193:K193"/>
    <mergeCell ref="B194:D194"/>
    <mergeCell ref="E194:F194"/>
    <mergeCell ref="G194:K194"/>
    <mergeCell ref="B179:D179"/>
    <mergeCell ref="E179:F179"/>
    <mergeCell ref="G179:K179"/>
    <mergeCell ref="B182:D182"/>
    <mergeCell ref="E182:F182"/>
    <mergeCell ref="G182:K182"/>
    <mergeCell ref="B185:D185"/>
    <mergeCell ref="E185:F185"/>
    <mergeCell ref="G185:K185"/>
    <mergeCell ref="B188:D188"/>
    <mergeCell ref="E188:F188"/>
    <mergeCell ref="G188:K188"/>
    <mergeCell ref="B191:D191"/>
    <mergeCell ref="E191:F191"/>
    <mergeCell ref="G191:K191"/>
    <mergeCell ref="R174:Y174"/>
    <mergeCell ref="R175:Y175"/>
    <mergeCell ref="R176:Y176"/>
    <mergeCell ref="B174:D174"/>
    <mergeCell ref="E174:F174"/>
    <mergeCell ref="G174:K174"/>
    <mergeCell ref="B175:D175"/>
    <mergeCell ref="E175:F175"/>
    <mergeCell ref="G175:K175"/>
    <mergeCell ref="B176:D176"/>
    <mergeCell ref="E176:F176"/>
    <mergeCell ref="G176:K176"/>
    <mergeCell ref="B172:D172"/>
    <mergeCell ref="G172:K172"/>
    <mergeCell ref="B173:D173"/>
    <mergeCell ref="Q251:X251"/>
    <mergeCell ref="Q254:X254"/>
    <mergeCell ref="F141:G141"/>
    <mergeCell ref="F142:G142"/>
    <mergeCell ref="C117:E117"/>
    <mergeCell ref="C118:E118"/>
    <mergeCell ref="C119:E119"/>
    <mergeCell ref="C120:E120"/>
    <mergeCell ref="C121:E121"/>
    <mergeCell ref="C122:E122"/>
    <mergeCell ref="C138:E138"/>
    <mergeCell ref="C139:E139"/>
    <mergeCell ref="C140:E140"/>
    <mergeCell ref="C141:E141"/>
    <mergeCell ref="C142:E142"/>
    <mergeCell ref="F139:G139"/>
    <mergeCell ref="F140:G140"/>
    <mergeCell ref="R199:Y199"/>
    <mergeCell ref="R200:Y200"/>
    <mergeCell ref="R201:Y201"/>
    <mergeCell ref="R173:Y173"/>
    <mergeCell ref="B252:I252"/>
    <mergeCell ref="B249:F249"/>
    <mergeCell ref="B300:I300"/>
    <mergeCell ref="B267:I267"/>
    <mergeCell ref="B298:I298"/>
    <mergeCell ref="B297:I297"/>
    <mergeCell ref="B278:I278"/>
    <mergeCell ref="B279:I281"/>
    <mergeCell ref="B283:F283"/>
    <mergeCell ref="B273:I273"/>
    <mergeCell ref="B274:I274"/>
    <mergeCell ref="B275:I275"/>
    <mergeCell ref="B253:I253"/>
    <mergeCell ref="B272:I272"/>
    <mergeCell ref="B259:I259"/>
    <mergeCell ref="B13:D13"/>
    <mergeCell ref="J9:P9"/>
    <mergeCell ref="Q265:X266"/>
    <mergeCell ref="Q262:X262"/>
    <mergeCell ref="Q261:X261"/>
    <mergeCell ref="Q264:X264"/>
    <mergeCell ref="Q260:X260"/>
    <mergeCell ref="Q258:X259"/>
    <mergeCell ref="Q252:X252"/>
    <mergeCell ref="Q253:X253"/>
    <mergeCell ref="R205:Y205"/>
    <mergeCell ref="R206:Y206"/>
    <mergeCell ref="R207:Y207"/>
    <mergeCell ref="R172:Y172"/>
    <mergeCell ref="R197:Y197"/>
    <mergeCell ref="R198:Y198"/>
    <mergeCell ref="R202:Y202"/>
    <mergeCell ref="R204:Y204"/>
    <mergeCell ref="R203:Y203"/>
    <mergeCell ref="R193:Y193"/>
    <mergeCell ref="R194:Y194"/>
    <mergeCell ref="R195:Y195"/>
    <mergeCell ref="R196:Y196"/>
    <mergeCell ref="B250:I250"/>
    <mergeCell ref="B3:E3"/>
    <mergeCell ref="U3:X3"/>
    <mergeCell ref="B4:I5"/>
    <mergeCell ref="Q4:X5"/>
    <mergeCell ref="B8:G8"/>
    <mergeCell ref="H8:I8"/>
    <mergeCell ref="Q8:V8"/>
    <mergeCell ref="W8:X8"/>
    <mergeCell ref="B6:I6"/>
    <mergeCell ref="B7:I7"/>
    <mergeCell ref="J6:P7"/>
    <mergeCell ref="J4:P4"/>
    <mergeCell ref="J5:P5"/>
    <mergeCell ref="J8:P8"/>
    <mergeCell ref="Q9:V9"/>
    <mergeCell ref="Q12:T12"/>
    <mergeCell ref="B38:C38"/>
    <mergeCell ref="B33:C33"/>
    <mergeCell ref="B9:G9"/>
    <mergeCell ref="H9:I9"/>
    <mergeCell ref="W9:X9"/>
    <mergeCell ref="B10:D10"/>
    <mergeCell ref="E10:G10"/>
    <mergeCell ref="T17:X17"/>
    <mergeCell ref="Q17:S17"/>
    <mergeCell ref="U13:V13"/>
    <mergeCell ref="Q11:T11"/>
    <mergeCell ref="U12:V12"/>
    <mergeCell ref="W12:X12"/>
    <mergeCell ref="Q13:T13"/>
    <mergeCell ref="B12:D12"/>
    <mergeCell ref="U11:X11"/>
    <mergeCell ref="W13:X13"/>
    <mergeCell ref="Q14:T14"/>
    <mergeCell ref="B11:D11"/>
    <mergeCell ref="E14:I14"/>
    <mergeCell ref="B14:D14"/>
    <mergeCell ref="H13:I13"/>
    <mergeCell ref="B15:D15"/>
    <mergeCell ref="B30:I30"/>
    <mergeCell ref="G32:I32"/>
    <mergeCell ref="B32:C32"/>
    <mergeCell ref="B16:D16"/>
    <mergeCell ref="B17:E19"/>
    <mergeCell ref="Q22:X26"/>
    <mergeCell ref="G35:I35"/>
    <mergeCell ref="G36:H37"/>
    <mergeCell ref="I36:I37"/>
    <mergeCell ref="D36:E36"/>
    <mergeCell ref="G33:I33"/>
    <mergeCell ref="B35:C35"/>
    <mergeCell ref="D33:E33"/>
    <mergeCell ref="B39:C39"/>
    <mergeCell ref="D39:E39"/>
    <mergeCell ref="B22:I27"/>
    <mergeCell ref="D38:E38"/>
    <mergeCell ref="G39:H39"/>
    <mergeCell ref="D35:E35"/>
    <mergeCell ref="B36:C36"/>
    <mergeCell ref="G38:H38"/>
    <mergeCell ref="D32:E32"/>
    <mergeCell ref="C51:D51"/>
    <mergeCell ref="B42:K42"/>
    <mergeCell ref="B44:K44"/>
    <mergeCell ref="B45:K45"/>
    <mergeCell ref="B48:F48"/>
    <mergeCell ref="E160:I160"/>
    <mergeCell ref="B158:J158"/>
    <mergeCell ref="B167:J168"/>
    <mergeCell ref="B170:F170"/>
    <mergeCell ref="C49:D49"/>
    <mergeCell ref="C50:D50"/>
    <mergeCell ref="J49:K49"/>
    <mergeCell ref="J50:K50"/>
    <mergeCell ref="C52:D52"/>
    <mergeCell ref="C53:D53"/>
    <mergeCell ref="C54:D54"/>
    <mergeCell ref="J51:K51"/>
    <mergeCell ref="J67:K67"/>
    <mergeCell ref="J52:K52"/>
    <mergeCell ref="J53:K53"/>
    <mergeCell ref="J54:K54"/>
    <mergeCell ref="B154:F154"/>
    <mergeCell ref="C123:E123"/>
    <mergeCell ref="C132:E132"/>
    <mergeCell ref="B41:K41"/>
    <mergeCell ref="Q16:S16"/>
    <mergeCell ref="U14:X14"/>
    <mergeCell ref="Q30:X30"/>
    <mergeCell ref="Q15:T15"/>
    <mergeCell ref="U15:X15"/>
    <mergeCell ref="Q29:X29"/>
    <mergeCell ref="B157:J157"/>
    <mergeCell ref="B164:D164"/>
    <mergeCell ref="J55:K55"/>
    <mergeCell ref="J56:K56"/>
    <mergeCell ref="J57:K57"/>
    <mergeCell ref="J69:K69"/>
    <mergeCell ref="J68:K68"/>
    <mergeCell ref="B75:F75"/>
    <mergeCell ref="B76:F76"/>
    <mergeCell ref="G77:H77"/>
    <mergeCell ref="G78:H78"/>
    <mergeCell ref="B115:F115"/>
    <mergeCell ref="B116:F116"/>
    <mergeCell ref="F117:G117"/>
    <mergeCell ref="J64:K64"/>
    <mergeCell ref="J65:K65"/>
    <mergeCell ref="J66:K66"/>
    <mergeCell ref="R177:Y177"/>
    <mergeCell ref="B166:J166"/>
    <mergeCell ref="B47:F47"/>
    <mergeCell ref="J10:P10"/>
    <mergeCell ref="E16:I16"/>
    <mergeCell ref="T16:X16"/>
    <mergeCell ref="E11:G11"/>
    <mergeCell ref="H11:I11"/>
    <mergeCell ref="E12:G12"/>
    <mergeCell ref="H12:I12"/>
    <mergeCell ref="H10:I10"/>
    <mergeCell ref="Q10:T10"/>
    <mergeCell ref="U10:X10"/>
    <mergeCell ref="E15:I15"/>
    <mergeCell ref="E13:G13"/>
    <mergeCell ref="J58:K58"/>
    <mergeCell ref="J59:K59"/>
    <mergeCell ref="J60:K60"/>
    <mergeCell ref="J61:K61"/>
    <mergeCell ref="J62:K62"/>
    <mergeCell ref="J63:K63"/>
    <mergeCell ref="G112:H112"/>
    <mergeCell ref="G107:H107"/>
    <mergeCell ref="E172:F172"/>
    <mergeCell ref="B306:I306"/>
    <mergeCell ref="B264:I264"/>
    <mergeCell ref="B254:I254"/>
    <mergeCell ref="B255:I255"/>
    <mergeCell ref="B266:I266"/>
    <mergeCell ref="B269:I269"/>
    <mergeCell ref="B261:I261"/>
    <mergeCell ref="B260:I260"/>
    <mergeCell ref="B258:I258"/>
    <mergeCell ref="B284:I284"/>
    <mergeCell ref="B285:I294"/>
    <mergeCell ref="B268:I268"/>
    <mergeCell ref="B265:I265"/>
    <mergeCell ref="B299:I299"/>
    <mergeCell ref="E173:F173"/>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143:E143"/>
    <mergeCell ref="C144:E144"/>
    <mergeCell ref="C145:E145"/>
    <mergeCell ref="C148:E148"/>
    <mergeCell ref="F148:G148"/>
    <mergeCell ref="C151:E151"/>
    <mergeCell ref="F151:G151"/>
    <mergeCell ref="B171:E171"/>
    <mergeCell ref="F118:G118"/>
    <mergeCell ref="F119:G119"/>
    <mergeCell ref="G109:H109"/>
    <mergeCell ref="G110:H110"/>
    <mergeCell ref="F120:G120"/>
    <mergeCell ref="F121:G121"/>
    <mergeCell ref="F122:G122"/>
    <mergeCell ref="F138:G138"/>
    <mergeCell ref="Y118:Z118"/>
    <mergeCell ref="Y119:Z119"/>
    <mergeCell ref="Y120:Z120"/>
    <mergeCell ref="Y121:Z121"/>
    <mergeCell ref="Y122:Z122"/>
    <mergeCell ref="Y138:Z138"/>
    <mergeCell ref="R121:S121"/>
    <mergeCell ref="R122:S122"/>
    <mergeCell ref="R138:S138"/>
    <mergeCell ref="Y123:Z123"/>
    <mergeCell ref="G173:K173"/>
    <mergeCell ref="R79:S79"/>
    <mergeCell ref="R105:S105"/>
    <mergeCell ref="R106:S106"/>
    <mergeCell ref="R107:S107"/>
    <mergeCell ref="R108:S108"/>
    <mergeCell ref="R109:S109"/>
    <mergeCell ref="R110:S110"/>
    <mergeCell ref="R111:S111"/>
    <mergeCell ref="R112:S112"/>
    <mergeCell ref="G106:H106"/>
    <mergeCell ref="G79:H79"/>
    <mergeCell ref="G105:H105"/>
    <mergeCell ref="G108:H108"/>
    <mergeCell ref="G111:H111"/>
    <mergeCell ref="R139:S139"/>
    <mergeCell ref="R140:S140"/>
    <mergeCell ref="R141:S141"/>
    <mergeCell ref="R142:S142"/>
    <mergeCell ref="F143:G143"/>
    <mergeCell ref="R143:S143"/>
    <mergeCell ref="F123:G123"/>
    <mergeCell ref="R123:S123"/>
    <mergeCell ref="R145:S145"/>
    <mergeCell ref="AE111:AF111"/>
    <mergeCell ref="AE112:AF112"/>
    <mergeCell ref="AE114:AF114"/>
    <mergeCell ref="R77:S77"/>
    <mergeCell ref="R78:S78"/>
    <mergeCell ref="R117:S117"/>
    <mergeCell ref="R118:S118"/>
    <mergeCell ref="R119:S119"/>
    <mergeCell ref="R120:S120"/>
    <mergeCell ref="AE77:AF77"/>
    <mergeCell ref="AE78:AF78"/>
    <mergeCell ref="AE79:AF79"/>
    <mergeCell ref="AE105:AF105"/>
    <mergeCell ref="AE106:AF106"/>
    <mergeCell ref="AE107:AF107"/>
    <mergeCell ref="AE108:AF108"/>
    <mergeCell ref="AE109:AF109"/>
    <mergeCell ref="AE110:AF110"/>
    <mergeCell ref="Y117:Z117"/>
    <mergeCell ref="AE102:AF102"/>
    <mergeCell ref="B218:D218"/>
    <mergeCell ref="E218:F218"/>
    <mergeCell ref="G218:K218"/>
    <mergeCell ref="R218:Y218"/>
    <mergeCell ref="B219:D219"/>
    <mergeCell ref="E219:F219"/>
    <mergeCell ref="R211:Y211"/>
    <mergeCell ref="R212:Y212"/>
    <mergeCell ref="R213:Y213"/>
    <mergeCell ref="B217:D217"/>
    <mergeCell ref="E217:F217"/>
    <mergeCell ref="G217:K217"/>
    <mergeCell ref="R217:Y217"/>
    <mergeCell ref="R214:Y214"/>
    <mergeCell ref="R215:Y215"/>
    <mergeCell ref="R216:Y216"/>
    <mergeCell ref="G214:K214"/>
    <mergeCell ref="G215:K215"/>
    <mergeCell ref="G216:K216"/>
    <mergeCell ref="G219:K219"/>
    <mergeCell ref="R219:Y219"/>
    <mergeCell ref="R232:Y232"/>
    <mergeCell ref="R233:Y233"/>
    <mergeCell ref="R234:Y234"/>
    <mergeCell ref="B232:D232"/>
    <mergeCell ref="B233:D233"/>
    <mergeCell ref="B234:D234"/>
    <mergeCell ref="E232:F232"/>
    <mergeCell ref="E233:F233"/>
    <mergeCell ref="E234:F234"/>
    <mergeCell ref="G232:K232"/>
    <mergeCell ref="G233:K233"/>
    <mergeCell ref="G234:K234"/>
    <mergeCell ref="R235:Y235"/>
    <mergeCell ref="R236:Y236"/>
    <mergeCell ref="R237:Y237"/>
    <mergeCell ref="B235:D235"/>
    <mergeCell ref="B236:D236"/>
    <mergeCell ref="B237:D237"/>
    <mergeCell ref="E235:F235"/>
    <mergeCell ref="E236:F236"/>
    <mergeCell ref="E237:F237"/>
    <mergeCell ref="G235:K235"/>
    <mergeCell ref="G236:K236"/>
    <mergeCell ref="G237:K237"/>
    <mergeCell ref="G243:K243"/>
    <mergeCell ref="R238:Y238"/>
    <mergeCell ref="R239:Y239"/>
    <mergeCell ref="R240:Y240"/>
    <mergeCell ref="B238:D238"/>
    <mergeCell ref="B239:D239"/>
    <mergeCell ref="B240:D240"/>
    <mergeCell ref="E238:F238"/>
    <mergeCell ref="E239:F239"/>
    <mergeCell ref="E240:F240"/>
    <mergeCell ref="G238:K238"/>
    <mergeCell ref="G239:K239"/>
    <mergeCell ref="G240:K240"/>
    <mergeCell ref="Y154:Z154"/>
    <mergeCell ref="R244:Y244"/>
    <mergeCell ref="R245:Y245"/>
    <mergeCell ref="R246:Y246"/>
    <mergeCell ref="B244:D244"/>
    <mergeCell ref="B245:D245"/>
    <mergeCell ref="B246:D246"/>
    <mergeCell ref="E244:F244"/>
    <mergeCell ref="E245:F245"/>
    <mergeCell ref="E246:F246"/>
    <mergeCell ref="G244:K244"/>
    <mergeCell ref="G245:K245"/>
    <mergeCell ref="G246:K246"/>
    <mergeCell ref="R241:Y241"/>
    <mergeCell ref="R242:Y242"/>
    <mergeCell ref="R243:Y243"/>
    <mergeCell ref="B241:D241"/>
    <mergeCell ref="B242:D242"/>
    <mergeCell ref="B243:D243"/>
    <mergeCell ref="E241:F241"/>
    <mergeCell ref="E242:F242"/>
    <mergeCell ref="E243:F243"/>
    <mergeCell ref="G241:K241"/>
    <mergeCell ref="G242:K242"/>
    <mergeCell ref="F152:G152"/>
    <mergeCell ref="R152:S152"/>
    <mergeCell ref="Y152:Z152"/>
    <mergeCell ref="R148:S148"/>
    <mergeCell ref="Y148:Z148"/>
    <mergeCell ref="C149:E149"/>
    <mergeCell ref="F149:G149"/>
    <mergeCell ref="R149:S149"/>
    <mergeCell ref="Y149:Z149"/>
    <mergeCell ref="C150:E150"/>
    <mergeCell ref="F150:G150"/>
    <mergeCell ref="R150:S150"/>
    <mergeCell ref="Y150:Z150"/>
    <mergeCell ref="C127:E127"/>
    <mergeCell ref="F127:G127"/>
    <mergeCell ref="R127:S127"/>
    <mergeCell ref="Y127:Z127"/>
    <mergeCell ref="C128:E128"/>
    <mergeCell ref="F128:G128"/>
    <mergeCell ref="R128:S128"/>
    <mergeCell ref="Y128:Z128"/>
    <mergeCell ref="C129:E129"/>
    <mergeCell ref="F129:G129"/>
    <mergeCell ref="R129:S129"/>
    <mergeCell ref="Y129:Z129"/>
    <mergeCell ref="C124:E124"/>
    <mergeCell ref="F124:G124"/>
    <mergeCell ref="R124:S124"/>
    <mergeCell ref="Y124:Z124"/>
    <mergeCell ref="C125:E125"/>
    <mergeCell ref="F125:G125"/>
    <mergeCell ref="R125:S125"/>
    <mergeCell ref="Y125:Z125"/>
    <mergeCell ref="C126:E126"/>
    <mergeCell ref="F126:G126"/>
    <mergeCell ref="R126:S126"/>
    <mergeCell ref="Y126:Z126"/>
    <mergeCell ref="C130:E130"/>
    <mergeCell ref="F130:G130"/>
    <mergeCell ref="R130:S130"/>
    <mergeCell ref="Y130:Z130"/>
    <mergeCell ref="C131:E131"/>
    <mergeCell ref="F131:G131"/>
    <mergeCell ref="R131:S131"/>
    <mergeCell ref="Y131:Z131"/>
    <mergeCell ref="F132:G132"/>
    <mergeCell ref="R132:S132"/>
    <mergeCell ref="Y132:Z132"/>
    <mergeCell ref="C133:E133"/>
    <mergeCell ref="F133:G133"/>
    <mergeCell ref="R133:S133"/>
    <mergeCell ref="Y133:Z133"/>
    <mergeCell ref="C134:E134"/>
    <mergeCell ref="F134:G134"/>
    <mergeCell ref="R134:S134"/>
    <mergeCell ref="Y134:Z134"/>
    <mergeCell ref="C135:E135"/>
    <mergeCell ref="F135:G135"/>
    <mergeCell ref="R135:S135"/>
    <mergeCell ref="Y135:Z135"/>
    <mergeCell ref="C136:E136"/>
    <mergeCell ref="F136:G136"/>
    <mergeCell ref="R136:S136"/>
    <mergeCell ref="Y136:Z136"/>
    <mergeCell ref="C137:E137"/>
    <mergeCell ref="F137:G137"/>
    <mergeCell ref="R137:S137"/>
    <mergeCell ref="Y137:Z137"/>
    <mergeCell ref="F144:G144"/>
    <mergeCell ref="R144:S144"/>
    <mergeCell ref="Y143:Z143"/>
    <mergeCell ref="Y144:Z144"/>
    <mergeCell ref="Y139:Z139"/>
    <mergeCell ref="Y140:Z140"/>
    <mergeCell ref="Y141:Z141"/>
    <mergeCell ref="F145:G145"/>
    <mergeCell ref="Y142:Z142"/>
    <mergeCell ref="R179:Y179"/>
    <mergeCell ref="B180:D180"/>
    <mergeCell ref="E180:F180"/>
    <mergeCell ref="G180:K180"/>
    <mergeCell ref="R180:Y180"/>
    <mergeCell ref="B178:D178"/>
    <mergeCell ref="E178:F178"/>
    <mergeCell ref="G178:K178"/>
    <mergeCell ref="R178:Y178"/>
    <mergeCell ref="C146:E146"/>
    <mergeCell ref="F146:G146"/>
    <mergeCell ref="R146:S146"/>
    <mergeCell ref="Y146:Z146"/>
    <mergeCell ref="C147:E147"/>
    <mergeCell ref="F147:G147"/>
    <mergeCell ref="R147:S147"/>
    <mergeCell ref="Y147:Z147"/>
    <mergeCell ref="Y145:Z145"/>
    <mergeCell ref="T162:U162"/>
    <mergeCell ref="R151:S151"/>
    <mergeCell ref="Y151:Z151"/>
    <mergeCell ref="C152:E152"/>
    <mergeCell ref="B181:D181"/>
    <mergeCell ref="E181:F181"/>
    <mergeCell ref="G181:K181"/>
    <mergeCell ref="R181:Y181"/>
    <mergeCell ref="R182:Y182"/>
    <mergeCell ref="B183:D183"/>
    <mergeCell ref="E183:F183"/>
    <mergeCell ref="G183:K183"/>
    <mergeCell ref="R183:Y183"/>
    <mergeCell ref="B184:D184"/>
    <mergeCell ref="E184:F184"/>
    <mergeCell ref="G184:K184"/>
    <mergeCell ref="R184:Y184"/>
    <mergeCell ref="R185:Y185"/>
    <mergeCell ref="B186:D186"/>
    <mergeCell ref="E186:F186"/>
    <mergeCell ref="G186:K186"/>
    <mergeCell ref="R186:Y186"/>
    <mergeCell ref="B187:D187"/>
    <mergeCell ref="E187:F187"/>
    <mergeCell ref="G187:K187"/>
    <mergeCell ref="R187:Y187"/>
    <mergeCell ref="R188:Y188"/>
    <mergeCell ref="B189:D189"/>
    <mergeCell ref="E189:F189"/>
    <mergeCell ref="G189:K189"/>
    <mergeCell ref="R189:Y189"/>
    <mergeCell ref="B190:D190"/>
    <mergeCell ref="E190:F190"/>
    <mergeCell ref="G190:K190"/>
    <mergeCell ref="R190:Y190"/>
    <mergeCell ref="R191:Y191"/>
    <mergeCell ref="B192:D192"/>
    <mergeCell ref="E192:F192"/>
    <mergeCell ref="G192:K192"/>
    <mergeCell ref="R192:Y192"/>
    <mergeCell ref="B204:D204"/>
    <mergeCell ref="E204:F204"/>
    <mergeCell ref="G204:K204"/>
    <mergeCell ref="B205:D205"/>
    <mergeCell ref="E205:F205"/>
    <mergeCell ref="G205:K205"/>
    <mergeCell ref="B206:D206"/>
    <mergeCell ref="E206:F206"/>
    <mergeCell ref="G206:K206"/>
    <mergeCell ref="R220:Y220"/>
    <mergeCell ref="B221:D221"/>
    <mergeCell ref="E221:F221"/>
    <mergeCell ref="G221:K221"/>
    <mergeCell ref="R221:Y221"/>
    <mergeCell ref="B222:D222"/>
    <mergeCell ref="E222:F222"/>
    <mergeCell ref="G222:K222"/>
    <mergeCell ref="R222:Y222"/>
    <mergeCell ref="B220:D220"/>
    <mergeCell ref="E220:F220"/>
    <mergeCell ref="G220:K220"/>
    <mergeCell ref="B231:D231"/>
    <mergeCell ref="E231:F231"/>
    <mergeCell ref="G231:K231"/>
    <mergeCell ref="R231:Y231"/>
    <mergeCell ref="B228:D228"/>
    <mergeCell ref="E228:F228"/>
    <mergeCell ref="G228:K228"/>
    <mergeCell ref="R228:Y228"/>
    <mergeCell ref="B229:D229"/>
    <mergeCell ref="E229:F229"/>
    <mergeCell ref="G229:K229"/>
    <mergeCell ref="R229:Y229"/>
    <mergeCell ref="B230:D230"/>
    <mergeCell ref="E230:F230"/>
    <mergeCell ref="G230:K230"/>
    <mergeCell ref="R230:Y230"/>
    <mergeCell ref="B226:D226"/>
    <mergeCell ref="E226:F226"/>
    <mergeCell ref="G226:K226"/>
    <mergeCell ref="R226:Y226"/>
    <mergeCell ref="B227:D227"/>
    <mergeCell ref="E227:F227"/>
    <mergeCell ref="G227:K227"/>
    <mergeCell ref="R227:Y227"/>
    <mergeCell ref="B223:D223"/>
    <mergeCell ref="E223:F223"/>
    <mergeCell ref="G223:K223"/>
    <mergeCell ref="R223:Y223"/>
    <mergeCell ref="B224:D224"/>
    <mergeCell ref="E224:F224"/>
    <mergeCell ref="G224:K224"/>
    <mergeCell ref="R224:Y224"/>
    <mergeCell ref="B225:D225"/>
    <mergeCell ref="E225:F225"/>
    <mergeCell ref="G225:K225"/>
    <mergeCell ref="R225:Y225"/>
    <mergeCell ref="G91:H91"/>
    <mergeCell ref="R91:S91"/>
    <mergeCell ref="AE91:AF91"/>
    <mergeCell ref="G100:H100"/>
    <mergeCell ref="R100:S100"/>
    <mergeCell ref="AE100:AF100"/>
    <mergeCell ref="G101:H101"/>
    <mergeCell ref="R101:S101"/>
    <mergeCell ref="AE101:AF101"/>
    <mergeCell ref="G92:H92"/>
    <mergeCell ref="R92:S92"/>
    <mergeCell ref="AE92:AF92"/>
    <mergeCell ref="G93:H93"/>
    <mergeCell ref="R93:S93"/>
    <mergeCell ref="AE93:AF93"/>
    <mergeCell ref="G94:H94"/>
    <mergeCell ref="R94:S94"/>
    <mergeCell ref="AE94:AF94"/>
    <mergeCell ref="G80:H80"/>
    <mergeCell ref="R80:S80"/>
    <mergeCell ref="AE80:AF80"/>
    <mergeCell ref="G81:H81"/>
    <mergeCell ref="R81:S81"/>
    <mergeCell ref="AE81:AF81"/>
    <mergeCell ref="G82:H82"/>
    <mergeCell ref="R82:S82"/>
    <mergeCell ref="AE82:AF82"/>
    <mergeCell ref="G83:H83"/>
    <mergeCell ref="R83:S83"/>
    <mergeCell ref="AE83:AF83"/>
    <mergeCell ref="G84:H84"/>
    <mergeCell ref="R84:S84"/>
    <mergeCell ref="AE84:AF84"/>
    <mergeCell ref="G90:H90"/>
    <mergeCell ref="R90:S90"/>
    <mergeCell ref="AE90:AF90"/>
    <mergeCell ref="G85:H85"/>
    <mergeCell ref="R85:S85"/>
    <mergeCell ref="AE85:AF85"/>
    <mergeCell ref="G86:H86"/>
    <mergeCell ref="R86:S86"/>
    <mergeCell ref="AE86:AF86"/>
    <mergeCell ref="G87:H87"/>
    <mergeCell ref="R87:S87"/>
    <mergeCell ref="AE87:AF87"/>
    <mergeCell ref="G88:H88"/>
    <mergeCell ref="R88:S88"/>
    <mergeCell ref="AE88:AF88"/>
    <mergeCell ref="G89:H89"/>
    <mergeCell ref="R89:S89"/>
    <mergeCell ref="AE89:AF89"/>
    <mergeCell ref="U268:X269"/>
    <mergeCell ref="G98:H98"/>
    <mergeCell ref="R98:S98"/>
    <mergeCell ref="AE98:AF98"/>
    <mergeCell ref="G99:H99"/>
    <mergeCell ref="R99:S99"/>
    <mergeCell ref="AE99:AF99"/>
    <mergeCell ref="G95:H95"/>
    <mergeCell ref="R95:S95"/>
    <mergeCell ref="AE95:AF95"/>
    <mergeCell ref="G96:H96"/>
    <mergeCell ref="R96:S96"/>
    <mergeCell ref="AE96:AF96"/>
    <mergeCell ref="G97:H97"/>
    <mergeCell ref="R97:S97"/>
    <mergeCell ref="AE97:AF97"/>
    <mergeCell ref="G103:H103"/>
    <mergeCell ref="R103:S103"/>
    <mergeCell ref="AE103:AF103"/>
    <mergeCell ref="G104:H104"/>
    <mergeCell ref="R104:S104"/>
    <mergeCell ref="AE104:AF104"/>
    <mergeCell ref="G102:H102"/>
    <mergeCell ref="R102:S102"/>
  </mergeCells>
  <phoneticPr fontId="0" type="noConversion"/>
  <conditionalFormatting sqref="E50:E69">
    <cfRule type="expression" dxfId="65" priority="106">
      <formula>$C50&lt;&gt;"Kaffeautomat"</formula>
    </cfRule>
  </conditionalFormatting>
  <conditionalFormatting sqref="F50:F69">
    <cfRule type="expression" dxfId="64" priority="107">
      <formula>$C50&lt;&gt;"Vattenautomat"</formula>
    </cfRule>
  </conditionalFormatting>
  <conditionalFormatting sqref="F118:G152">
    <cfRule type="expression" dxfId="63" priority="647">
      <formula>LEFT($C118,4)&lt;&gt;"Övri"</formula>
    </cfRule>
  </conditionalFormatting>
  <conditionalFormatting sqref="G78:H112">
    <cfRule type="expression" dxfId="62" priority="99">
      <formula>AND($D78&lt;&gt;"Övrig kaffeautomat",$D78&lt;&gt;"Befintlig automat, endast serviceavtal (ange modell i fritext)",$D78&lt;&gt;"Övrig vattenautomat")</formula>
    </cfRule>
  </conditionalFormatting>
  <conditionalFormatting sqref="H50:H69">
    <cfRule type="expression" dxfId="61" priority="101">
      <formula>$G50&lt;&gt;"Hyra"</formula>
    </cfRule>
  </conditionalFormatting>
  <conditionalFormatting sqref="K78:L112">
    <cfRule type="expression" dxfId="60" priority="12">
      <formula>$C78="Vattenautomater"</formula>
    </cfRule>
  </conditionalFormatting>
  <conditionalFormatting sqref="L78:L112">
    <cfRule type="expression" dxfId="59" priority="17">
      <formula>OR($J78="Ingen service (endast vid köp)",$J78="")</formula>
    </cfRule>
    <cfRule type="expression" dxfId="58" priority="18">
      <formula>$J78="Hygienisk service"</formula>
    </cfRule>
    <cfRule type="expression" dxfId="57" priority="23">
      <formula>$J78="Fullservice"</formula>
    </cfRule>
  </conditionalFormatting>
  <conditionalFormatting sqref="O78:O112">
    <cfRule type="expression" dxfId="56" priority="6">
      <formula>AND(NOT(LEFT($D78,6)="Vatten"),$C78="Vattenautomater")</formula>
    </cfRule>
    <cfRule type="expression" dxfId="55" priority="700">
      <formula>OR($D78="Befintlig automat, endast serviceavtal (ange modell i fritext)",LEFT(D78,8)="Tillhöra")</formula>
    </cfRule>
  </conditionalFormatting>
  <conditionalFormatting sqref="Q118:Q152">
    <cfRule type="expression" dxfId="54" priority="5">
      <formula>NOT(LEFT($C118,5)="Övrig")</formula>
    </cfRule>
  </conditionalFormatting>
  <conditionalFormatting sqref="R118:Z152">
    <cfRule type="expression" dxfId="53" priority="39">
      <formula>$Q118="Nej"</formula>
    </cfRule>
  </conditionalFormatting>
  <conditionalFormatting sqref="R78:AB112">
    <cfRule type="expression" dxfId="52" priority="15">
      <formula>$Q78="Nej"</formula>
    </cfRule>
  </conditionalFormatting>
  <conditionalFormatting sqref="T17">
    <cfRule type="expression" dxfId="51" priority="560" stopIfTrue="1">
      <formula>$Q$17="Nej"</formula>
    </cfRule>
  </conditionalFormatting>
  <conditionalFormatting sqref="T78:T112">
    <cfRule type="expression" dxfId="50" priority="73">
      <formula>$I78&lt;&gt;"Köp"</formula>
    </cfRule>
  </conditionalFormatting>
  <conditionalFormatting sqref="U3 U268">
    <cfRule type="expression" dxfId="49" priority="113">
      <formula>U3&lt;&gt;""</formula>
    </cfRule>
  </conditionalFormatting>
  <conditionalFormatting sqref="U78:U112 W78:W112">
    <cfRule type="expression" dxfId="48" priority="72">
      <formula>OR($I78="Köp",$I78="Endast service")</formula>
    </cfRule>
  </conditionalFormatting>
  <conditionalFormatting sqref="U118:U152">
    <cfRule type="expression" dxfId="47" priority="53">
      <formula>$P118=TRUE</formula>
    </cfRule>
  </conditionalFormatting>
  <conditionalFormatting sqref="V78:V112">
    <cfRule type="expression" dxfId="46" priority="43">
      <formula>$J78="Ingen service (endast vid köp)"</formula>
    </cfRule>
  </conditionalFormatting>
  <conditionalFormatting sqref="W118:W152">
    <cfRule type="expression" dxfId="45" priority="55">
      <formula>$P118=TRUE</formula>
    </cfRule>
  </conditionalFormatting>
  <conditionalFormatting sqref="X50:X69">
    <cfRule type="expression" dxfId="44" priority="102">
      <formula>$M50&lt;&gt;"Ja"</formula>
    </cfRule>
  </conditionalFormatting>
  <conditionalFormatting sqref="X78:AB112">
    <cfRule type="expression" dxfId="43" priority="16">
      <formula>$J78="Ingen service (endast vid köp)"</formula>
    </cfRule>
  </conditionalFormatting>
  <conditionalFormatting sqref="Y78:AB112">
    <cfRule type="expression" dxfId="42" priority="8">
      <formula>$C78="Vattenautomater"</formula>
    </cfRule>
  </conditionalFormatting>
  <conditionalFormatting sqref="AC78:AE78">
    <cfRule type="expression" dxfId="41" priority="14">
      <formula>$Q78="Nej"</formula>
    </cfRule>
  </conditionalFormatting>
  <conditionalFormatting sqref="AC79:AF112 R173:Y246">
    <cfRule type="expression" dxfId="40" priority="28">
      <formula>$Q79="Nej"</formula>
    </cfRule>
  </conditionalFormatting>
  <dataValidations xWindow="179" yWindow="422" count="22">
    <dataValidation type="list" allowBlank="1" showInputMessage="1" showErrorMessage="1" sqref="R257 Q78:Q112 Q50:Q69 Q20 Q17 Q173:Q207 Q212:Q246" xr:uid="{436C0643-0699-4034-9779-ADEEBAAFFADD}">
      <formula1>"Ja,Nej"</formula1>
    </dataValidation>
    <dataValidation allowBlank="1" showErrorMessage="1" sqref="B43:I43" xr:uid="{415A22AB-9613-46B8-A23F-0760FFE8AB13}"/>
    <dataValidation type="decimal" allowBlank="1" showInputMessage="1" showErrorMessage="1" error="Talet måste vara mellan 0 och 100" sqref="D46:E46" xr:uid="{5B314B25-240A-42C4-AB3D-3BA1E1B09A3A}">
      <formula1>0</formula1>
      <formula2>100</formula2>
    </dataValidation>
    <dataValidation type="list" allowBlank="1" showInputMessage="1" showErrorMessage="1" sqref="F46" xr:uid="{535ADD3E-988B-4AA4-BBB6-B7EB9B57CFC9}">
      <formula1>"Mån,År"</formula1>
    </dataValidation>
    <dataValidation type="date" errorStyle="information" allowBlank="1" showInputMessage="1" showErrorMessage="1" errorTitle="Fel" error="Ange datum i datumformatet ÅÅÅÅ-MM-DD och får inte vara tidigare än 2012-01-01 eller senare än 2016-01-01_x000a_Alternativt texten &quot;Ej tillämpligt&quot;_x000a_" promptTitle="Datum" prompt="Datum i datumformatet ÅÅÅÅ-MM-DD alternativt texten &quot;Ej tillämpligt&quot;_x000a_" sqref="B46:C46" xr:uid="{19BAE224-E6A6-411A-BF63-F5709D4F65F5}">
      <formula1>40544</formula1>
      <formula2>72686</formula2>
    </dataValidation>
    <dataValidation type="date" errorStyle="information" allowBlank="1" showInputMessage="1" showErrorMessage="1" errorTitle="Fel" error="Fel datumformat._x000a_Ange datum i datumformatet ÅÅÅÅ-MM-DD Alternativt texten &quot;Ej tillämpligt&quot;_x000a_" promptTitle="Datum" prompt="Datum i datumformatet ÅÅÅÅ-MM-DD_x000a_Som tumregel vid komplexa avrop kan det anses rimligt med minst 14 arbetsdagars svarstid och vid mindre komplexa avrop är motsvarande svarstid sju arbetsdagar." sqref="B40" xr:uid="{3C97441B-51EF-44FD-82AB-C47321706E90}">
      <formula1>40817</formula1>
      <formula2>42308</formula2>
    </dataValidation>
    <dataValidation type="date" errorStyle="information" allowBlank="1" showInputMessage="1" showErrorMessage="1" errorTitle="Fel" error="Ange datum i datumformatet ÅÅÅÅ-MM-DD" promptTitle="Datum" prompt="Datum i datumformatet ÅÅÅÅ-MM-DD" sqref="D40" xr:uid="{9530BAB9-75F4-42CF-99C4-2DC6BB623B21}">
      <formula1>40817</formula1>
      <formula2>42308</formula2>
    </dataValidation>
    <dataValidation type="list" allowBlank="1" showInputMessage="1" showErrorMessage="1" sqref="B45" xr:uid="{31F355E0-9885-4BDC-A3F1-83D27B4A55A5}">
      <formula1>ResVarTja</formula1>
    </dataValidation>
    <dataValidation type="list" allowBlank="1" showInputMessage="1" showErrorMessage="1" sqref="B42" xr:uid="{1CDE2D85-2B37-489E-A699-D3A5E2098045}">
      <formula1>TblDelområde</formula1>
    </dataValidation>
    <dataValidation type="list" allowBlank="1" showInputMessage="1" showErrorMessage="1" sqref="B158:J158" xr:uid="{10E692A9-C3AB-405A-A205-1B0CBF6DB553}">
      <formula1>TblGrundTilldeln</formula1>
    </dataValidation>
    <dataValidation type="list" allowBlank="1" showInputMessage="1" showErrorMessage="1" sqref="M50:O69" xr:uid="{51C2A565-0E6B-4DCE-96DD-0976A08ED810}">
      <formula1>ValBilaga</formula1>
    </dataValidation>
    <dataValidation type="list" allowBlank="1" showInputMessage="1" showErrorMessage="1" sqref="I36:I37" xr:uid="{11E19822-AD59-4172-AE2A-28BFBD70AA48}">
      <formula1>",Ja,Nej"</formula1>
    </dataValidation>
    <dataValidation type="list" allowBlank="1" showInputMessage="1" showErrorMessage="1" sqref="J118:K152 M78:N112" xr:uid="{88F22324-2685-4784-94A4-C9F3A1997446}">
      <formula1>"12,24,36,48"</formula1>
    </dataValidation>
    <dataValidation type="list" allowBlank="1" showInputMessage="1" showErrorMessage="1" sqref="C118:E152" xr:uid="{24E27A78-EB01-42DE-8E87-4F334FD34AF4}">
      <formula1>VarorKaffeaut</formula1>
    </dataValidation>
    <dataValidation type="list" allowBlank="1" showInputMessage="1" showErrorMessage="1" sqref="E173:F207 J78:J112" xr:uid="{5B72C412-88A8-44ED-9A70-1284089EDEA6}">
      <formula1>INDIRECT($A78)</formula1>
    </dataValidation>
    <dataValidation type="list" allowBlank="1" showInputMessage="1" showErrorMessage="1" sqref="E212:F246" xr:uid="{5BAED679-7C50-4C39-8B89-E7402EF847D6}">
      <formula1>KravVaror</formula1>
    </dataValidation>
    <dataValidation type="decimal" allowBlank="1" showInputMessage="1" showErrorMessage="1" errorTitle="Ange ett tal" error="Ange ett tal, ev. med decimaler." sqref="H118:H152" xr:uid="{A673272A-3A20-4826-9039-0B327D45AEBE}">
      <formula1>0</formula1>
      <formula2>99999</formula2>
    </dataValidation>
    <dataValidation type="list" errorStyle="information" allowBlank="1" showErrorMessage="1" errorTitle="Fel" error="Fel datumformat._x000a_Ange datum i datumformatet ÅÅÅÅ-MM-DD Alternativt texten &quot;Ej tillämpligt&quot;_x000a_" promptTitle="Datum" prompt="Datum i datumformatet ÅÅÅÅ-MM-DD_x000a_" sqref="B39:E39" xr:uid="{6D268146-0B61-4A71-A670-610328A7D846}">
      <formula1>"12,24,36,48"</formula1>
    </dataValidation>
    <dataValidation type="date" allowBlank="1" showInputMessage="1" showErrorMessage="1" errorTitle="Ange ett datum" error="Ange ett datum efter dagens." promptTitle="Datum" prompt="Datum i formatet ÅÅÅÅ-MM-DD" sqref="B36:E36 B33:E33" xr:uid="{3C93C6B4-5CC0-4580-964F-8D91AA2E280C}">
      <formula1>TODAY()</formula1>
      <formula2>73050</formula2>
    </dataValidation>
    <dataValidation type="list" allowBlank="1" showInputMessage="1" showErrorMessage="1" sqref="D78:D112" xr:uid="{F72CD88F-CC40-4B4F-B5AE-D0A873134565}">
      <formula1>$AS78:$BH78</formula1>
    </dataValidation>
    <dataValidation type="list" allowBlank="1" showInputMessage="1" showErrorMessage="1" sqref="O78:O112" xr:uid="{CE598BB2-DCFF-4491-93FE-68AA23F8CEBD}">
      <formula1>IF(LEFT($D78,3)="Bef",Nej,INDIRECT($BJ78))</formula1>
    </dataValidation>
    <dataValidation type="list" allowBlank="1" showInputMessage="1" showErrorMessage="1" sqref="Q118:Q152" xr:uid="{176E8E09-A21D-4D14-AA7D-0D6346635240}">
      <formula1>IF(LEFT($C118,5)="Övrig",INDIRECT("JaNej"),$N$114:$N$115)</formula1>
    </dataValidation>
  </dataValidations>
  <pageMargins left="0.31496062992125984" right="0.31496062992125984" top="0.39370078740157483" bottom="0.39370078740157483" header="0.51181102362204722" footer="0.19685039370078741"/>
  <pageSetup paperSize="9" scale="80" fitToWidth="0" fitToHeight="0" pageOrder="overThenDown" orientation="landscape" r:id="rId1"/>
  <headerFooter alignWithMargins="0">
    <oddFooter>&amp;R&amp;P (&amp;N)</oddFooter>
  </headerFooter>
  <colBreaks count="1" manualBreakCount="1">
    <brk id="16" max="1048575" man="1"/>
  </colBreaks>
  <extLst>
    <ext xmlns:x14="http://schemas.microsoft.com/office/spreadsheetml/2009/9/main" uri="{78C0D931-6437-407d-A8EE-F0AAD7539E65}">
      <x14:conditionalFormattings>
        <x14:conditionalFormatting xmlns:xm="http://schemas.microsoft.com/office/excel/2006/main">
          <x14:cfRule type="expression" priority="2" id="{95F454DF-15A5-4DA8-B8F8-22273091A5BF}">
            <xm:f>Information!$D$12&lt;&gt;"Ja"</xm:f>
            <x14:dxf>
              <font>
                <color auto="1"/>
              </font>
              <numFmt numFmtId="169" formatCode=";;;"/>
              <fill>
                <patternFill>
                  <bgColor theme="1"/>
                </patternFill>
              </fill>
              <border>
                <left/>
                <right/>
                <top/>
                <bottom/>
                <vertical/>
                <horizontal/>
              </border>
            </x14:dxf>
          </x14:cfRule>
          <xm:sqref>A1:ZZ999</xm:sqref>
        </x14:conditionalFormatting>
      </x14:conditionalFormattings>
    </ext>
    <ext xmlns:x14="http://schemas.microsoft.com/office/spreadsheetml/2009/9/main" uri="{CCE6A557-97BC-4b89-ADB6-D9C93CAAB3DF}">
      <x14:dataValidations xmlns:xm="http://schemas.microsoft.com/office/excel/2006/main" xWindow="179" yWindow="422" count="11">
        <x14:dataValidation type="list" allowBlank="1" showInputMessage="1" showErrorMessage="1" xr:uid="{A6E11B7F-7821-4298-B0AD-2CBECC01911F}">
          <x14:formula1>
            <xm:f>Admin!$H$68:$H$69</xm:f>
          </x14:formula1>
          <xm:sqref>C50:C69</xm:sqref>
        </x14:dataValidation>
        <x14:dataValidation type="list" allowBlank="1" showInputMessage="1" showErrorMessage="1" xr:uid="{F6741620-4C77-4361-8A63-A58B5205C592}">
          <x14:formula1>
            <xm:f>Admin!$M$4:$M$13</xm:f>
          </x14:formula1>
          <xm:sqref>F50:F69</xm:sqref>
        </x14:dataValidation>
        <x14:dataValidation type="list" allowBlank="1" showInputMessage="1" showErrorMessage="1" xr:uid="{A1E1DFEA-4EE3-4C00-BAAB-59F3F6D54A3C}">
          <x14:formula1>
            <xm:f>Admin!$L$4:$L$14</xm:f>
          </x14:formula1>
          <xm:sqref>E50:E69</xm:sqref>
        </x14:dataValidation>
        <x14:dataValidation type="list" allowBlank="1" showInputMessage="1" showErrorMessage="1" xr:uid="{8F9AB7DB-B05A-4591-A8F6-60FD98370238}">
          <x14:formula1>
            <xm:f>Admin!$G$73:$G$75</xm:f>
          </x14:formula1>
          <xm:sqref>G50:G69</xm:sqref>
        </x14:dataValidation>
        <x14:dataValidation type="list" allowBlank="1" showInputMessage="1" showErrorMessage="1" xr:uid="{54EC101D-676B-4341-9A2D-4C16E5EAF808}">
          <x14:formula1>
            <xm:f>Admin!$H$73:$H$75</xm:f>
          </x14:formula1>
          <xm:sqref>H50:H69</xm:sqref>
        </x14:dataValidation>
        <x14:dataValidation type="list" allowBlank="1" showInputMessage="1" showErrorMessage="1" xr:uid="{6A48D1BD-8B84-47B5-A8DC-752210A4555C}">
          <x14:formula1>
            <xm:f>Admin!$M$60:$M$61</xm:f>
          </x14:formula1>
          <xm:sqref>C78:C112</xm:sqref>
        </x14:dataValidation>
        <x14:dataValidation type="list" showInputMessage="1" showErrorMessage="1" xr:uid="{DADA5939-0A81-498B-A11B-3D243F56DDD1}">
          <x14:formula1>
            <xm:f>Admin!$D$128:$D$163</xm:f>
          </x14:formula1>
          <xm:sqref>B212:D246</xm:sqref>
        </x14:dataValidation>
        <x14:dataValidation type="list" allowBlank="1" showInputMessage="1" showErrorMessage="1" xr:uid="{978FEB8F-1E24-4316-A4BF-FE16C5509527}">
          <x14:formula1>
            <xm:f>IF($D78="Befintlig automat, endast serviceavtal (ange modell i fritext)",Admin!$G$73,Admin!$G$74:$G$75)</xm:f>
          </x14:formula1>
          <xm:sqref>I78:I112</xm:sqref>
        </x14:dataValidation>
        <x14:dataValidation type="list" allowBlank="1" showInputMessage="1" showErrorMessage="1" xr:uid="{690EEAA1-CAE0-4F4D-A585-6B8A53E0E493}">
          <x14:formula1>
            <xm:f>Admin!$C$128:$C$163</xm:f>
          </x14:formula1>
          <xm:sqref>B173:D207</xm:sqref>
        </x14:dataValidation>
        <x14:dataValidation type="list" allowBlank="1" showInputMessage="1" showErrorMessage="1" xr:uid="{4D94C15A-28D0-46A8-9D0D-E93107B38BE9}">
          <x14:formula1>
            <xm:f>Admin!$D$74:$D$75</xm:f>
          </x14:formula1>
          <xm:sqref>I50:I69</xm:sqref>
        </x14:dataValidation>
        <x14:dataValidation type="list" allowBlank="1" showInputMessage="1" showErrorMessage="1" xr:uid="{BB27D290-807A-446C-A505-4334FE6D91E9}">
          <x14:formula1>
            <xm:f>LeverantörsAdmin!$B$3:$B$8</xm:f>
          </x14:formula1>
          <xm:sqref>Q9:V9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16494-9A3A-492F-B265-F33F3073C092}">
  <sheetPr codeName="Sheet7">
    <pageSetUpPr autoPageBreaks="0"/>
  </sheetPr>
  <dimension ref="A2:BI415"/>
  <sheetViews>
    <sheetView showGridLines="0" tabSelected="1" topLeftCell="D46" zoomScaleNormal="100" workbookViewId="0">
      <selection activeCell="B9" sqref="B9:G9"/>
    </sheetView>
  </sheetViews>
  <sheetFormatPr defaultColWidth="9.140625" defaultRowHeight="12.75" x14ac:dyDescent="0.2"/>
  <cols>
    <col min="1" max="1" width="7.28515625" style="103" customWidth="1"/>
    <col min="2" max="2" width="10.28515625" style="10" customWidth="1"/>
    <col min="3" max="3" width="18.7109375" style="10" customWidth="1"/>
    <col min="4" max="4" width="70.85546875" style="10" customWidth="1"/>
    <col min="5" max="5" width="8" style="10" customWidth="1"/>
    <col min="6" max="6" width="18.28515625" style="10" customWidth="1"/>
    <col min="7" max="7" width="23.42578125" style="10" customWidth="1"/>
    <col min="8" max="8" width="13.7109375" style="10" customWidth="1"/>
    <col min="9" max="9" width="16" style="10" customWidth="1"/>
    <col min="10" max="10" width="17" style="10" customWidth="1"/>
    <col min="11" max="11" width="17.140625" style="10" customWidth="1"/>
    <col min="12" max="12" width="16.5703125" style="10" customWidth="1"/>
    <col min="13" max="13" width="18" style="10" customWidth="1"/>
    <col min="14" max="14" width="17.28515625" style="10" customWidth="1"/>
    <col min="15" max="15" width="10.7109375" style="10" customWidth="1"/>
    <col min="16" max="16" width="23.5703125" style="10" customWidth="1"/>
    <col min="17" max="19" width="19.140625" style="10" customWidth="1"/>
    <col min="20" max="20" width="14.7109375" style="10" customWidth="1"/>
    <col min="21" max="21" width="16.5703125" style="10" customWidth="1"/>
    <col min="22" max="22" width="18.5703125" style="10" customWidth="1"/>
    <col min="23" max="23" width="15.7109375" style="10" customWidth="1"/>
    <col min="24" max="24" width="15.42578125" style="10" customWidth="1"/>
    <col min="25" max="25" width="18.42578125" style="10" customWidth="1"/>
    <col min="26" max="26" width="27.7109375" style="10" customWidth="1"/>
    <col min="27" max="27" width="18.5703125" style="10" customWidth="1"/>
    <col min="28" max="28" width="25.85546875" style="10" customWidth="1"/>
    <col min="29" max="29" width="14.7109375" style="10" customWidth="1"/>
    <col min="30" max="30" width="20.85546875" style="10" customWidth="1"/>
    <col min="31" max="31" width="13.5703125" style="10" customWidth="1"/>
    <col min="32" max="32" width="13.28515625" style="10" customWidth="1"/>
    <col min="33" max="35" width="8.42578125" style="10" hidden="1" customWidth="1"/>
    <col min="36" max="37" width="9.7109375" style="10" hidden="1" customWidth="1"/>
    <col min="38" max="38" width="8.42578125" style="10" hidden="1" customWidth="1"/>
    <col min="39" max="40" width="7.7109375" style="10" hidden="1" customWidth="1"/>
    <col min="41" max="43" width="8.7109375" style="10" hidden="1" customWidth="1"/>
    <col min="44" max="44" width="7.7109375" style="10" hidden="1" customWidth="1"/>
    <col min="45" max="47" width="9.140625" style="10" hidden="1" customWidth="1"/>
    <col min="48" max="48" width="10.42578125" style="10" hidden="1" customWidth="1"/>
    <col min="49" max="58" width="9.140625" style="10" hidden="1" customWidth="1"/>
    <col min="59" max="59" width="50.85546875" style="10" hidden="1" customWidth="1"/>
    <col min="60" max="61" width="9.140625" style="10" hidden="1" customWidth="1"/>
    <col min="62" max="62" width="9.140625" style="10" customWidth="1"/>
    <col min="63" max="16384" width="9.140625" style="10"/>
  </cols>
  <sheetData>
    <row r="2" spans="1:50" x14ac:dyDescent="0.2">
      <c r="G2" s="11"/>
      <c r="J2" s="24"/>
      <c r="M2" s="30"/>
      <c r="N2" s="30"/>
      <c r="O2" s="30"/>
      <c r="P2" s="9" t="str">
        <f>"Avrop nr: "&amp;B15</f>
        <v xml:space="preserve">Avrop nr: </v>
      </c>
      <c r="X2" s="9" t="str">
        <f>"Avrop nr: "&amp;B15</f>
        <v xml:space="preserve">Avrop nr: </v>
      </c>
      <c r="Y2" s="9"/>
      <c r="Z2" s="9"/>
      <c r="AF2" s="9"/>
      <c r="AK2" s="33"/>
      <c r="AL2" s="33"/>
      <c r="AM2" s="33"/>
      <c r="AN2" s="33"/>
      <c r="AO2" s="33"/>
      <c r="AP2" s="33"/>
      <c r="AQ2" s="33"/>
      <c r="AR2" s="33"/>
      <c r="AS2" s="33"/>
      <c r="AT2" s="33"/>
      <c r="AU2" s="33"/>
      <c r="AV2" s="33"/>
      <c r="AW2" s="33"/>
      <c r="AX2" s="33"/>
    </row>
    <row r="3" spans="1:50" ht="26.25" customHeight="1" x14ac:dyDescent="0.2">
      <c r="B3" s="636" t="s">
        <v>70</v>
      </c>
      <c r="C3" s="636"/>
      <c r="D3" s="637"/>
      <c r="E3" s="637"/>
      <c r="Q3" s="636" t="s">
        <v>71</v>
      </c>
      <c r="R3" s="766"/>
      <c r="S3" s="637"/>
      <c r="U3" s="638" t="str">
        <f>IF(LarmStatus,"Minst ett av de obligatoriska kraven är inte ifyllda eller besvarade med Nej. Kontrollera rad "&amp;MATCH(TRUE,$AK$4:$AK$999,0)+3&amp;".","")</f>
        <v>Minst ett av de obligatoriska kraven är inte ifyllda eller besvarade med Nej. Kontrollera rad 17.</v>
      </c>
      <c r="V3" s="638"/>
      <c r="W3" s="638"/>
      <c r="X3" s="638"/>
      <c r="Y3" s="208"/>
      <c r="Z3" s="208"/>
      <c r="AA3" s="11"/>
      <c r="AB3" s="11"/>
      <c r="AC3" s="11"/>
      <c r="AE3" s="11"/>
      <c r="AG3" s="39"/>
      <c r="AK3" s="11" t="b">
        <f>OR(AK4:AK1050)</f>
        <v>1</v>
      </c>
    </row>
    <row r="4" spans="1:50" ht="32.25" customHeight="1" x14ac:dyDescent="0.35">
      <c r="B4" s="639" t="s">
        <v>783</v>
      </c>
      <c r="C4" s="640"/>
      <c r="D4" s="640"/>
      <c r="E4" s="640"/>
      <c r="F4" s="640"/>
      <c r="G4" s="640"/>
      <c r="H4" s="640"/>
      <c r="I4" s="640"/>
      <c r="J4" s="653" t="s">
        <v>334</v>
      </c>
      <c r="K4" s="654"/>
      <c r="L4" s="654"/>
      <c r="M4" s="654"/>
      <c r="N4" s="654"/>
      <c r="O4" s="654"/>
      <c r="P4" s="767"/>
      <c r="Q4" s="643" t="s">
        <v>784</v>
      </c>
      <c r="R4" s="644"/>
      <c r="S4" s="644"/>
      <c r="T4" s="644"/>
      <c r="U4" s="644"/>
      <c r="V4" s="644"/>
      <c r="W4" s="644"/>
      <c r="X4" s="645"/>
      <c r="Y4" s="208"/>
      <c r="Z4" s="208"/>
      <c r="AC4" s="12"/>
    </row>
    <row r="5" spans="1:50" ht="63" customHeight="1" x14ac:dyDescent="0.2">
      <c r="B5" s="641"/>
      <c r="C5" s="642"/>
      <c r="D5" s="642"/>
      <c r="E5" s="642"/>
      <c r="F5" s="642"/>
      <c r="G5" s="642"/>
      <c r="H5" s="642"/>
      <c r="I5" s="642"/>
      <c r="J5" s="655" t="s">
        <v>779</v>
      </c>
      <c r="K5" s="656"/>
      <c r="L5" s="656"/>
      <c r="M5" s="656"/>
      <c r="N5" s="656"/>
      <c r="O5" s="656"/>
      <c r="P5" s="657"/>
      <c r="Q5" s="646"/>
      <c r="R5" s="647"/>
      <c r="S5" s="647"/>
      <c r="T5" s="647"/>
      <c r="U5" s="647"/>
      <c r="V5" s="647"/>
      <c r="W5" s="647"/>
      <c r="X5" s="648"/>
      <c r="Y5" s="208"/>
      <c r="Z5" s="208"/>
      <c r="AE5" s="1"/>
      <c r="AF5" s="14"/>
      <c r="AG5" s="14"/>
      <c r="AH5" s="14"/>
      <c r="AI5" s="14"/>
    </row>
    <row r="6" spans="1:50" ht="26.25" customHeight="1" x14ac:dyDescent="0.2">
      <c r="B6" s="649" t="s">
        <v>129</v>
      </c>
      <c r="C6" s="649"/>
      <c r="D6" s="649"/>
      <c r="E6" s="649"/>
      <c r="F6" s="649"/>
      <c r="G6" s="649"/>
      <c r="H6" s="649"/>
      <c r="I6" s="649"/>
      <c r="J6" s="651" t="s">
        <v>594</v>
      </c>
      <c r="K6" s="652"/>
      <c r="L6" s="652"/>
      <c r="M6" s="652"/>
      <c r="N6" s="652"/>
      <c r="O6" s="652"/>
      <c r="P6" s="771"/>
      <c r="Q6" s="11"/>
      <c r="R6" s="5"/>
      <c r="S6" s="5"/>
      <c r="T6" s="5"/>
      <c r="U6" s="5"/>
      <c r="V6" s="5"/>
      <c r="W6" s="5"/>
      <c r="X6" s="5"/>
      <c r="Y6" s="208"/>
      <c r="Z6" s="208"/>
      <c r="AE6" s="1"/>
      <c r="AF6" s="14"/>
      <c r="AG6" s="14"/>
      <c r="AH6" s="14"/>
      <c r="AI6" s="14"/>
    </row>
    <row r="7" spans="1:50" ht="18" customHeight="1" x14ac:dyDescent="0.2">
      <c r="B7" s="650" t="s">
        <v>69</v>
      </c>
      <c r="C7" s="650"/>
      <c r="D7" s="650"/>
      <c r="E7" s="650"/>
      <c r="F7" s="650"/>
      <c r="G7" s="650"/>
      <c r="H7" s="650"/>
      <c r="I7" s="650"/>
      <c r="J7" s="651"/>
      <c r="K7" s="652"/>
      <c r="L7" s="652"/>
      <c r="M7" s="652"/>
      <c r="N7" s="652"/>
      <c r="O7" s="652"/>
      <c r="P7" s="771"/>
      <c r="Q7" s="13" t="s">
        <v>29</v>
      </c>
      <c r="R7" s="5"/>
      <c r="S7" s="5"/>
      <c r="T7" s="5"/>
      <c r="U7" s="5"/>
      <c r="V7" s="5"/>
      <c r="W7" s="5"/>
      <c r="X7" s="5"/>
      <c r="Y7" s="208"/>
      <c r="Z7" s="208"/>
      <c r="AE7" s="1"/>
      <c r="AF7" s="14"/>
      <c r="AG7" s="14"/>
      <c r="AH7" s="14"/>
      <c r="AI7" s="14"/>
    </row>
    <row r="8" spans="1:50" ht="27.75" customHeight="1" x14ac:dyDescent="0.2">
      <c r="B8" s="634" t="s">
        <v>6</v>
      </c>
      <c r="C8" s="527"/>
      <c r="D8" s="527"/>
      <c r="E8" s="527"/>
      <c r="F8" s="527"/>
      <c r="G8" s="527"/>
      <c r="H8" s="634" t="s">
        <v>31</v>
      </c>
      <c r="I8" s="635"/>
      <c r="J8" s="658" t="s">
        <v>732</v>
      </c>
      <c r="K8" s="659"/>
      <c r="L8" s="659"/>
      <c r="M8" s="659"/>
      <c r="N8" s="659"/>
      <c r="O8" s="659"/>
      <c r="P8" s="772"/>
      <c r="Q8" s="528" t="s">
        <v>30</v>
      </c>
      <c r="R8" s="529"/>
      <c r="S8" s="529"/>
      <c r="T8" s="529"/>
      <c r="U8" s="529"/>
      <c r="V8" s="530"/>
      <c r="W8" s="528" t="s">
        <v>31</v>
      </c>
      <c r="X8" s="530"/>
      <c r="Y8" s="208"/>
      <c r="Z8" s="208"/>
      <c r="AE8" s="1"/>
      <c r="AF8" s="14"/>
      <c r="AG8" s="14"/>
      <c r="AH8" s="14"/>
      <c r="AI8" s="14"/>
    </row>
    <row r="9" spans="1:50" ht="19.5" customHeight="1" x14ac:dyDescent="0.2">
      <c r="B9" s="768"/>
      <c r="C9" s="769"/>
      <c r="D9" s="769"/>
      <c r="E9" s="769"/>
      <c r="F9" s="769"/>
      <c r="G9" s="770"/>
      <c r="H9" s="768"/>
      <c r="I9" s="770"/>
      <c r="J9" s="465" t="s">
        <v>597</v>
      </c>
      <c r="K9" s="465"/>
      <c r="L9" s="465"/>
      <c r="M9" s="465"/>
      <c r="N9" s="465"/>
      <c r="O9" s="465"/>
      <c r="P9" s="465"/>
      <c r="Q9" s="621"/>
      <c r="R9" s="622"/>
      <c r="S9" s="622"/>
      <c r="T9" s="622"/>
      <c r="U9" s="622"/>
      <c r="V9" s="623"/>
      <c r="W9" s="624" t="str">
        <f>IFERROR(INDEX(LeverantörsAdmin!$B$2:$P$8,MATCH($Q$9,LeverantörsAdmin!$B$2:$B$8,0),MATCH(W8,LeverantörsAdmin!$B$1:$P$1,0)),"")</f>
        <v/>
      </c>
      <c r="X9" s="625"/>
      <c r="Y9" s="208"/>
      <c r="Z9" s="208"/>
      <c r="AE9" s="1"/>
      <c r="AF9" s="14"/>
      <c r="AG9" s="14"/>
      <c r="AH9" s="14"/>
      <c r="AI9" s="14"/>
    </row>
    <row r="10" spans="1:50" s="14" customFormat="1" ht="27.75" customHeight="1" x14ac:dyDescent="0.2">
      <c r="A10" s="104"/>
      <c r="B10" s="757" t="s">
        <v>7</v>
      </c>
      <c r="C10" s="757"/>
      <c r="D10" s="757"/>
      <c r="E10" s="757" t="s">
        <v>5</v>
      </c>
      <c r="F10" s="757"/>
      <c r="G10" s="757"/>
      <c r="H10" s="757" t="s">
        <v>53</v>
      </c>
      <c r="I10" s="757"/>
      <c r="J10" s="525" t="str">
        <f>SysAdmin!E12&amp;" "&amp;SysAdmin!F12</f>
        <v>Version 1.07</v>
      </c>
      <c r="K10" s="526"/>
      <c r="L10" s="526"/>
      <c r="M10" s="526"/>
      <c r="N10" s="526"/>
      <c r="O10" s="526"/>
      <c r="P10" s="526"/>
      <c r="Q10" s="528" t="s">
        <v>1</v>
      </c>
      <c r="R10" s="529"/>
      <c r="S10" s="529"/>
      <c r="T10" s="530"/>
      <c r="U10" s="528" t="s">
        <v>3</v>
      </c>
      <c r="V10" s="529"/>
      <c r="W10" s="529"/>
      <c r="X10" s="530"/>
      <c r="Y10" s="208"/>
      <c r="Z10" s="208"/>
      <c r="AE10" s="1"/>
    </row>
    <row r="11" spans="1:50" ht="19.5" customHeight="1" x14ac:dyDescent="0.2">
      <c r="B11" s="768"/>
      <c r="C11" s="769"/>
      <c r="D11" s="770"/>
      <c r="E11" s="773"/>
      <c r="F11" s="774"/>
      <c r="G11" s="775"/>
      <c r="H11" s="754"/>
      <c r="I11" s="756"/>
      <c r="Q11" s="548" t="str">
        <f>IFERROR(INDEX(LeverantörsAdmin!$B$2:$P$8,MATCH($Q$9,LeverantörsAdmin!$B$2:$B$8,0),MATCH(Q10,LeverantörsAdmin!$B$1:$P$1,0)),"")</f>
        <v/>
      </c>
      <c r="R11" s="549"/>
      <c r="S11" s="549"/>
      <c r="T11" s="550"/>
      <c r="U11" s="548" t="str">
        <f>IFERROR(INDEX(LeverantörsAdmin!$B$2:$P$8,MATCH($Q$9,LeverantörsAdmin!$B$2:$B$8,0),MATCH(U10,LeverantörsAdmin!$B$1:$P$1,0)),"")</f>
        <v/>
      </c>
      <c r="V11" s="549"/>
      <c r="W11" s="549"/>
      <c r="X11" s="550"/>
      <c r="Y11" s="208"/>
      <c r="Z11" s="208"/>
      <c r="AE11" s="1"/>
      <c r="AF11" s="14"/>
      <c r="AG11" s="14"/>
      <c r="AH11" s="14"/>
      <c r="AI11" s="14"/>
    </row>
    <row r="12" spans="1:50" ht="27.75" customHeight="1" x14ac:dyDescent="0.2">
      <c r="B12" s="757" t="s">
        <v>52</v>
      </c>
      <c r="C12" s="757"/>
      <c r="D12" s="757"/>
      <c r="E12" s="757" t="s">
        <v>1</v>
      </c>
      <c r="F12" s="757"/>
      <c r="G12" s="757"/>
      <c r="H12" s="757" t="s">
        <v>2</v>
      </c>
      <c r="I12" s="757"/>
      <c r="Q12" s="528" t="s">
        <v>7</v>
      </c>
      <c r="R12" s="529"/>
      <c r="S12" s="529"/>
      <c r="T12" s="530"/>
      <c r="U12" s="528" t="s">
        <v>5</v>
      </c>
      <c r="V12" s="530"/>
      <c r="W12" s="528" t="s">
        <v>53</v>
      </c>
      <c r="X12" s="530"/>
      <c r="Y12" s="208"/>
      <c r="Z12" s="208"/>
      <c r="AE12" s="1"/>
      <c r="AF12" s="14"/>
      <c r="AG12" s="14"/>
      <c r="AH12" s="14"/>
      <c r="AI12" s="14"/>
    </row>
    <row r="13" spans="1:50" ht="19.5" customHeight="1" x14ac:dyDescent="0.2">
      <c r="B13" s="754"/>
      <c r="C13" s="755"/>
      <c r="D13" s="756"/>
      <c r="E13" s="754"/>
      <c r="F13" s="755"/>
      <c r="G13" s="756"/>
      <c r="H13" s="754"/>
      <c r="I13" s="756"/>
      <c r="Q13" s="548" t="str">
        <f>IFERROR(INDEX(LeverantörsAdmin!$B$2:$P$8,MATCH($Q$9,LeverantörsAdmin!$B$2:$B$8,0),MATCH(Q12,LeverantörsAdmin!$B$1:$P$1,0)),"")</f>
        <v/>
      </c>
      <c r="R13" s="549"/>
      <c r="S13" s="549"/>
      <c r="T13" s="550"/>
      <c r="U13" s="632" t="str">
        <f>IFERROR(INDEX(LeverantörsAdmin!$B$2:$P$8,MATCH($Q$9,LeverantörsAdmin!$B$2:$B$8,0),MATCH(U12,LeverantörsAdmin!$B$1:$P$1,0)),"")</f>
        <v/>
      </c>
      <c r="V13" s="633"/>
      <c r="W13" s="548" t="str">
        <f>IFERROR(INDEX(LeverantörsAdmin!$B$2:$P$8,MATCH($Q$9,LeverantörsAdmin!$B$2:$B$8,0),MATCH(W12,LeverantörsAdmin!$B$1:$P$1,0)),"")</f>
        <v/>
      </c>
      <c r="X13" s="550"/>
      <c r="Y13" s="208"/>
      <c r="Z13" s="208"/>
      <c r="AE13" s="1"/>
      <c r="AF13" s="14"/>
      <c r="AG13" s="14"/>
      <c r="AH13" s="14"/>
      <c r="AI13" s="14"/>
    </row>
    <row r="14" spans="1:50" ht="27.75" customHeight="1" x14ac:dyDescent="0.2">
      <c r="B14" s="757" t="s">
        <v>113</v>
      </c>
      <c r="C14" s="757"/>
      <c r="D14" s="757"/>
      <c r="E14" s="758" t="s">
        <v>3</v>
      </c>
      <c r="F14" s="608"/>
      <c r="G14" s="608"/>
      <c r="H14" s="608"/>
      <c r="I14" s="759"/>
      <c r="Q14" s="528" t="s">
        <v>2</v>
      </c>
      <c r="R14" s="529"/>
      <c r="S14" s="529"/>
      <c r="T14" s="530"/>
      <c r="U14" s="528" t="s">
        <v>32</v>
      </c>
      <c r="V14" s="529"/>
      <c r="W14" s="529"/>
      <c r="X14" s="530"/>
      <c r="Y14" s="208"/>
      <c r="Z14" s="208"/>
      <c r="AE14" s="1"/>
      <c r="AF14" s="14"/>
      <c r="AG14" s="14"/>
      <c r="AH14" s="14"/>
      <c r="AI14" s="14"/>
    </row>
    <row r="15" spans="1:50" ht="19.5" customHeight="1" x14ac:dyDescent="0.2">
      <c r="B15" s="754"/>
      <c r="C15" s="755"/>
      <c r="D15" s="756"/>
      <c r="E15" s="768" t="s">
        <v>0</v>
      </c>
      <c r="F15" s="769"/>
      <c r="G15" s="769"/>
      <c r="H15" s="769"/>
      <c r="I15" s="770"/>
      <c r="Q15" s="548" t="str">
        <f>IFERROR(INDEX(LeverantörsAdmin!$B$2:$P$8,MATCH($Q$9,LeverantörsAdmin!$B$2:$B$8,0),MATCH(Q14,LeverantörsAdmin!$B$1:$P$1,0)),"")</f>
        <v/>
      </c>
      <c r="R15" s="549"/>
      <c r="S15" s="549"/>
      <c r="T15" s="550"/>
      <c r="U15" s="548"/>
      <c r="V15" s="549"/>
      <c r="W15" s="549"/>
      <c r="X15" s="550"/>
      <c r="Y15" s="208"/>
      <c r="Z15" s="208"/>
      <c r="AE15" s="1"/>
      <c r="AF15" s="14"/>
      <c r="AG15" s="14"/>
      <c r="AH15" s="14"/>
      <c r="AI15" s="14"/>
    </row>
    <row r="16" spans="1:50" ht="27.75" customHeight="1" x14ac:dyDescent="0.2">
      <c r="B16" s="14"/>
      <c r="C16" s="14"/>
      <c r="D16" s="14"/>
      <c r="E16" s="14"/>
      <c r="F16" s="14"/>
      <c r="G16" s="14"/>
      <c r="H16" s="14"/>
      <c r="I16" s="14"/>
      <c r="J16" s="24"/>
      <c r="Q16" s="542" t="s">
        <v>33</v>
      </c>
      <c r="R16" s="543"/>
      <c r="S16" s="544"/>
      <c r="T16" s="528" t="s">
        <v>593</v>
      </c>
      <c r="U16" s="529"/>
      <c r="V16" s="529"/>
      <c r="W16" s="529"/>
      <c r="X16" s="530"/>
      <c r="Y16" s="208"/>
      <c r="Z16" s="208"/>
      <c r="AE16" s="1"/>
      <c r="AF16" s="14"/>
      <c r="AG16" s="14"/>
      <c r="AH16" s="14"/>
      <c r="AI16" s="14"/>
    </row>
    <row r="17" spans="2:37" ht="19.5" customHeight="1" x14ac:dyDescent="0.2">
      <c r="B17" s="595" t="s">
        <v>731</v>
      </c>
      <c r="C17" s="596"/>
      <c r="D17" s="596"/>
      <c r="E17" s="597"/>
      <c r="F17" s="205"/>
      <c r="G17" s="205"/>
      <c r="H17" s="205"/>
      <c r="I17" s="205"/>
      <c r="Q17" s="629"/>
      <c r="R17" s="630"/>
      <c r="S17" s="631"/>
      <c r="T17" s="626"/>
      <c r="U17" s="627"/>
      <c r="V17" s="627"/>
      <c r="W17" s="627"/>
      <c r="X17" s="628"/>
      <c r="Y17" s="208"/>
      <c r="Z17" s="208"/>
      <c r="AE17" s="1"/>
      <c r="AF17" s="14"/>
      <c r="AG17" s="14"/>
      <c r="AH17" s="14"/>
      <c r="AI17" s="14"/>
      <c r="AK17" s="40" t="b">
        <f>IF(AND(Q17=0,Q17&lt;&gt;"Ja"),TRUE,FALSE)</f>
        <v>1</v>
      </c>
    </row>
    <row r="18" spans="2:37" ht="45" customHeight="1" x14ac:dyDescent="0.2">
      <c r="B18" s="598"/>
      <c r="C18" s="599"/>
      <c r="D18" s="599"/>
      <c r="E18" s="600"/>
      <c r="F18" s="206"/>
      <c r="G18" s="206"/>
      <c r="H18" s="206"/>
      <c r="I18" s="206"/>
      <c r="Q18" s="207"/>
      <c r="R18" s="207"/>
      <c r="S18" s="207"/>
      <c r="T18" s="208"/>
      <c r="U18" s="208"/>
      <c r="V18" s="208"/>
      <c r="W18" s="208"/>
      <c r="X18" s="208"/>
      <c r="Y18" s="208"/>
      <c r="Z18" s="208"/>
      <c r="AE18" s="1"/>
      <c r="AF18" s="14"/>
      <c r="AG18" s="14"/>
      <c r="AH18" s="14"/>
      <c r="AI18" s="14"/>
      <c r="AK18" s="40"/>
    </row>
    <row r="19" spans="2:37" ht="45" customHeight="1" x14ac:dyDescent="0.2">
      <c r="B19" s="601"/>
      <c r="C19" s="602"/>
      <c r="D19" s="602"/>
      <c r="E19" s="603"/>
      <c r="F19" s="206"/>
      <c r="G19" s="206"/>
      <c r="H19" s="206"/>
      <c r="I19" s="206"/>
      <c r="Q19" s="207"/>
      <c r="R19" s="207"/>
      <c r="S19" s="207"/>
      <c r="T19" s="208"/>
      <c r="U19" s="208"/>
      <c r="V19" s="208"/>
      <c r="W19" s="208"/>
      <c r="X19" s="208"/>
      <c r="Y19" s="208"/>
      <c r="Z19" s="208"/>
      <c r="AE19" s="1"/>
      <c r="AF19" s="14"/>
      <c r="AG19" s="14"/>
      <c r="AH19" s="14"/>
      <c r="AI19" s="14"/>
      <c r="AK19" s="40"/>
    </row>
    <row r="20" spans="2:37" ht="19.5" customHeight="1" x14ac:dyDescent="0.2">
      <c r="B20" s="206"/>
      <c r="C20" s="206"/>
      <c r="D20" s="206"/>
      <c r="E20" s="206"/>
      <c r="F20" s="206"/>
      <c r="G20" s="206"/>
      <c r="H20" s="206"/>
      <c r="I20" s="206"/>
      <c r="Q20" s="207"/>
      <c r="R20" s="207"/>
      <c r="S20" s="207"/>
      <c r="T20" s="208"/>
      <c r="U20" s="208"/>
      <c r="V20" s="208"/>
      <c r="W20" s="208"/>
      <c r="X20" s="208"/>
      <c r="Y20" s="208"/>
      <c r="Z20" s="208"/>
      <c r="AE20" s="1"/>
      <c r="AF20" s="14"/>
      <c r="AG20" s="14"/>
      <c r="AH20" s="14"/>
      <c r="AI20" s="14"/>
      <c r="AK20" s="40"/>
    </row>
    <row r="21" spans="2:37" ht="17.25" customHeight="1" x14ac:dyDescent="0.2">
      <c r="B21" s="11" t="s">
        <v>332</v>
      </c>
      <c r="Q21" s="11" t="s">
        <v>333</v>
      </c>
      <c r="AE21" s="1"/>
      <c r="AF21" s="14"/>
      <c r="AG21" s="14"/>
      <c r="AH21" s="14"/>
      <c r="AI21" s="14"/>
    </row>
    <row r="22" spans="2:37" ht="12.75" customHeight="1" x14ac:dyDescent="0.2">
      <c r="B22" s="579" t="s">
        <v>601</v>
      </c>
      <c r="C22" s="580"/>
      <c r="D22" s="580"/>
      <c r="E22" s="580"/>
      <c r="F22" s="580"/>
      <c r="G22" s="580"/>
      <c r="H22" s="580"/>
      <c r="I22" s="581"/>
      <c r="Q22" s="604" t="s">
        <v>785</v>
      </c>
      <c r="R22" s="605"/>
      <c r="S22" s="605"/>
      <c r="T22" s="605"/>
      <c r="U22" s="605"/>
      <c r="V22" s="605"/>
      <c r="W22" s="605"/>
      <c r="X22" s="606"/>
      <c r="Y22" s="7"/>
      <c r="Z22" s="7"/>
      <c r="AE22" s="1"/>
      <c r="AF22" s="14"/>
      <c r="AG22" s="14"/>
      <c r="AH22" s="14"/>
      <c r="AI22" s="14"/>
    </row>
    <row r="23" spans="2:37" ht="12.75" customHeight="1" x14ac:dyDescent="0.2">
      <c r="B23" s="582"/>
      <c r="C23" s="583"/>
      <c r="D23" s="583"/>
      <c r="E23" s="583"/>
      <c r="F23" s="583"/>
      <c r="G23" s="583"/>
      <c r="H23" s="583"/>
      <c r="I23" s="584"/>
      <c r="Q23" s="607"/>
      <c r="R23" s="608"/>
      <c r="S23" s="608"/>
      <c r="T23" s="608"/>
      <c r="U23" s="608"/>
      <c r="V23" s="608"/>
      <c r="W23" s="608"/>
      <c r="X23" s="609"/>
      <c r="Y23" s="7"/>
      <c r="Z23" s="7"/>
      <c r="AE23" s="1"/>
      <c r="AF23" s="14"/>
      <c r="AG23" s="14"/>
      <c r="AH23" s="14"/>
      <c r="AI23" s="14"/>
    </row>
    <row r="24" spans="2:37" ht="12.75" customHeight="1" x14ac:dyDescent="0.2">
      <c r="B24" s="582"/>
      <c r="C24" s="583"/>
      <c r="D24" s="583"/>
      <c r="E24" s="583"/>
      <c r="F24" s="583"/>
      <c r="G24" s="583"/>
      <c r="H24" s="583"/>
      <c r="I24" s="584"/>
      <c r="Q24" s="607"/>
      <c r="R24" s="608"/>
      <c r="S24" s="608"/>
      <c r="T24" s="608"/>
      <c r="U24" s="608"/>
      <c r="V24" s="608"/>
      <c r="W24" s="608"/>
      <c r="X24" s="609"/>
      <c r="Y24" s="7"/>
      <c r="Z24" s="7"/>
      <c r="AE24" s="1"/>
      <c r="AF24" s="14"/>
      <c r="AG24" s="14"/>
      <c r="AH24" s="14"/>
      <c r="AI24" s="14"/>
    </row>
    <row r="25" spans="2:37" ht="12.75" customHeight="1" x14ac:dyDescent="0.2">
      <c r="B25" s="582"/>
      <c r="C25" s="583"/>
      <c r="D25" s="583"/>
      <c r="E25" s="583"/>
      <c r="F25" s="583"/>
      <c r="G25" s="583"/>
      <c r="H25" s="583"/>
      <c r="I25" s="584"/>
      <c r="Q25" s="607"/>
      <c r="R25" s="608"/>
      <c r="S25" s="608"/>
      <c r="T25" s="608"/>
      <c r="U25" s="608"/>
      <c r="V25" s="608"/>
      <c r="W25" s="608"/>
      <c r="X25" s="609"/>
      <c r="Y25" s="7"/>
      <c r="Z25" s="7"/>
      <c r="AE25" s="1"/>
      <c r="AF25" s="14"/>
      <c r="AG25" s="14"/>
      <c r="AH25" s="14"/>
      <c r="AI25" s="14"/>
    </row>
    <row r="26" spans="2:37" ht="54.4" customHeight="1" x14ac:dyDescent="0.2">
      <c r="B26" s="582"/>
      <c r="C26" s="583"/>
      <c r="D26" s="583"/>
      <c r="E26" s="583"/>
      <c r="F26" s="583"/>
      <c r="G26" s="583"/>
      <c r="H26" s="583"/>
      <c r="I26" s="584"/>
      <c r="Q26" s="610"/>
      <c r="R26" s="611"/>
      <c r="S26" s="611"/>
      <c r="T26" s="611"/>
      <c r="U26" s="611"/>
      <c r="V26" s="611"/>
      <c r="W26" s="611"/>
      <c r="X26" s="612"/>
      <c r="Y26" s="7"/>
      <c r="Z26" s="7"/>
      <c r="AE26" s="1"/>
      <c r="AF26" s="14"/>
      <c r="AG26" s="14"/>
      <c r="AH26" s="14"/>
      <c r="AI26" s="14"/>
    </row>
    <row r="27" spans="2:37" ht="43.15" customHeight="1" x14ac:dyDescent="0.2">
      <c r="B27" s="585"/>
      <c r="C27" s="586"/>
      <c r="D27" s="586"/>
      <c r="E27" s="586"/>
      <c r="F27" s="586"/>
      <c r="G27" s="586"/>
      <c r="H27" s="586"/>
      <c r="I27" s="587"/>
      <c r="AE27" s="1"/>
      <c r="AF27" s="14"/>
      <c r="AG27" s="14"/>
      <c r="AH27" s="14"/>
      <c r="AI27" s="14"/>
    </row>
    <row r="28" spans="2:37" ht="17.25" customHeight="1" x14ac:dyDescent="0.2">
      <c r="B28" s="41"/>
      <c r="C28" s="22"/>
      <c r="D28" s="22"/>
      <c r="E28" s="22"/>
      <c r="F28" s="22"/>
      <c r="G28" s="22"/>
      <c r="H28" s="22"/>
      <c r="Q28" s="11" t="s">
        <v>595</v>
      </c>
    </row>
    <row r="29" spans="2:37" ht="55.5" customHeight="1" x14ac:dyDescent="0.2">
      <c r="B29" s="27" t="s">
        <v>329</v>
      </c>
      <c r="Q29" s="760" t="s">
        <v>596</v>
      </c>
      <c r="R29" s="761"/>
      <c r="S29" s="761"/>
      <c r="T29" s="761"/>
      <c r="U29" s="761"/>
      <c r="V29" s="761"/>
      <c r="W29" s="761"/>
      <c r="X29" s="762"/>
      <c r="Y29" s="16"/>
      <c r="Z29" s="16"/>
      <c r="AE29" s="1"/>
      <c r="AF29" s="14"/>
      <c r="AG29" s="14"/>
      <c r="AH29" s="14"/>
      <c r="AI29" s="14"/>
    </row>
    <row r="30" spans="2:37" ht="115.5" customHeight="1" x14ac:dyDescent="0.2">
      <c r="B30" s="593"/>
      <c r="C30" s="594"/>
      <c r="D30" s="594"/>
      <c r="E30" s="594"/>
      <c r="F30" s="594"/>
      <c r="G30" s="594"/>
      <c r="H30" s="594"/>
      <c r="I30" s="594"/>
      <c r="Q30" s="763"/>
      <c r="R30" s="764"/>
      <c r="S30" s="764"/>
      <c r="T30" s="764"/>
      <c r="U30" s="764"/>
      <c r="V30" s="764"/>
      <c r="W30" s="764"/>
      <c r="X30" s="765"/>
      <c r="Y30" s="16"/>
      <c r="Z30" s="16"/>
      <c r="AE30" s="1"/>
      <c r="AF30" s="14"/>
      <c r="AG30" s="14"/>
      <c r="AH30" s="14"/>
      <c r="AI30" s="14"/>
    </row>
    <row r="31" spans="2:37" ht="17.25" customHeight="1" x14ac:dyDescent="0.2">
      <c r="B31" s="41"/>
      <c r="C31" s="22"/>
      <c r="D31" s="22"/>
      <c r="E31" s="22"/>
      <c r="F31" s="22"/>
      <c r="G31" s="22"/>
      <c r="H31" s="22"/>
    </row>
    <row r="32" spans="2:37" ht="27.75" customHeight="1" x14ac:dyDescent="0.2">
      <c r="B32" s="588" t="s">
        <v>588</v>
      </c>
      <c r="C32" s="588"/>
      <c r="D32" s="588" t="s">
        <v>589</v>
      </c>
      <c r="E32" s="588"/>
      <c r="G32" s="509" t="s">
        <v>106</v>
      </c>
      <c r="H32" s="509"/>
      <c r="I32" s="509"/>
    </row>
    <row r="33" spans="1:30" ht="19.5" customHeight="1" x14ac:dyDescent="0.2">
      <c r="B33" s="590"/>
      <c r="C33" s="591"/>
      <c r="D33" s="620"/>
      <c r="E33" s="620"/>
      <c r="G33" s="593"/>
      <c r="H33" s="593"/>
      <c r="I33" s="593"/>
    </row>
    <row r="34" spans="1:30" ht="12.75" customHeight="1" x14ac:dyDescent="0.2"/>
    <row r="35" spans="1:30" ht="27.75" customHeight="1" x14ac:dyDescent="0.2">
      <c r="B35" s="588" t="s">
        <v>47</v>
      </c>
      <c r="C35" s="588"/>
      <c r="D35" s="588" t="s">
        <v>48</v>
      </c>
      <c r="E35" s="588"/>
      <c r="G35" s="509" t="s">
        <v>600</v>
      </c>
      <c r="H35" s="509"/>
      <c r="I35" s="509"/>
    </row>
    <row r="36" spans="1:30" ht="19.5" customHeight="1" x14ac:dyDescent="0.2">
      <c r="B36" s="590"/>
      <c r="C36" s="591"/>
      <c r="D36" s="619"/>
      <c r="E36" s="619"/>
      <c r="G36" s="613" t="s">
        <v>796</v>
      </c>
      <c r="H36" s="614"/>
      <c r="I36" s="617"/>
      <c r="Q36" s="42"/>
      <c r="R36" s="42"/>
      <c r="S36" s="42"/>
    </row>
    <row r="37" spans="1:30" ht="12.75" customHeight="1" x14ac:dyDescent="0.2">
      <c r="F37" s="24"/>
      <c r="G37" s="615"/>
      <c r="H37" s="616"/>
      <c r="I37" s="618"/>
    </row>
    <row r="38" spans="1:30" ht="27.75" customHeight="1" x14ac:dyDescent="0.2">
      <c r="B38" s="588" t="s">
        <v>809</v>
      </c>
      <c r="C38" s="588"/>
      <c r="D38" s="588" t="s">
        <v>736</v>
      </c>
      <c r="E38" s="588"/>
      <c r="G38" s="592"/>
      <c r="H38" s="592"/>
    </row>
    <row r="39" spans="1:30" ht="19.5" customHeight="1" x14ac:dyDescent="0.2">
      <c r="B39" s="577"/>
      <c r="C39" s="578"/>
      <c r="D39" s="577"/>
      <c r="E39" s="578"/>
      <c r="G39" s="589"/>
      <c r="H39" s="589"/>
      <c r="Q39" s="42"/>
      <c r="R39" s="42"/>
      <c r="S39" s="42"/>
    </row>
    <row r="40" spans="1:30" ht="12.75" hidden="1" customHeight="1" x14ac:dyDescent="0.2"/>
    <row r="41" spans="1:30" ht="26.25" hidden="1" customHeight="1" x14ac:dyDescent="0.2">
      <c r="B41" s="514" t="s">
        <v>327</v>
      </c>
      <c r="C41" s="541"/>
      <c r="D41" s="541"/>
      <c r="E41" s="541"/>
      <c r="F41" s="541"/>
      <c r="G41" s="541"/>
      <c r="H41" s="541"/>
      <c r="I41" s="541"/>
      <c r="J41" s="541"/>
      <c r="K41" s="541"/>
      <c r="L41" s="111"/>
      <c r="M41" s="112"/>
      <c r="N41" s="112"/>
      <c r="O41" s="112"/>
    </row>
    <row r="42" spans="1:30" ht="26.25" hidden="1" customHeight="1" x14ac:dyDescent="0.2">
      <c r="B42" s="559" t="s">
        <v>162</v>
      </c>
      <c r="C42" s="560"/>
      <c r="D42" s="560"/>
      <c r="E42" s="560"/>
      <c r="F42" s="560"/>
      <c r="G42" s="560"/>
      <c r="H42" s="560"/>
      <c r="I42" s="560"/>
      <c r="J42" s="560"/>
      <c r="K42" s="560"/>
      <c r="L42" s="113"/>
      <c r="M42" s="114"/>
      <c r="N42" s="114"/>
      <c r="O42" s="114"/>
    </row>
    <row r="43" spans="1:30" ht="12.75" customHeight="1" x14ac:dyDescent="0.2">
      <c r="B43" s="19"/>
      <c r="C43" s="19"/>
      <c r="D43" s="19"/>
      <c r="E43" s="19"/>
      <c r="F43" s="19"/>
      <c r="G43" s="19"/>
      <c r="H43" s="19"/>
      <c r="I43" s="19"/>
      <c r="J43" s="19"/>
      <c r="K43" s="53"/>
    </row>
    <row r="44" spans="1:30" ht="27.75" hidden="1" customHeight="1" x14ac:dyDescent="0.2">
      <c r="B44" s="561" t="s">
        <v>328</v>
      </c>
      <c r="C44" s="562"/>
      <c r="D44" s="562"/>
      <c r="E44" s="562"/>
      <c r="F44" s="562"/>
      <c r="G44" s="562"/>
      <c r="H44" s="562"/>
      <c r="I44" s="562"/>
      <c r="J44" s="562"/>
      <c r="K44" s="562"/>
      <c r="L44" s="137"/>
      <c r="M44" s="138"/>
      <c r="N44" s="138"/>
      <c r="O44" s="138"/>
    </row>
    <row r="45" spans="1:30" ht="25.5" hidden="1" customHeight="1" x14ac:dyDescent="0.2">
      <c r="B45" s="559" t="s">
        <v>168</v>
      </c>
      <c r="C45" s="560"/>
      <c r="D45" s="560"/>
      <c r="E45" s="560"/>
      <c r="F45" s="560"/>
      <c r="G45" s="560"/>
      <c r="H45" s="560"/>
      <c r="I45" s="560"/>
      <c r="J45" s="560"/>
      <c r="K45" s="560"/>
      <c r="L45" s="139"/>
      <c r="M45" s="140"/>
      <c r="N45" s="140"/>
      <c r="O45" s="140"/>
      <c r="Q45" s="136"/>
      <c r="R45" s="136"/>
      <c r="S45" s="136"/>
      <c r="W45" s="24"/>
    </row>
    <row r="46" spans="1:30" x14ac:dyDescent="0.2">
      <c r="C46" s="1"/>
      <c r="Q46" s="136"/>
      <c r="R46" s="136"/>
      <c r="S46" s="136"/>
      <c r="V46" s="15"/>
      <c r="W46" s="15"/>
      <c r="X46" s="15"/>
      <c r="Y46" s="15"/>
      <c r="Z46" s="15"/>
      <c r="AA46" s="15"/>
      <c r="AB46" s="15"/>
      <c r="AC46" s="15"/>
      <c r="AD46" s="15"/>
    </row>
    <row r="47" spans="1:30" ht="7.5" customHeight="1" x14ac:dyDescent="0.2">
      <c r="C47" s="1"/>
      <c r="H47" s="9"/>
      <c r="Q47" s="42"/>
      <c r="R47" s="42"/>
      <c r="S47" s="42"/>
      <c r="AC47" s="15"/>
      <c r="AD47" s="15"/>
    </row>
    <row r="48" spans="1:30" ht="27" customHeight="1" x14ac:dyDescent="0.2">
      <c r="A48" s="101"/>
      <c r="B48" s="524"/>
      <c r="C48" s="524"/>
      <c r="D48" s="524"/>
      <c r="E48" s="524"/>
      <c r="F48" s="524"/>
      <c r="G48" s="373"/>
      <c r="H48" s="144"/>
      <c r="J48" s="15"/>
      <c r="Q48" s="15"/>
      <c r="R48" s="15"/>
      <c r="S48" s="15"/>
      <c r="T48" s="15"/>
      <c r="U48" s="15"/>
      <c r="W48" s="105"/>
      <c r="AC48" s="15"/>
      <c r="AD48" s="15"/>
    </row>
    <row r="49" spans="1:60" ht="17.25" customHeight="1" x14ac:dyDescent="0.2">
      <c r="A49" s="101"/>
      <c r="B49" s="15"/>
      <c r="C49" s="15"/>
      <c r="D49" s="15"/>
      <c r="E49" s="15"/>
      <c r="F49" s="15"/>
      <c r="G49" s="15"/>
      <c r="H49" s="15"/>
      <c r="I49" s="15"/>
      <c r="J49" s="15"/>
      <c r="Q49" s="15"/>
      <c r="R49" s="15"/>
      <c r="S49" s="15"/>
      <c r="T49" s="15"/>
      <c r="U49" s="15"/>
      <c r="V49" s="752"/>
      <c r="W49" s="753"/>
      <c r="X49" s="753"/>
      <c r="Y49" s="374"/>
      <c r="Z49" s="374"/>
      <c r="AA49" s="43"/>
      <c r="AB49" s="44"/>
      <c r="AC49" s="15"/>
      <c r="AD49" s="15"/>
    </row>
    <row r="50" spans="1:60" ht="24.75" customHeight="1" x14ac:dyDescent="0.2">
      <c r="B50" s="524" t="s">
        <v>743</v>
      </c>
      <c r="C50" s="524"/>
      <c r="D50" s="524"/>
      <c r="E50" s="524"/>
      <c r="F50" s="524"/>
      <c r="I50" s="24"/>
      <c r="L50" s="14"/>
      <c r="M50" s="14"/>
      <c r="N50" s="14"/>
      <c r="O50" s="14"/>
      <c r="Q50" s="28" t="s">
        <v>49</v>
      </c>
      <c r="S50" s="28"/>
      <c r="X50" s="143"/>
      <c r="Y50" s="143"/>
      <c r="Z50" s="143"/>
      <c r="AA50" s="15"/>
      <c r="AB50" s="15"/>
      <c r="AC50" s="15"/>
    </row>
    <row r="51" spans="1:60" ht="41.25" hidden="1" customHeight="1" x14ac:dyDescent="0.2">
      <c r="B51" s="552"/>
      <c r="C51" s="552"/>
      <c r="D51" s="552"/>
      <c r="E51" s="552"/>
      <c r="F51" s="552"/>
      <c r="G51" s="39"/>
      <c r="I51" s="144" t="s">
        <v>134</v>
      </c>
      <c r="M51" s="14"/>
      <c r="N51" s="14"/>
      <c r="O51" s="14"/>
      <c r="Q51" s="39"/>
      <c r="R51" s="39"/>
      <c r="S51" s="39"/>
      <c r="T51" s="39"/>
    </row>
    <row r="52" spans="1:60" ht="90" customHeight="1" x14ac:dyDescent="0.2">
      <c r="B52" s="216" t="s">
        <v>666</v>
      </c>
      <c r="C52" s="217" t="s">
        <v>742</v>
      </c>
      <c r="D52" s="218" t="s">
        <v>667</v>
      </c>
      <c r="E52" s="217" t="s">
        <v>734</v>
      </c>
      <c r="F52" s="217" t="s">
        <v>913</v>
      </c>
      <c r="G52" s="553" t="s">
        <v>795</v>
      </c>
      <c r="H52" s="554"/>
      <c r="I52" s="217" t="s">
        <v>668</v>
      </c>
      <c r="J52" s="219" t="s">
        <v>618</v>
      </c>
      <c r="K52" s="220" t="s">
        <v>918</v>
      </c>
      <c r="L52" s="220" t="s">
        <v>919</v>
      </c>
      <c r="M52" s="220" t="s">
        <v>737</v>
      </c>
      <c r="N52" s="220" t="s">
        <v>736</v>
      </c>
      <c r="O52" s="220" t="s">
        <v>664</v>
      </c>
      <c r="Q52" s="173" t="s">
        <v>676</v>
      </c>
      <c r="R52" s="496" t="s">
        <v>757</v>
      </c>
      <c r="S52" s="497"/>
      <c r="T52" s="174" t="s">
        <v>773</v>
      </c>
      <c r="U52" s="174" t="s">
        <v>800</v>
      </c>
      <c r="V52" s="175" t="s">
        <v>801</v>
      </c>
      <c r="W52" s="174" t="s">
        <v>802</v>
      </c>
      <c r="X52" s="175" t="s">
        <v>803</v>
      </c>
      <c r="Y52" s="175" t="s">
        <v>914</v>
      </c>
      <c r="Z52" s="175" t="s">
        <v>915</v>
      </c>
      <c r="AA52" s="175" t="s">
        <v>916</v>
      </c>
      <c r="AB52" s="175" t="s">
        <v>917</v>
      </c>
      <c r="AC52" s="181" t="s">
        <v>791</v>
      </c>
      <c r="AD52" s="181" t="s">
        <v>792</v>
      </c>
      <c r="AE52" s="498" t="s">
        <v>980</v>
      </c>
      <c r="AF52" s="499"/>
      <c r="AS52" s="150">
        <v>1</v>
      </c>
      <c r="AT52" s="150">
        <v>2</v>
      </c>
      <c r="AU52" s="150">
        <v>3</v>
      </c>
      <c r="AV52" s="150">
        <v>4</v>
      </c>
      <c r="AW52" s="150">
        <v>5</v>
      </c>
      <c r="AX52" s="150">
        <v>6</v>
      </c>
      <c r="AY52" s="150">
        <v>7</v>
      </c>
      <c r="AZ52" s="150">
        <v>8</v>
      </c>
      <c r="BA52" s="150">
        <v>9</v>
      </c>
      <c r="BB52" s="150">
        <v>10</v>
      </c>
      <c r="BC52" s="150">
        <v>11</v>
      </c>
      <c r="BD52" s="150">
        <v>12</v>
      </c>
      <c r="BE52" s="150">
        <v>13</v>
      </c>
      <c r="BF52" s="150">
        <v>14</v>
      </c>
      <c r="BG52" s="150">
        <v>15</v>
      </c>
    </row>
    <row r="53" spans="1:60" ht="51.95" customHeight="1" x14ac:dyDescent="0.2">
      <c r="A53" s="103" t="str">
        <f>C53&amp;"Service"&amp;IF(I53="Köp","Köp","Hyra")</f>
        <v>ServiceHyra</v>
      </c>
      <c r="B53" s="232" t="s">
        <v>96</v>
      </c>
      <c r="C53" s="187"/>
      <c r="D53" s="186"/>
      <c r="E53" s="267"/>
      <c r="F53" s="371"/>
      <c r="G53" s="555"/>
      <c r="H53" s="556"/>
      <c r="I53" s="248"/>
      <c r="J53" s="188"/>
      <c r="K53" s="376" t="str">
        <f>IF(C53="Vattenautomater","",IF(J53="Fullservice","1-2 ggr/vecka",IF(J53="Hygienisk service","6-11 ggr/år","")))</f>
        <v/>
      </c>
      <c r="L53" s="377"/>
      <c r="M53" s="182"/>
      <c r="N53" s="182"/>
      <c r="O53" s="158"/>
      <c r="Q53" s="176"/>
      <c r="R53" s="469"/>
      <c r="S53" s="470"/>
      <c r="T53" s="363"/>
      <c r="U53" s="363"/>
      <c r="V53" s="364"/>
      <c r="W53" s="363"/>
      <c r="X53" s="364"/>
      <c r="Y53" s="379"/>
      <c r="Z53" s="379"/>
      <c r="AA53" s="379"/>
      <c r="AB53" s="379"/>
      <c r="AC53" s="365">
        <f t="shared" ref="AC53:AC87" si="0">IF(AND(O53="Ja",I53="Hyra"),(U53*M53)*0.1,0)</f>
        <v>0</v>
      </c>
      <c r="AD53" s="365">
        <f t="shared" ref="AD53:AD87" si="1">IF(AND(O53="Ja",I53="Hyra"),(W53*N53)*0.1,0)</f>
        <v>0</v>
      </c>
      <c r="AE53" s="471">
        <f>IF(Q53="Ja",IFERROR(IF(I53="Hyra",(((V53+U53)*M53)+(X53+W53)*N53+AC53+AD53+((Y53+Z53)*M53)+((AA53+AB53)*N53))*E53,IF(J53="Ingen service (endast vid köp)",T53*E53,IF(I53="Endast service",(V53*M53)+(X53*N53),(((V53*M53)+U53+(X53*N53)+W53)+AC53+AD53+T53+((Y53+Z53)*M53)+((AA53+AB53)))*E53))),""),0)</f>
        <v>0</v>
      </c>
      <c r="AF53" s="472"/>
      <c r="AG53" s="147"/>
      <c r="AH53" s="147"/>
      <c r="AI53" s="147"/>
      <c r="AJ53" s="147"/>
      <c r="AK53" s="147"/>
      <c r="AL53" s="147"/>
      <c r="AM53" s="147"/>
      <c r="AN53" s="147"/>
      <c r="AO53" s="147"/>
      <c r="AP53" s="147" t="str">
        <f t="shared" ref="AP53:AP87" si="2">IF(C53="Kaffeautomater","Kaffeautomater",IF(C53="Vattenautomater","Vattenautomater",""))</f>
        <v/>
      </c>
      <c r="AQ53" s="147" t="str">
        <f t="shared" ref="AQ53:AQ87" si="3">IF(AP53="Kaffeautomater",1,IF(AP53="Vattenautomater",2,""))</f>
        <v/>
      </c>
      <c r="AS53" s="10" t="str" cm="1">
        <f t="array" ref="AS53">IFERROR(IF(INDEX(Admin!$P$43:$Q$57,'1 Spec. - 2. Mervärdesmodell'!AS$52,'1 Spec. - 2. Mervärdesmodell'!$AQ53)="","",INDEX(Admin!$P$43:$Q$57,'1 Spec. - 2. Mervärdesmodell'!AS$52,'1 Spec. - 2. Mervärdesmodell'!$AQ53)),"")</f>
        <v/>
      </c>
      <c r="AT53" s="10" t="str" cm="1">
        <f t="array" ref="AT53">IFERROR(IF(INDEX(Admin!$P$43:$Q$57,'1 Spec. - 2. Mervärdesmodell'!AT$52,'1 Spec. - 2. Mervärdesmodell'!$AQ53)="","",INDEX(Admin!$P$43:$Q$57,'1 Spec. - 2. Mervärdesmodell'!AT$52,'1 Spec. - 2. Mervärdesmodell'!$AQ53)),"")</f>
        <v/>
      </c>
      <c r="AU53" s="10" t="str" cm="1">
        <f t="array" ref="AU53">IFERROR(IF(INDEX(Admin!$P$43:$Q$57,'1 Spec. - 2. Mervärdesmodell'!AU$52,'1 Spec. - 2. Mervärdesmodell'!$AQ53)="","",INDEX(Admin!$P$43:$Q$57,'1 Spec. - 2. Mervärdesmodell'!AU$52,'1 Spec. - 2. Mervärdesmodell'!$AQ53)),"")</f>
        <v/>
      </c>
      <c r="AV53" s="10" t="str" cm="1">
        <f t="array" ref="AV53">IFERROR(IF(INDEX(Admin!$P$43:$Q$57,'1 Spec. - 2. Mervärdesmodell'!AV$52,'1 Spec. - 2. Mervärdesmodell'!$AQ53)="","",INDEX(Admin!$P$43:$Q$57,'1 Spec. - 2. Mervärdesmodell'!AV$52,'1 Spec. - 2. Mervärdesmodell'!$AQ53)),"")</f>
        <v/>
      </c>
      <c r="AW53" s="10" t="str" cm="1">
        <f t="array" ref="AW53">IFERROR(IF(INDEX(Admin!$P$43:$Q$57,'1 Spec. - 2. Mervärdesmodell'!AW$52,'1 Spec. - 2. Mervärdesmodell'!$AQ53)="","",INDEX(Admin!$P$43:$Q$57,'1 Spec. - 2. Mervärdesmodell'!AW$52,'1 Spec. - 2. Mervärdesmodell'!$AQ53)),"")</f>
        <v/>
      </c>
      <c r="AX53" s="10" t="str" cm="1">
        <f t="array" ref="AX53">IFERROR(IF(INDEX(Admin!$P$43:$Q$57,'1 Spec. - 2. Mervärdesmodell'!AX$52,'1 Spec. - 2. Mervärdesmodell'!$AQ53)="","",INDEX(Admin!$P$43:$Q$57,'1 Spec. - 2. Mervärdesmodell'!AX$52,'1 Spec. - 2. Mervärdesmodell'!$AQ53)),"")</f>
        <v/>
      </c>
      <c r="AY53" s="10" t="str" cm="1">
        <f t="array" ref="AY53">IFERROR(IF(INDEX(Admin!$P$43:$Q$57,'1 Spec. - 2. Mervärdesmodell'!AY$52,'1 Spec. - 2. Mervärdesmodell'!$AQ53)="","",INDEX(Admin!$P$43:$Q$57,'1 Spec. - 2. Mervärdesmodell'!AY$52,'1 Spec. - 2. Mervärdesmodell'!$AQ53)),"")</f>
        <v/>
      </c>
      <c r="AZ53" s="10" t="str" cm="1">
        <f t="array" ref="AZ53">IFERROR(IF(INDEX(Admin!$P$43:$Q$57,'1 Spec. - 2. Mervärdesmodell'!AZ$52,'1 Spec. - 2. Mervärdesmodell'!$AQ53)="","",INDEX(Admin!$P$43:$Q$57,'1 Spec. - 2. Mervärdesmodell'!AZ$52,'1 Spec. - 2. Mervärdesmodell'!$AQ53)),"")</f>
        <v/>
      </c>
      <c r="BA53" s="10" t="str" cm="1">
        <f t="array" ref="BA53">IFERROR(IF(INDEX(Admin!$P$43:$Q$57,'1 Spec. - 2. Mervärdesmodell'!BA$52,'1 Spec. - 2. Mervärdesmodell'!$AQ53)="","",INDEX(Admin!$P$43:$Q$57,'1 Spec. - 2. Mervärdesmodell'!BA$52,'1 Spec. - 2. Mervärdesmodell'!$AQ53)),"")</f>
        <v/>
      </c>
      <c r="BB53" s="10" t="str" cm="1">
        <f t="array" ref="BB53">IFERROR(IF(INDEX(Admin!$P$43:$Q$57,'1 Spec. - 2. Mervärdesmodell'!BB$52,'1 Spec. - 2. Mervärdesmodell'!$AQ53)="","",INDEX(Admin!$P$43:$Q$57,'1 Spec. - 2. Mervärdesmodell'!BB$52,'1 Spec. - 2. Mervärdesmodell'!$AQ53)),"")</f>
        <v/>
      </c>
      <c r="BC53" s="10" t="str" cm="1">
        <f t="array" ref="BC53">IFERROR(IF(INDEX(Admin!$P$43:$Q$57,'1 Spec. - 2. Mervärdesmodell'!BC$52,'1 Spec. - 2. Mervärdesmodell'!$AQ53)="","",INDEX(Admin!$P$43:$Q$57,'1 Spec. - 2. Mervärdesmodell'!BC$52,'1 Spec. - 2. Mervärdesmodell'!$AQ53)),"")</f>
        <v/>
      </c>
      <c r="BD53" s="10" t="str" cm="1">
        <f t="array" ref="BD53">IFERROR(IF(INDEX(Admin!$P$43:$Q$57,'1 Spec. - 2. Mervärdesmodell'!BD$52,'1 Spec. - 2. Mervärdesmodell'!$AQ53)="","",INDEX(Admin!$P$43:$Q$57,'1 Spec. - 2. Mervärdesmodell'!BD$52,'1 Spec. - 2. Mervärdesmodell'!$AQ53)),"")</f>
        <v/>
      </c>
      <c r="BE53" s="10" t="str" cm="1">
        <f t="array" ref="BE53">IFERROR(IF(INDEX(Admin!$P$43:$Q$57,'1 Spec. - 2. Mervärdesmodell'!BE$52,'1 Spec. - 2. Mervärdesmodell'!$AQ53)="","",INDEX(Admin!$P$43:$Q$57,'1 Spec. - 2. Mervärdesmodell'!BE$52,'1 Spec. - 2. Mervärdesmodell'!$AQ53)),"")</f>
        <v/>
      </c>
      <c r="BF53" s="10" t="str" cm="1">
        <f t="array" ref="BF53">IFERROR(IF(INDEX(Admin!$P$43:$Q$57,'1 Spec. - 2. Mervärdesmodell'!BF$52,'1 Spec. - 2. Mervärdesmodell'!$AQ53)="","",INDEX(Admin!$P$43:$Q$57,'1 Spec. - 2. Mervärdesmodell'!BF$52,'1 Spec. - 2. Mervärdesmodell'!$AQ53)),"")</f>
        <v/>
      </c>
      <c r="BG53" s="10" t="str" cm="1">
        <f t="array" ref="BG53">IFERROR(IF(INDEX(Admin!$P$43:$Q$57,'1 Spec. - 2. Mervärdesmodell'!BG$52,'1 Spec. - 2. Mervärdesmodell'!$AQ53)="","",INDEX(Admin!$P$43:$Q$57,'1 Spec. - 2. Mervärdesmodell'!BG$52,'1 Spec. - 2. Mervärdesmodell'!$AQ53)),"")</f>
        <v/>
      </c>
      <c r="BH53" s="10" t="str">
        <f>IF(C53="Vattenautomater",INDEX(Admin!$R$43:$R$55,MATCH(D53,Admin!$Q$43:$Q$52,0)),"JaNej")</f>
        <v>JaNej</v>
      </c>
    </row>
    <row r="54" spans="1:60" ht="51.95" customHeight="1" x14ac:dyDescent="0.2">
      <c r="A54" s="103" t="str">
        <f t="shared" ref="A54:A87" si="4">C54&amp;"Service"&amp;IF(I54="Köp","Köp","Hyra")</f>
        <v>ServiceHyra</v>
      </c>
      <c r="B54" s="232" t="s">
        <v>97</v>
      </c>
      <c r="C54" s="187"/>
      <c r="D54" s="186"/>
      <c r="E54" s="267"/>
      <c r="F54" s="372"/>
      <c r="G54" s="467" t="s">
        <v>887</v>
      </c>
      <c r="H54" s="468"/>
      <c r="I54" s="248"/>
      <c r="J54" s="188"/>
      <c r="K54" s="376" t="str">
        <f t="shared" ref="K54:K87" si="5">IF(C54="Vattenautomater","",IF(J54="Fullservice","1-2 ggr/vecka",IF(J54="Hygienisk service","6-11 ggr/år","")))</f>
        <v/>
      </c>
      <c r="L54" s="377"/>
      <c r="M54" s="182"/>
      <c r="N54" s="182"/>
      <c r="O54" s="158"/>
      <c r="Q54" s="176"/>
      <c r="R54" s="469"/>
      <c r="S54" s="470"/>
      <c r="T54" s="363"/>
      <c r="U54" s="363"/>
      <c r="V54" s="364"/>
      <c r="W54" s="363"/>
      <c r="X54" s="364"/>
      <c r="Y54" s="379"/>
      <c r="Z54" s="379"/>
      <c r="AA54" s="379"/>
      <c r="AB54" s="379"/>
      <c r="AC54" s="365">
        <f t="shared" si="0"/>
        <v>0</v>
      </c>
      <c r="AD54" s="365">
        <f t="shared" si="1"/>
        <v>0</v>
      </c>
      <c r="AE54" s="471">
        <f t="shared" ref="AE54:AE87" si="6">IF(Q54="Ja",IFERROR(IF(I54="Hyra",(((V54+U54)*M54)+(X54+W54)*N54+AC54+AD54+((Y54+Z54)*M54)+((AA54+AB54)*N54))*E54,IF(J54="Ingen service (endast vid köp)",T54*E54,IF(I54="Endast service",(V54*M54)+(X54*N54),(((V54*M54)+U54+(X54*N54)+W54)+AC54+AD54+T54+((Y54+Z54)*M54)+((AA54+AB54)))*E54))),""),0)</f>
        <v>0</v>
      </c>
      <c r="AF54" s="472"/>
      <c r="AP54" s="147" t="str">
        <f t="shared" si="2"/>
        <v/>
      </c>
      <c r="AQ54" s="147" t="str">
        <f t="shared" si="3"/>
        <v/>
      </c>
      <c r="AS54" s="10" t="str" cm="1">
        <f t="array" ref="AS54">IFERROR(IF(INDEX(Admin!$P$43:$Q$57,'1 Spec. - 2. Mervärdesmodell'!AS$52,'1 Spec. - 2. Mervärdesmodell'!$AQ54)="","",INDEX(Admin!$P$43:$Q$57,'1 Spec. - 2. Mervärdesmodell'!AS$52,'1 Spec. - 2. Mervärdesmodell'!$AQ54)),"")</f>
        <v/>
      </c>
      <c r="AT54" s="10" t="str" cm="1">
        <f t="array" ref="AT54">IFERROR(IF(INDEX(Admin!$P$43:$Q$57,'1 Spec. - 2. Mervärdesmodell'!AT$52,'1 Spec. - 2. Mervärdesmodell'!$AQ54)="","",INDEX(Admin!$P$43:$Q$57,'1 Spec. - 2. Mervärdesmodell'!AT$52,'1 Spec. - 2. Mervärdesmodell'!$AQ54)),"")</f>
        <v/>
      </c>
      <c r="AU54" s="10" t="str" cm="1">
        <f t="array" ref="AU54">IFERROR(IF(INDEX(Admin!$P$43:$Q$57,'1 Spec. - 2. Mervärdesmodell'!AU$52,'1 Spec. - 2. Mervärdesmodell'!$AQ54)="","",INDEX(Admin!$P$43:$Q$57,'1 Spec. - 2. Mervärdesmodell'!AU$52,'1 Spec. - 2. Mervärdesmodell'!$AQ54)),"")</f>
        <v/>
      </c>
      <c r="AV54" s="10" t="str" cm="1">
        <f t="array" ref="AV54">IFERROR(IF(INDEX(Admin!$P$43:$Q$57,'1 Spec. - 2. Mervärdesmodell'!AV$52,'1 Spec. - 2. Mervärdesmodell'!$AQ54)="","",INDEX(Admin!$P$43:$Q$57,'1 Spec. - 2. Mervärdesmodell'!AV$52,'1 Spec. - 2. Mervärdesmodell'!$AQ54)),"")</f>
        <v/>
      </c>
      <c r="AW54" s="10" t="str" cm="1">
        <f t="array" ref="AW54">IFERROR(IF(INDEX(Admin!$P$43:$Q$57,'1 Spec. - 2. Mervärdesmodell'!AW$52,'1 Spec. - 2. Mervärdesmodell'!$AQ54)="","",INDEX(Admin!$P$43:$Q$57,'1 Spec. - 2. Mervärdesmodell'!AW$52,'1 Spec. - 2. Mervärdesmodell'!$AQ54)),"")</f>
        <v/>
      </c>
      <c r="AX54" s="10" t="str" cm="1">
        <f t="array" ref="AX54">IFERROR(IF(INDEX(Admin!$P$43:$Q$57,'1 Spec. - 2. Mervärdesmodell'!AX$52,'1 Spec. - 2. Mervärdesmodell'!$AQ54)="","",INDEX(Admin!$P$43:$Q$57,'1 Spec. - 2. Mervärdesmodell'!AX$52,'1 Spec. - 2. Mervärdesmodell'!$AQ54)),"")</f>
        <v/>
      </c>
      <c r="AY54" s="10" t="str" cm="1">
        <f t="array" ref="AY54">IFERROR(IF(INDEX(Admin!$P$43:$Q$57,'1 Spec. - 2. Mervärdesmodell'!AY$52,'1 Spec. - 2. Mervärdesmodell'!$AQ54)="","",INDEX(Admin!$P$43:$Q$57,'1 Spec. - 2. Mervärdesmodell'!AY$52,'1 Spec. - 2. Mervärdesmodell'!$AQ54)),"")</f>
        <v/>
      </c>
      <c r="AZ54" s="10" t="str" cm="1">
        <f t="array" ref="AZ54">IFERROR(IF(INDEX(Admin!$P$43:$Q$57,'1 Spec. - 2. Mervärdesmodell'!AZ$52,'1 Spec. - 2. Mervärdesmodell'!$AQ54)="","",INDEX(Admin!$P$43:$Q$57,'1 Spec. - 2. Mervärdesmodell'!AZ$52,'1 Spec. - 2. Mervärdesmodell'!$AQ54)),"")</f>
        <v/>
      </c>
      <c r="BA54" s="10" t="str" cm="1">
        <f t="array" ref="BA54">IFERROR(IF(INDEX(Admin!$P$43:$Q$57,'1 Spec. - 2. Mervärdesmodell'!BA$52,'1 Spec. - 2. Mervärdesmodell'!$AQ54)="","",INDEX(Admin!$P$43:$Q$57,'1 Spec. - 2. Mervärdesmodell'!BA$52,'1 Spec. - 2. Mervärdesmodell'!$AQ54)),"")</f>
        <v/>
      </c>
      <c r="BB54" s="10" t="str" cm="1">
        <f t="array" ref="BB54">IFERROR(IF(INDEX(Admin!$P$43:$Q$57,'1 Spec. - 2. Mervärdesmodell'!BB$52,'1 Spec. - 2. Mervärdesmodell'!$AQ54)="","",INDEX(Admin!$P$43:$Q$57,'1 Spec. - 2. Mervärdesmodell'!BB$52,'1 Spec. - 2. Mervärdesmodell'!$AQ54)),"")</f>
        <v/>
      </c>
      <c r="BC54" s="10" t="str" cm="1">
        <f t="array" ref="BC54">IFERROR(IF(INDEX(Admin!$P$43:$Q$57,'1 Spec. - 2. Mervärdesmodell'!BC$52,'1 Spec. - 2. Mervärdesmodell'!$AQ54)="","",INDEX(Admin!$P$43:$Q$57,'1 Spec. - 2. Mervärdesmodell'!BC$52,'1 Spec. - 2. Mervärdesmodell'!$AQ54)),"")</f>
        <v/>
      </c>
      <c r="BD54" s="10" t="str" cm="1">
        <f t="array" ref="BD54">IFERROR(IF(INDEX(Admin!$P$43:$Q$57,'1 Spec. - 2. Mervärdesmodell'!BD$52,'1 Spec. - 2. Mervärdesmodell'!$AQ54)="","",INDEX(Admin!$P$43:$Q$57,'1 Spec. - 2. Mervärdesmodell'!BD$52,'1 Spec. - 2. Mervärdesmodell'!$AQ54)),"")</f>
        <v/>
      </c>
      <c r="BE54" s="10" t="str" cm="1">
        <f t="array" ref="BE54">IFERROR(IF(INDEX(Admin!$P$43:$Q$57,'1 Spec. - 2. Mervärdesmodell'!BE$52,'1 Spec. - 2. Mervärdesmodell'!$AQ54)="","",INDEX(Admin!$P$43:$Q$57,'1 Spec. - 2. Mervärdesmodell'!BE$52,'1 Spec. - 2. Mervärdesmodell'!$AQ54)),"")</f>
        <v/>
      </c>
      <c r="BF54" s="10" t="str" cm="1">
        <f t="array" ref="BF54">IFERROR(IF(INDEX(Admin!$P$43:$Q$57,'1 Spec. - 2. Mervärdesmodell'!BF$52,'1 Spec. - 2. Mervärdesmodell'!$AQ54)="","",INDEX(Admin!$P$43:$Q$57,'1 Spec. - 2. Mervärdesmodell'!BF$52,'1 Spec. - 2. Mervärdesmodell'!$AQ54)),"")</f>
        <v/>
      </c>
      <c r="BG54" s="10" t="str" cm="1">
        <f t="array" ref="BG54">IFERROR(IF(INDEX(Admin!$P$43:$Q$57,'1 Spec. - 2. Mervärdesmodell'!BG$52,'1 Spec. - 2. Mervärdesmodell'!$AQ54)="","",INDEX(Admin!$P$43:$Q$57,'1 Spec. - 2. Mervärdesmodell'!BG$52,'1 Spec. - 2. Mervärdesmodell'!$AQ54)),"")</f>
        <v/>
      </c>
      <c r="BH54" s="10" t="str">
        <f>IF(C54="Vattenautomater",INDEX(Admin!$R$43:$R$55,MATCH(D54,Admin!$Q$43:$Q$52,0)),"JaNej")</f>
        <v>JaNej</v>
      </c>
    </row>
    <row r="55" spans="1:60" ht="51.95" customHeight="1" x14ac:dyDescent="0.2">
      <c r="A55" s="103" t="str">
        <f t="shared" si="4"/>
        <v>ServiceHyra</v>
      </c>
      <c r="B55" s="232" t="s">
        <v>98</v>
      </c>
      <c r="C55" s="187"/>
      <c r="D55" s="186"/>
      <c r="E55" s="267"/>
      <c r="F55" s="267"/>
      <c r="G55" s="467" t="s">
        <v>885</v>
      </c>
      <c r="H55" s="468"/>
      <c r="I55" s="248"/>
      <c r="J55" s="188"/>
      <c r="K55" s="376" t="str">
        <f t="shared" si="5"/>
        <v/>
      </c>
      <c r="L55" s="377"/>
      <c r="M55" s="182"/>
      <c r="N55" s="182"/>
      <c r="O55" s="158"/>
      <c r="Q55" s="176"/>
      <c r="R55" s="469"/>
      <c r="S55" s="470"/>
      <c r="T55" s="363"/>
      <c r="U55" s="363"/>
      <c r="V55" s="364"/>
      <c r="W55" s="363"/>
      <c r="X55" s="364"/>
      <c r="Y55" s="379"/>
      <c r="Z55" s="379"/>
      <c r="AA55" s="379"/>
      <c r="AB55" s="379"/>
      <c r="AC55" s="365">
        <f t="shared" si="0"/>
        <v>0</v>
      </c>
      <c r="AD55" s="365">
        <f t="shared" si="1"/>
        <v>0</v>
      </c>
      <c r="AE55" s="471">
        <f t="shared" si="6"/>
        <v>0</v>
      </c>
      <c r="AF55" s="472"/>
      <c r="AP55" s="147" t="str">
        <f t="shared" si="2"/>
        <v/>
      </c>
      <c r="AQ55" s="147" t="str">
        <f t="shared" si="3"/>
        <v/>
      </c>
      <c r="AS55" s="10" t="str" cm="1">
        <f t="array" ref="AS55">IFERROR(IF(INDEX(Admin!$P$43:$Q$57,'1 Spec. - 2. Mervärdesmodell'!AS$52,'1 Spec. - 2. Mervärdesmodell'!$AQ55)="","",INDEX(Admin!$P$43:$Q$57,'1 Spec. - 2. Mervärdesmodell'!AS$52,'1 Spec. - 2. Mervärdesmodell'!$AQ55)),"")</f>
        <v/>
      </c>
      <c r="AT55" s="10" t="str" cm="1">
        <f t="array" ref="AT55">IFERROR(IF(INDEX(Admin!$P$43:$Q$57,'1 Spec. - 2. Mervärdesmodell'!AT$52,'1 Spec. - 2. Mervärdesmodell'!$AQ55)="","",INDEX(Admin!$P$43:$Q$57,'1 Spec. - 2. Mervärdesmodell'!AT$52,'1 Spec. - 2. Mervärdesmodell'!$AQ55)),"")</f>
        <v/>
      </c>
      <c r="AU55" s="10" t="str" cm="1">
        <f t="array" ref="AU55">IFERROR(IF(INDEX(Admin!$P$43:$Q$57,'1 Spec. - 2. Mervärdesmodell'!AU$52,'1 Spec. - 2. Mervärdesmodell'!$AQ55)="","",INDEX(Admin!$P$43:$Q$57,'1 Spec. - 2. Mervärdesmodell'!AU$52,'1 Spec. - 2. Mervärdesmodell'!$AQ55)),"")</f>
        <v/>
      </c>
      <c r="AV55" s="10" t="str" cm="1">
        <f t="array" ref="AV55">IFERROR(IF(INDEX(Admin!$P$43:$Q$57,'1 Spec. - 2. Mervärdesmodell'!AV$52,'1 Spec. - 2. Mervärdesmodell'!$AQ55)="","",INDEX(Admin!$P$43:$Q$57,'1 Spec. - 2. Mervärdesmodell'!AV$52,'1 Spec. - 2. Mervärdesmodell'!$AQ55)),"")</f>
        <v/>
      </c>
      <c r="AW55" s="10" t="str" cm="1">
        <f t="array" ref="AW55">IFERROR(IF(INDEX(Admin!$P$43:$Q$57,'1 Spec. - 2. Mervärdesmodell'!AW$52,'1 Spec. - 2. Mervärdesmodell'!$AQ55)="","",INDEX(Admin!$P$43:$Q$57,'1 Spec. - 2. Mervärdesmodell'!AW$52,'1 Spec. - 2. Mervärdesmodell'!$AQ55)),"")</f>
        <v/>
      </c>
      <c r="AX55" s="10" t="str" cm="1">
        <f t="array" ref="AX55">IFERROR(IF(INDEX(Admin!$P$43:$Q$57,'1 Spec. - 2. Mervärdesmodell'!AX$52,'1 Spec. - 2. Mervärdesmodell'!$AQ55)="","",INDEX(Admin!$P$43:$Q$57,'1 Spec. - 2. Mervärdesmodell'!AX$52,'1 Spec. - 2. Mervärdesmodell'!$AQ55)),"")</f>
        <v/>
      </c>
      <c r="AY55" s="10" t="str" cm="1">
        <f t="array" ref="AY55">IFERROR(IF(INDEX(Admin!$P$43:$Q$57,'1 Spec. - 2. Mervärdesmodell'!AY$52,'1 Spec. - 2. Mervärdesmodell'!$AQ55)="","",INDEX(Admin!$P$43:$Q$57,'1 Spec. - 2. Mervärdesmodell'!AY$52,'1 Spec. - 2. Mervärdesmodell'!$AQ55)),"")</f>
        <v/>
      </c>
      <c r="AZ55" s="10" t="str" cm="1">
        <f t="array" ref="AZ55">IFERROR(IF(INDEX(Admin!$P$43:$Q$57,'1 Spec. - 2. Mervärdesmodell'!AZ$52,'1 Spec. - 2. Mervärdesmodell'!$AQ55)="","",INDEX(Admin!$P$43:$Q$57,'1 Spec. - 2. Mervärdesmodell'!AZ$52,'1 Spec. - 2. Mervärdesmodell'!$AQ55)),"")</f>
        <v/>
      </c>
      <c r="BA55" s="10" t="str" cm="1">
        <f t="array" ref="BA55">IFERROR(IF(INDEX(Admin!$P$43:$Q$57,'1 Spec. - 2. Mervärdesmodell'!BA$52,'1 Spec. - 2. Mervärdesmodell'!$AQ55)="","",INDEX(Admin!$P$43:$Q$57,'1 Spec. - 2. Mervärdesmodell'!BA$52,'1 Spec. - 2. Mervärdesmodell'!$AQ55)),"")</f>
        <v/>
      </c>
      <c r="BB55" s="10" t="str" cm="1">
        <f t="array" ref="BB55">IFERROR(IF(INDEX(Admin!$P$43:$Q$57,'1 Spec. - 2. Mervärdesmodell'!BB$52,'1 Spec. - 2. Mervärdesmodell'!$AQ55)="","",INDEX(Admin!$P$43:$Q$57,'1 Spec. - 2. Mervärdesmodell'!BB$52,'1 Spec. - 2. Mervärdesmodell'!$AQ55)),"")</f>
        <v/>
      </c>
      <c r="BC55" s="10" t="str" cm="1">
        <f t="array" ref="BC55">IFERROR(IF(INDEX(Admin!$P$43:$Q$57,'1 Spec. - 2. Mervärdesmodell'!BC$52,'1 Spec. - 2. Mervärdesmodell'!$AQ55)="","",INDEX(Admin!$P$43:$Q$57,'1 Spec. - 2. Mervärdesmodell'!BC$52,'1 Spec. - 2. Mervärdesmodell'!$AQ55)),"")</f>
        <v/>
      </c>
      <c r="BD55" s="10" t="str" cm="1">
        <f t="array" ref="BD55">IFERROR(IF(INDEX(Admin!$P$43:$Q$57,'1 Spec. - 2. Mervärdesmodell'!BD$52,'1 Spec. - 2. Mervärdesmodell'!$AQ55)="","",INDEX(Admin!$P$43:$Q$57,'1 Spec. - 2. Mervärdesmodell'!BD$52,'1 Spec. - 2. Mervärdesmodell'!$AQ55)),"")</f>
        <v/>
      </c>
      <c r="BE55" s="10" t="str" cm="1">
        <f t="array" ref="BE55">IFERROR(IF(INDEX(Admin!$P$43:$Q$57,'1 Spec. - 2. Mervärdesmodell'!BE$52,'1 Spec. - 2. Mervärdesmodell'!$AQ55)="","",INDEX(Admin!$P$43:$Q$57,'1 Spec. - 2. Mervärdesmodell'!BE$52,'1 Spec. - 2. Mervärdesmodell'!$AQ55)),"")</f>
        <v/>
      </c>
      <c r="BF55" s="10" t="str" cm="1">
        <f t="array" ref="BF55">IFERROR(IF(INDEX(Admin!$P$43:$Q$57,'1 Spec. - 2. Mervärdesmodell'!BF$52,'1 Spec. - 2. Mervärdesmodell'!$AQ55)="","",INDEX(Admin!$P$43:$Q$57,'1 Spec. - 2. Mervärdesmodell'!BF$52,'1 Spec. - 2. Mervärdesmodell'!$AQ55)),"")</f>
        <v/>
      </c>
      <c r="BG55" s="10" t="str" cm="1">
        <f t="array" ref="BG55">IFERROR(IF(INDEX(Admin!$P$43:$Q$57,'1 Spec. - 2. Mervärdesmodell'!BG$52,'1 Spec. - 2. Mervärdesmodell'!$AQ55)="","",INDEX(Admin!$P$43:$Q$57,'1 Spec. - 2. Mervärdesmodell'!BG$52,'1 Spec. - 2. Mervärdesmodell'!$AQ55)),"")</f>
        <v/>
      </c>
      <c r="BH55" s="10" t="str">
        <f>IF(C55="Vattenautomater",INDEX(Admin!$R$43:$R$55,MATCH(D55,Admin!$Q$43:$Q$52,0)),"JaNej")</f>
        <v>JaNej</v>
      </c>
    </row>
    <row r="56" spans="1:60" ht="51.95" customHeight="1" x14ac:dyDescent="0.2">
      <c r="A56" s="103" t="str">
        <f t="shared" si="4"/>
        <v>ServiceHyra</v>
      </c>
      <c r="B56" s="232" t="s">
        <v>99</v>
      </c>
      <c r="C56" s="187"/>
      <c r="D56" s="186"/>
      <c r="E56" s="267"/>
      <c r="F56" s="267"/>
      <c r="G56" s="467"/>
      <c r="H56" s="468"/>
      <c r="I56" s="248"/>
      <c r="J56" s="188"/>
      <c r="K56" s="376" t="str">
        <f t="shared" si="5"/>
        <v/>
      </c>
      <c r="L56" s="377"/>
      <c r="M56" s="182"/>
      <c r="N56" s="182"/>
      <c r="O56" s="158"/>
      <c r="Q56" s="176"/>
      <c r="R56" s="469"/>
      <c r="S56" s="470"/>
      <c r="T56" s="363"/>
      <c r="U56" s="363"/>
      <c r="V56" s="364"/>
      <c r="W56" s="363"/>
      <c r="X56" s="364"/>
      <c r="Y56" s="379"/>
      <c r="Z56" s="379"/>
      <c r="AA56" s="379"/>
      <c r="AB56" s="379"/>
      <c r="AC56" s="365">
        <f t="shared" si="0"/>
        <v>0</v>
      </c>
      <c r="AD56" s="365">
        <f t="shared" si="1"/>
        <v>0</v>
      </c>
      <c r="AE56" s="471">
        <f t="shared" si="6"/>
        <v>0</v>
      </c>
      <c r="AF56" s="472"/>
      <c r="AP56" s="147" t="str">
        <f t="shared" si="2"/>
        <v/>
      </c>
      <c r="AQ56" s="147" t="str">
        <f t="shared" si="3"/>
        <v/>
      </c>
      <c r="AS56" s="10" t="str" cm="1">
        <f t="array" ref="AS56">IFERROR(IF(INDEX(Admin!$P$43:$Q$57,'1 Spec. - 2. Mervärdesmodell'!AS$52,'1 Spec. - 2. Mervärdesmodell'!$AQ56)="","",INDEX(Admin!$P$43:$Q$57,'1 Spec. - 2. Mervärdesmodell'!AS$52,'1 Spec. - 2. Mervärdesmodell'!$AQ56)),"")</f>
        <v/>
      </c>
      <c r="AT56" s="10" t="str" cm="1">
        <f t="array" ref="AT56">IFERROR(IF(INDEX(Admin!$P$43:$Q$57,'1 Spec. - 2. Mervärdesmodell'!AT$52,'1 Spec. - 2. Mervärdesmodell'!$AQ56)="","",INDEX(Admin!$P$43:$Q$57,'1 Spec. - 2. Mervärdesmodell'!AT$52,'1 Spec. - 2. Mervärdesmodell'!$AQ56)),"")</f>
        <v/>
      </c>
      <c r="AU56" s="10" t="str" cm="1">
        <f t="array" ref="AU56">IFERROR(IF(INDEX(Admin!$P$43:$Q$57,'1 Spec. - 2. Mervärdesmodell'!AU$52,'1 Spec. - 2. Mervärdesmodell'!$AQ56)="","",INDEX(Admin!$P$43:$Q$57,'1 Spec. - 2. Mervärdesmodell'!AU$52,'1 Spec. - 2. Mervärdesmodell'!$AQ56)),"")</f>
        <v/>
      </c>
      <c r="AV56" s="10" t="str" cm="1">
        <f t="array" ref="AV56">IFERROR(IF(INDEX(Admin!$P$43:$Q$57,'1 Spec. - 2. Mervärdesmodell'!AV$52,'1 Spec. - 2. Mervärdesmodell'!$AQ56)="","",INDEX(Admin!$P$43:$Q$57,'1 Spec. - 2. Mervärdesmodell'!AV$52,'1 Spec. - 2. Mervärdesmodell'!$AQ56)),"")</f>
        <v/>
      </c>
      <c r="AW56" s="10" t="str" cm="1">
        <f t="array" ref="AW56">IFERROR(IF(INDEX(Admin!$P$43:$Q$57,'1 Spec. - 2. Mervärdesmodell'!AW$52,'1 Spec. - 2. Mervärdesmodell'!$AQ56)="","",INDEX(Admin!$P$43:$Q$57,'1 Spec. - 2. Mervärdesmodell'!AW$52,'1 Spec. - 2. Mervärdesmodell'!$AQ56)),"")</f>
        <v/>
      </c>
      <c r="AX56" s="10" t="str" cm="1">
        <f t="array" ref="AX56">IFERROR(IF(INDEX(Admin!$P$43:$Q$57,'1 Spec. - 2. Mervärdesmodell'!AX$52,'1 Spec. - 2. Mervärdesmodell'!$AQ56)="","",INDEX(Admin!$P$43:$Q$57,'1 Spec. - 2. Mervärdesmodell'!AX$52,'1 Spec. - 2. Mervärdesmodell'!$AQ56)),"")</f>
        <v/>
      </c>
      <c r="AY56" s="10" t="str" cm="1">
        <f t="array" ref="AY56">IFERROR(IF(INDEX(Admin!$P$43:$Q$57,'1 Spec. - 2. Mervärdesmodell'!AY$52,'1 Spec. - 2. Mervärdesmodell'!$AQ56)="","",INDEX(Admin!$P$43:$Q$57,'1 Spec. - 2. Mervärdesmodell'!AY$52,'1 Spec. - 2. Mervärdesmodell'!$AQ56)),"")</f>
        <v/>
      </c>
      <c r="AZ56" s="10" t="str" cm="1">
        <f t="array" ref="AZ56">IFERROR(IF(INDEX(Admin!$P$43:$Q$57,'1 Spec. - 2. Mervärdesmodell'!AZ$52,'1 Spec. - 2. Mervärdesmodell'!$AQ56)="","",INDEX(Admin!$P$43:$Q$57,'1 Spec. - 2. Mervärdesmodell'!AZ$52,'1 Spec. - 2. Mervärdesmodell'!$AQ56)),"")</f>
        <v/>
      </c>
      <c r="BA56" s="10" t="str" cm="1">
        <f t="array" ref="BA56">IFERROR(IF(INDEX(Admin!$P$43:$Q$57,'1 Spec. - 2. Mervärdesmodell'!BA$52,'1 Spec. - 2. Mervärdesmodell'!$AQ56)="","",INDEX(Admin!$P$43:$Q$57,'1 Spec. - 2. Mervärdesmodell'!BA$52,'1 Spec. - 2. Mervärdesmodell'!$AQ56)),"")</f>
        <v/>
      </c>
      <c r="BB56" s="10" t="str" cm="1">
        <f t="array" ref="BB56">IFERROR(IF(INDEX(Admin!$P$43:$Q$57,'1 Spec. - 2. Mervärdesmodell'!BB$52,'1 Spec. - 2. Mervärdesmodell'!$AQ56)="","",INDEX(Admin!$P$43:$Q$57,'1 Spec. - 2. Mervärdesmodell'!BB$52,'1 Spec. - 2. Mervärdesmodell'!$AQ56)),"")</f>
        <v/>
      </c>
      <c r="BC56" s="10" t="str" cm="1">
        <f t="array" ref="BC56">IFERROR(IF(INDEX(Admin!$P$43:$Q$57,'1 Spec. - 2. Mervärdesmodell'!BC$52,'1 Spec. - 2. Mervärdesmodell'!$AQ56)="","",INDEX(Admin!$P$43:$Q$57,'1 Spec. - 2. Mervärdesmodell'!BC$52,'1 Spec. - 2. Mervärdesmodell'!$AQ56)),"")</f>
        <v/>
      </c>
      <c r="BD56" s="10" t="str" cm="1">
        <f t="array" ref="BD56">IFERROR(IF(INDEX(Admin!$P$43:$Q$57,'1 Spec. - 2. Mervärdesmodell'!BD$52,'1 Spec. - 2. Mervärdesmodell'!$AQ56)="","",INDEX(Admin!$P$43:$Q$57,'1 Spec. - 2. Mervärdesmodell'!BD$52,'1 Spec. - 2. Mervärdesmodell'!$AQ56)),"")</f>
        <v/>
      </c>
      <c r="BE56" s="10" t="str" cm="1">
        <f t="array" ref="BE56">IFERROR(IF(INDEX(Admin!$P$43:$Q$57,'1 Spec. - 2. Mervärdesmodell'!BE$52,'1 Spec. - 2. Mervärdesmodell'!$AQ56)="","",INDEX(Admin!$P$43:$Q$57,'1 Spec. - 2. Mervärdesmodell'!BE$52,'1 Spec. - 2. Mervärdesmodell'!$AQ56)),"")</f>
        <v/>
      </c>
      <c r="BF56" s="10" t="str" cm="1">
        <f t="array" ref="BF56">IFERROR(IF(INDEX(Admin!$P$43:$Q$57,'1 Spec. - 2. Mervärdesmodell'!BF$52,'1 Spec. - 2. Mervärdesmodell'!$AQ56)="","",INDEX(Admin!$P$43:$Q$57,'1 Spec. - 2. Mervärdesmodell'!BF$52,'1 Spec. - 2. Mervärdesmodell'!$AQ56)),"")</f>
        <v/>
      </c>
      <c r="BG56" s="10" t="str" cm="1">
        <f t="array" ref="BG56">IFERROR(IF(INDEX(Admin!$P$43:$Q$57,'1 Spec. - 2. Mervärdesmodell'!BG$52,'1 Spec. - 2. Mervärdesmodell'!$AQ56)="","",INDEX(Admin!$P$43:$Q$57,'1 Spec. - 2. Mervärdesmodell'!BG$52,'1 Spec. - 2. Mervärdesmodell'!$AQ56)),"")</f>
        <v/>
      </c>
      <c r="BH56" s="10" t="str">
        <f>IF(C56="Vattenautomater",INDEX(Admin!$R$43:$R$55,MATCH(D56,Admin!$Q$43:$Q$52,0)),"JaNej")</f>
        <v>JaNej</v>
      </c>
    </row>
    <row r="57" spans="1:60" ht="51.95" customHeight="1" x14ac:dyDescent="0.2">
      <c r="A57" s="103" t="str">
        <f t="shared" si="4"/>
        <v>ServiceHyra</v>
      </c>
      <c r="B57" s="232" t="s">
        <v>100</v>
      </c>
      <c r="C57" s="187"/>
      <c r="D57" s="186"/>
      <c r="E57" s="267"/>
      <c r="F57" s="267"/>
      <c r="G57" s="467"/>
      <c r="H57" s="468"/>
      <c r="I57" s="248"/>
      <c r="J57" s="188"/>
      <c r="K57" s="376" t="str">
        <f t="shared" si="5"/>
        <v/>
      </c>
      <c r="L57" s="377"/>
      <c r="M57" s="182"/>
      <c r="N57" s="182"/>
      <c r="O57" s="158"/>
      <c r="Q57" s="176"/>
      <c r="R57" s="469"/>
      <c r="S57" s="470"/>
      <c r="T57" s="363"/>
      <c r="U57" s="363"/>
      <c r="V57" s="364"/>
      <c r="W57" s="363"/>
      <c r="X57" s="364"/>
      <c r="Y57" s="379"/>
      <c r="Z57" s="379"/>
      <c r="AA57" s="379"/>
      <c r="AB57" s="379"/>
      <c r="AC57" s="365">
        <f t="shared" si="0"/>
        <v>0</v>
      </c>
      <c r="AD57" s="365">
        <f t="shared" si="1"/>
        <v>0</v>
      </c>
      <c r="AE57" s="471">
        <f t="shared" si="6"/>
        <v>0</v>
      </c>
      <c r="AF57" s="472"/>
      <c r="AP57" s="147" t="str">
        <f t="shared" si="2"/>
        <v/>
      </c>
      <c r="AQ57" s="147" t="str">
        <f t="shared" si="3"/>
        <v/>
      </c>
      <c r="AS57" s="10" t="str" cm="1">
        <f t="array" ref="AS57">IFERROR(IF(INDEX(Admin!$P$43:$Q$57,'1 Spec. - 2. Mervärdesmodell'!AS$52,'1 Spec. - 2. Mervärdesmodell'!$AQ57)="","",INDEX(Admin!$P$43:$Q$57,'1 Spec. - 2. Mervärdesmodell'!AS$52,'1 Spec. - 2. Mervärdesmodell'!$AQ57)),"")</f>
        <v/>
      </c>
      <c r="AT57" s="10" t="str" cm="1">
        <f t="array" ref="AT57">IFERROR(IF(INDEX(Admin!$P$43:$Q$57,'1 Spec. - 2. Mervärdesmodell'!AT$52,'1 Spec. - 2. Mervärdesmodell'!$AQ57)="","",INDEX(Admin!$P$43:$Q$57,'1 Spec. - 2. Mervärdesmodell'!AT$52,'1 Spec. - 2. Mervärdesmodell'!$AQ57)),"")</f>
        <v/>
      </c>
      <c r="AU57" s="10" t="str" cm="1">
        <f t="array" ref="AU57">IFERROR(IF(INDEX(Admin!$P$43:$Q$57,'1 Spec. - 2. Mervärdesmodell'!AU$52,'1 Spec. - 2. Mervärdesmodell'!$AQ57)="","",INDEX(Admin!$P$43:$Q$57,'1 Spec. - 2. Mervärdesmodell'!AU$52,'1 Spec. - 2. Mervärdesmodell'!$AQ57)),"")</f>
        <v/>
      </c>
      <c r="AV57" s="10" t="str" cm="1">
        <f t="array" ref="AV57">IFERROR(IF(INDEX(Admin!$P$43:$Q$57,'1 Spec. - 2. Mervärdesmodell'!AV$52,'1 Spec. - 2. Mervärdesmodell'!$AQ57)="","",INDEX(Admin!$P$43:$Q$57,'1 Spec. - 2. Mervärdesmodell'!AV$52,'1 Spec. - 2. Mervärdesmodell'!$AQ57)),"")</f>
        <v/>
      </c>
      <c r="AW57" s="10" t="str" cm="1">
        <f t="array" ref="AW57">IFERROR(IF(INDEX(Admin!$P$43:$Q$57,'1 Spec. - 2. Mervärdesmodell'!AW$52,'1 Spec. - 2. Mervärdesmodell'!$AQ57)="","",INDEX(Admin!$P$43:$Q$57,'1 Spec. - 2. Mervärdesmodell'!AW$52,'1 Spec. - 2. Mervärdesmodell'!$AQ57)),"")</f>
        <v/>
      </c>
      <c r="AX57" s="10" t="str" cm="1">
        <f t="array" ref="AX57">IFERROR(IF(INDEX(Admin!$P$43:$Q$57,'1 Spec. - 2. Mervärdesmodell'!AX$52,'1 Spec. - 2. Mervärdesmodell'!$AQ57)="","",INDEX(Admin!$P$43:$Q$57,'1 Spec. - 2. Mervärdesmodell'!AX$52,'1 Spec. - 2. Mervärdesmodell'!$AQ57)),"")</f>
        <v/>
      </c>
      <c r="AY57" s="10" t="str" cm="1">
        <f t="array" ref="AY57">IFERROR(IF(INDEX(Admin!$P$43:$Q$57,'1 Spec. - 2. Mervärdesmodell'!AY$52,'1 Spec. - 2. Mervärdesmodell'!$AQ57)="","",INDEX(Admin!$P$43:$Q$57,'1 Spec. - 2. Mervärdesmodell'!AY$52,'1 Spec. - 2. Mervärdesmodell'!$AQ57)),"")</f>
        <v/>
      </c>
      <c r="AZ57" s="10" t="str" cm="1">
        <f t="array" ref="AZ57">IFERROR(IF(INDEX(Admin!$P$43:$Q$57,'1 Spec. - 2. Mervärdesmodell'!AZ$52,'1 Spec. - 2. Mervärdesmodell'!$AQ57)="","",INDEX(Admin!$P$43:$Q$57,'1 Spec. - 2. Mervärdesmodell'!AZ$52,'1 Spec. - 2. Mervärdesmodell'!$AQ57)),"")</f>
        <v/>
      </c>
      <c r="BA57" s="10" t="str" cm="1">
        <f t="array" ref="BA57">IFERROR(IF(INDEX(Admin!$P$43:$Q$57,'1 Spec. - 2. Mervärdesmodell'!BA$52,'1 Spec. - 2. Mervärdesmodell'!$AQ57)="","",INDEX(Admin!$P$43:$Q$57,'1 Spec. - 2. Mervärdesmodell'!BA$52,'1 Spec. - 2. Mervärdesmodell'!$AQ57)),"")</f>
        <v/>
      </c>
      <c r="BB57" s="10" t="str" cm="1">
        <f t="array" ref="BB57">IFERROR(IF(INDEX(Admin!$P$43:$Q$57,'1 Spec. - 2. Mervärdesmodell'!BB$52,'1 Spec. - 2. Mervärdesmodell'!$AQ57)="","",INDEX(Admin!$P$43:$Q$57,'1 Spec. - 2. Mervärdesmodell'!BB$52,'1 Spec. - 2. Mervärdesmodell'!$AQ57)),"")</f>
        <v/>
      </c>
      <c r="BC57" s="10" t="str" cm="1">
        <f t="array" ref="BC57">IFERROR(IF(INDEX(Admin!$P$43:$Q$57,'1 Spec. - 2. Mervärdesmodell'!BC$52,'1 Spec. - 2. Mervärdesmodell'!$AQ57)="","",INDEX(Admin!$P$43:$Q$57,'1 Spec. - 2. Mervärdesmodell'!BC$52,'1 Spec. - 2. Mervärdesmodell'!$AQ57)),"")</f>
        <v/>
      </c>
      <c r="BD57" s="10" t="str" cm="1">
        <f t="array" ref="BD57">IFERROR(IF(INDEX(Admin!$P$43:$Q$57,'1 Spec. - 2. Mervärdesmodell'!BD$52,'1 Spec. - 2. Mervärdesmodell'!$AQ57)="","",INDEX(Admin!$P$43:$Q$57,'1 Spec. - 2. Mervärdesmodell'!BD$52,'1 Spec. - 2. Mervärdesmodell'!$AQ57)),"")</f>
        <v/>
      </c>
      <c r="BE57" s="10" t="str" cm="1">
        <f t="array" ref="BE57">IFERROR(IF(INDEX(Admin!$P$43:$Q$57,'1 Spec. - 2. Mervärdesmodell'!BE$52,'1 Spec. - 2. Mervärdesmodell'!$AQ57)="","",INDEX(Admin!$P$43:$Q$57,'1 Spec. - 2. Mervärdesmodell'!BE$52,'1 Spec. - 2. Mervärdesmodell'!$AQ57)),"")</f>
        <v/>
      </c>
      <c r="BF57" s="10" t="str" cm="1">
        <f t="array" ref="BF57">IFERROR(IF(INDEX(Admin!$P$43:$Q$57,'1 Spec. - 2. Mervärdesmodell'!BF$52,'1 Spec. - 2. Mervärdesmodell'!$AQ57)="","",INDEX(Admin!$P$43:$Q$57,'1 Spec. - 2. Mervärdesmodell'!BF$52,'1 Spec. - 2. Mervärdesmodell'!$AQ57)),"")</f>
        <v/>
      </c>
      <c r="BG57" s="10" t="str" cm="1">
        <f t="array" ref="BG57">IFERROR(IF(INDEX(Admin!$P$43:$Q$57,'1 Spec. - 2. Mervärdesmodell'!BG$52,'1 Spec. - 2. Mervärdesmodell'!$AQ57)="","",INDEX(Admin!$P$43:$Q$57,'1 Spec. - 2. Mervärdesmodell'!BG$52,'1 Spec. - 2. Mervärdesmodell'!$AQ57)),"")</f>
        <v/>
      </c>
      <c r="BH57" s="10" t="str">
        <f>IF(C57="Vattenautomater",INDEX(Admin!$R$43:$R$55,MATCH(D57,Admin!$Q$43:$Q$52,0)),"JaNej")</f>
        <v>JaNej</v>
      </c>
    </row>
    <row r="58" spans="1:60" ht="51.95" customHeight="1" x14ac:dyDescent="0.2">
      <c r="A58" s="103" t="str">
        <f t="shared" si="4"/>
        <v>ServiceHyra</v>
      </c>
      <c r="B58" s="232" t="s">
        <v>102</v>
      </c>
      <c r="C58" s="187"/>
      <c r="D58" s="186"/>
      <c r="E58" s="267"/>
      <c r="F58" s="267"/>
      <c r="G58" s="467"/>
      <c r="H58" s="468"/>
      <c r="I58" s="248"/>
      <c r="J58" s="188"/>
      <c r="K58" s="376" t="str">
        <f t="shared" si="5"/>
        <v/>
      </c>
      <c r="L58" s="377"/>
      <c r="M58" s="182"/>
      <c r="N58" s="182"/>
      <c r="O58" s="158"/>
      <c r="Q58" s="176"/>
      <c r="R58" s="469"/>
      <c r="S58" s="470"/>
      <c r="T58" s="363"/>
      <c r="U58" s="363"/>
      <c r="V58" s="364"/>
      <c r="W58" s="363"/>
      <c r="X58" s="364"/>
      <c r="Y58" s="379"/>
      <c r="Z58" s="379"/>
      <c r="AA58" s="379"/>
      <c r="AB58" s="379"/>
      <c r="AC58" s="365">
        <f t="shared" si="0"/>
        <v>0</v>
      </c>
      <c r="AD58" s="365">
        <f t="shared" si="1"/>
        <v>0</v>
      </c>
      <c r="AE58" s="471">
        <f t="shared" si="6"/>
        <v>0</v>
      </c>
      <c r="AF58" s="472"/>
      <c r="AP58" s="147" t="str">
        <f t="shared" si="2"/>
        <v/>
      </c>
      <c r="AQ58" s="147" t="str">
        <f t="shared" si="3"/>
        <v/>
      </c>
      <c r="AS58" s="10" t="str" cm="1">
        <f t="array" ref="AS58">IFERROR(IF(INDEX(Admin!$P$43:$Q$57,'1 Spec. - 2. Mervärdesmodell'!AS$52,'1 Spec. - 2. Mervärdesmodell'!$AQ58)="","",INDEX(Admin!$P$43:$Q$57,'1 Spec. - 2. Mervärdesmodell'!AS$52,'1 Spec. - 2. Mervärdesmodell'!$AQ58)),"")</f>
        <v/>
      </c>
      <c r="AT58" s="10" t="str" cm="1">
        <f t="array" ref="AT58">IFERROR(IF(INDEX(Admin!$P$43:$Q$57,'1 Spec. - 2. Mervärdesmodell'!AT$52,'1 Spec. - 2. Mervärdesmodell'!$AQ58)="","",INDEX(Admin!$P$43:$Q$57,'1 Spec. - 2. Mervärdesmodell'!AT$52,'1 Spec. - 2. Mervärdesmodell'!$AQ58)),"")</f>
        <v/>
      </c>
      <c r="AU58" s="10" t="str" cm="1">
        <f t="array" ref="AU58">IFERROR(IF(INDEX(Admin!$P$43:$Q$57,'1 Spec. - 2. Mervärdesmodell'!AU$52,'1 Spec. - 2. Mervärdesmodell'!$AQ58)="","",INDEX(Admin!$P$43:$Q$57,'1 Spec. - 2. Mervärdesmodell'!AU$52,'1 Spec. - 2. Mervärdesmodell'!$AQ58)),"")</f>
        <v/>
      </c>
      <c r="AV58" s="10" t="str" cm="1">
        <f t="array" ref="AV58">IFERROR(IF(INDEX(Admin!$P$43:$Q$57,'1 Spec. - 2. Mervärdesmodell'!AV$52,'1 Spec. - 2. Mervärdesmodell'!$AQ58)="","",INDEX(Admin!$P$43:$Q$57,'1 Spec. - 2. Mervärdesmodell'!AV$52,'1 Spec. - 2. Mervärdesmodell'!$AQ58)),"")</f>
        <v/>
      </c>
      <c r="AW58" s="10" t="str" cm="1">
        <f t="array" ref="AW58">IFERROR(IF(INDEX(Admin!$P$43:$Q$57,'1 Spec. - 2. Mervärdesmodell'!AW$52,'1 Spec. - 2. Mervärdesmodell'!$AQ58)="","",INDEX(Admin!$P$43:$Q$57,'1 Spec. - 2. Mervärdesmodell'!AW$52,'1 Spec. - 2. Mervärdesmodell'!$AQ58)),"")</f>
        <v/>
      </c>
      <c r="AX58" s="10" t="str" cm="1">
        <f t="array" ref="AX58">IFERROR(IF(INDEX(Admin!$P$43:$Q$57,'1 Spec. - 2. Mervärdesmodell'!AX$52,'1 Spec. - 2. Mervärdesmodell'!$AQ58)="","",INDEX(Admin!$P$43:$Q$57,'1 Spec. - 2. Mervärdesmodell'!AX$52,'1 Spec. - 2. Mervärdesmodell'!$AQ58)),"")</f>
        <v/>
      </c>
      <c r="AY58" s="10" t="str" cm="1">
        <f t="array" ref="AY58">IFERROR(IF(INDEX(Admin!$P$43:$Q$57,'1 Spec. - 2. Mervärdesmodell'!AY$52,'1 Spec. - 2. Mervärdesmodell'!$AQ58)="","",INDEX(Admin!$P$43:$Q$57,'1 Spec. - 2. Mervärdesmodell'!AY$52,'1 Spec. - 2. Mervärdesmodell'!$AQ58)),"")</f>
        <v/>
      </c>
      <c r="AZ58" s="10" t="str" cm="1">
        <f t="array" ref="AZ58">IFERROR(IF(INDEX(Admin!$P$43:$Q$57,'1 Spec. - 2. Mervärdesmodell'!AZ$52,'1 Spec. - 2. Mervärdesmodell'!$AQ58)="","",INDEX(Admin!$P$43:$Q$57,'1 Spec. - 2. Mervärdesmodell'!AZ$52,'1 Spec. - 2. Mervärdesmodell'!$AQ58)),"")</f>
        <v/>
      </c>
      <c r="BA58" s="10" t="str" cm="1">
        <f t="array" ref="BA58">IFERROR(IF(INDEX(Admin!$P$43:$Q$57,'1 Spec. - 2. Mervärdesmodell'!BA$52,'1 Spec. - 2. Mervärdesmodell'!$AQ58)="","",INDEX(Admin!$P$43:$Q$57,'1 Spec. - 2. Mervärdesmodell'!BA$52,'1 Spec. - 2. Mervärdesmodell'!$AQ58)),"")</f>
        <v/>
      </c>
      <c r="BB58" s="10" t="str" cm="1">
        <f t="array" ref="BB58">IFERROR(IF(INDEX(Admin!$P$43:$Q$57,'1 Spec. - 2. Mervärdesmodell'!BB$52,'1 Spec. - 2. Mervärdesmodell'!$AQ58)="","",INDEX(Admin!$P$43:$Q$57,'1 Spec. - 2. Mervärdesmodell'!BB$52,'1 Spec. - 2. Mervärdesmodell'!$AQ58)),"")</f>
        <v/>
      </c>
      <c r="BC58" s="10" t="str" cm="1">
        <f t="array" ref="BC58">IFERROR(IF(INDEX(Admin!$P$43:$Q$57,'1 Spec. - 2. Mervärdesmodell'!BC$52,'1 Spec. - 2. Mervärdesmodell'!$AQ58)="","",INDEX(Admin!$P$43:$Q$57,'1 Spec. - 2. Mervärdesmodell'!BC$52,'1 Spec. - 2. Mervärdesmodell'!$AQ58)),"")</f>
        <v/>
      </c>
      <c r="BD58" s="10" t="str" cm="1">
        <f t="array" ref="BD58">IFERROR(IF(INDEX(Admin!$P$43:$Q$57,'1 Spec. - 2. Mervärdesmodell'!BD$52,'1 Spec. - 2. Mervärdesmodell'!$AQ58)="","",INDEX(Admin!$P$43:$Q$57,'1 Spec. - 2. Mervärdesmodell'!BD$52,'1 Spec. - 2. Mervärdesmodell'!$AQ58)),"")</f>
        <v/>
      </c>
      <c r="BE58" s="10" t="str" cm="1">
        <f t="array" ref="BE58">IFERROR(IF(INDEX(Admin!$P$43:$Q$57,'1 Spec. - 2. Mervärdesmodell'!BE$52,'1 Spec. - 2. Mervärdesmodell'!$AQ58)="","",INDEX(Admin!$P$43:$Q$57,'1 Spec. - 2. Mervärdesmodell'!BE$52,'1 Spec. - 2. Mervärdesmodell'!$AQ58)),"")</f>
        <v/>
      </c>
      <c r="BF58" s="10" t="str" cm="1">
        <f t="array" ref="BF58">IFERROR(IF(INDEX(Admin!$P$43:$Q$57,'1 Spec. - 2. Mervärdesmodell'!BF$52,'1 Spec. - 2. Mervärdesmodell'!$AQ58)="","",INDEX(Admin!$P$43:$Q$57,'1 Spec. - 2. Mervärdesmodell'!BF$52,'1 Spec. - 2. Mervärdesmodell'!$AQ58)),"")</f>
        <v/>
      </c>
      <c r="BG58" s="10" t="str" cm="1">
        <f t="array" ref="BG58">IFERROR(IF(INDEX(Admin!$P$43:$Q$57,'1 Spec. - 2. Mervärdesmodell'!BG$52,'1 Spec. - 2. Mervärdesmodell'!$AQ58)="","",INDEX(Admin!$P$43:$Q$57,'1 Spec. - 2. Mervärdesmodell'!BG$52,'1 Spec. - 2. Mervärdesmodell'!$AQ58)),"")</f>
        <v/>
      </c>
      <c r="BH58" s="10" t="str">
        <f>IF(C58="Vattenautomater",INDEX(Admin!$R$43:$R$55,MATCH(D58,Admin!$Q$43:$Q$52,0)),"JaNej")</f>
        <v>JaNej</v>
      </c>
    </row>
    <row r="59" spans="1:60" ht="51.95" customHeight="1" x14ac:dyDescent="0.2">
      <c r="A59" s="103" t="str">
        <f t="shared" si="4"/>
        <v>ServiceHyra</v>
      </c>
      <c r="B59" s="232" t="s">
        <v>101</v>
      </c>
      <c r="C59" s="187"/>
      <c r="D59" s="186"/>
      <c r="E59" s="267"/>
      <c r="F59" s="267"/>
      <c r="G59" s="467" t="s">
        <v>886</v>
      </c>
      <c r="H59" s="468"/>
      <c r="I59" s="248"/>
      <c r="J59" s="188"/>
      <c r="K59" s="376" t="str">
        <f t="shared" si="5"/>
        <v/>
      </c>
      <c r="L59" s="377"/>
      <c r="M59" s="182"/>
      <c r="N59" s="182"/>
      <c r="O59" s="158"/>
      <c r="Q59" s="176"/>
      <c r="R59" s="469"/>
      <c r="S59" s="470"/>
      <c r="T59" s="363"/>
      <c r="U59" s="363"/>
      <c r="V59" s="364"/>
      <c r="W59" s="363"/>
      <c r="X59" s="364"/>
      <c r="Y59" s="379"/>
      <c r="Z59" s="379"/>
      <c r="AA59" s="379"/>
      <c r="AB59" s="379"/>
      <c r="AC59" s="365">
        <f t="shared" si="0"/>
        <v>0</v>
      </c>
      <c r="AD59" s="365">
        <f t="shared" si="1"/>
        <v>0</v>
      </c>
      <c r="AE59" s="471">
        <f t="shared" si="6"/>
        <v>0</v>
      </c>
      <c r="AF59" s="472"/>
      <c r="AP59" s="147" t="str">
        <f t="shared" si="2"/>
        <v/>
      </c>
      <c r="AQ59" s="147" t="str">
        <f t="shared" si="3"/>
        <v/>
      </c>
      <c r="AS59" s="10" t="str" cm="1">
        <f t="array" ref="AS59">IFERROR(IF(INDEX(Admin!$P$43:$Q$57,'1 Spec. - 2. Mervärdesmodell'!AS$52,'1 Spec. - 2. Mervärdesmodell'!$AQ59)="","",INDEX(Admin!$P$43:$Q$57,'1 Spec. - 2. Mervärdesmodell'!AS$52,'1 Spec. - 2. Mervärdesmodell'!$AQ59)),"")</f>
        <v/>
      </c>
      <c r="AT59" s="10" t="str" cm="1">
        <f t="array" ref="AT59">IFERROR(IF(INDEX(Admin!$P$43:$Q$57,'1 Spec. - 2. Mervärdesmodell'!AT$52,'1 Spec. - 2. Mervärdesmodell'!$AQ59)="","",INDEX(Admin!$P$43:$Q$57,'1 Spec. - 2. Mervärdesmodell'!AT$52,'1 Spec. - 2. Mervärdesmodell'!$AQ59)),"")</f>
        <v/>
      </c>
      <c r="AU59" s="10" t="str" cm="1">
        <f t="array" ref="AU59">IFERROR(IF(INDEX(Admin!$P$43:$Q$57,'1 Spec. - 2. Mervärdesmodell'!AU$52,'1 Spec. - 2. Mervärdesmodell'!$AQ59)="","",INDEX(Admin!$P$43:$Q$57,'1 Spec. - 2. Mervärdesmodell'!AU$52,'1 Spec. - 2. Mervärdesmodell'!$AQ59)),"")</f>
        <v/>
      </c>
      <c r="AV59" s="10" t="str" cm="1">
        <f t="array" ref="AV59">IFERROR(IF(INDEX(Admin!$P$43:$Q$57,'1 Spec. - 2. Mervärdesmodell'!AV$52,'1 Spec. - 2. Mervärdesmodell'!$AQ59)="","",INDEX(Admin!$P$43:$Q$57,'1 Spec. - 2. Mervärdesmodell'!AV$52,'1 Spec. - 2. Mervärdesmodell'!$AQ59)),"")</f>
        <v/>
      </c>
      <c r="AW59" s="10" t="str" cm="1">
        <f t="array" ref="AW59">IFERROR(IF(INDEX(Admin!$P$43:$Q$57,'1 Spec. - 2. Mervärdesmodell'!AW$52,'1 Spec. - 2. Mervärdesmodell'!$AQ59)="","",INDEX(Admin!$P$43:$Q$57,'1 Spec. - 2. Mervärdesmodell'!AW$52,'1 Spec. - 2. Mervärdesmodell'!$AQ59)),"")</f>
        <v/>
      </c>
      <c r="AX59" s="10" t="str" cm="1">
        <f t="array" ref="AX59">IFERROR(IF(INDEX(Admin!$P$43:$Q$57,'1 Spec. - 2. Mervärdesmodell'!AX$52,'1 Spec. - 2. Mervärdesmodell'!$AQ59)="","",INDEX(Admin!$P$43:$Q$57,'1 Spec. - 2. Mervärdesmodell'!AX$52,'1 Spec. - 2. Mervärdesmodell'!$AQ59)),"")</f>
        <v/>
      </c>
      <c r="AY59" s="10" t="str" cm="1">
        <f t="array" ref="AY59">IFERROR(IF(INDEX(Admin!$P$43:$Q$57,'1 Spec. - 2. Mervärdesmodell'!AY$52,'1 Spec. - 2. Mervärdesmodell'!$AQ59)="","",INDEX(Admin!$P$43:$Q$57,'1 Spec. - 2. Mervärdesmodell'!AY$52,'1 Spec. - 2. Mervärdesmodell'!$AQ59)),"")</f>
        <v/>
      </c>
      <c r="AZ59" s="10" t="str" cm="1">
        <f t="array" ref="AZ59">IFERROR(IF(INDEX(Admin!$P$43:$Q$57,'1 Spec. - 2. Mervärdesmodell'!AZ$52,'1 Spec. - 2. Mervärdesmodell'!$AQ59)="","",INDEX(Admin!$P$43:$Q$57,'1 Spec. - 2. Mervärdesmodell'!AZ$52,'1 Spec. - 2. Mervärdesmodell'!$AQ59)),"")</f>
        <v/>
      </c>
      <c r="BA59" s="10" t="str" cm="1">
        <f t="array" ref="BA59">IFERROR(IF(INDEX(Admin!$P$43:$Q$57,'1 Spec. - 2. Mervärdesmodell'!BA$52,'1 Spec. - 2. Mervärdesmodell'!$AQ59)="","",INDEX(Admin!$P$43:$Q$57,'1 Spec. - 2. Mervärdesmodell'!BA$52,'1 Spec. - 2. Mervärdesmodell'!$AQ59)),"")</f>
        <v/>
      </c>
      <c r="BB59" s="10" t="str" cm="1">
        <f t="array" ref="BB59">IFERROR(IF(INDEX(Admin!$P$43:$Q$57,'1 Spec. - 2. Mervärdesmodell'!BB$52,'1 Spec. - 2. Mervärdesmodell'!$AQ59)="","",INDEX(Admin!$P$43:$Q$57,'1 Spec. - 2. Mervärdesmodell'!BB$52,'1 Spec. - 2. Mervärdesmodell'!$AQ59)),"")</f>
        <v/>
      </c>
      <c r="BC59" s="10" t="str" cm="1">
        <f t="array" ref="BC59">IFERROR(IF(INDEX(Admin!$P$43:$Q$57,'1 Spec. - 2. Mervärdesmodell'!BC$52,'1 Spec. - 2. Mervärdesmodell'!$AQ59)="","",INDEX(Admin!$P$43:$Q$57,'1 Spec. - 2. Mervärdesmodell'!BC$52,'1 Spec. - 2. Mervärdesmodell'!$AQ59)),"")</f>
        <v/>
      </c>
      <c r="BD59" s="10" t="str" cm="1">
        <f t="array" ref="BD59">IFERROR(IF(INDEX(Admin!$P$43:$Q$57,'1 Spec. - 2. Mervärdesmodell'!BD$52,'1 Spec. - 2. Mervärdesmodell'!$AQ59)="","",INDEX(Admin!$P$43:$Q$57,'1 Spec. - 2. Mervärdesmodell'!BD$52,'1 Spec. - 2. Mervärdesmodell'!$AQ59)),"")</f>
        <v/>
      </c>
      <c r="BE59" s="10" t="str" cm="1">
        <f t="array" ref="BE59">IFERROR(IF(INDEX(Admin!$P$43:$Q$57,'1 Spec. - 2. Mervärdesmodell'!BE$52,'1 Spec. - 2. Mervärdesmodell'!$AQ59)="","",INDEX(Admin!$P$43:$Q$57,'1 Spec. - 2. Mervärdesmodell'!BE$52,'1 Spec. - 2. Mervärdesmodell'!$AQ59)),"")</f>
        <v/>
      </c>
      <c r="BF59" s="10" t="str" cm="1">
        <f t="array" ref="BF59">IFERROR(IF(INDEX(Admin!$P$43:$Q$57,'1 Spec. - 2. Mervärdesmodell'!BF$52,'1 Spec. - 2. Mervärdesmodell'!$AQ59)="","",INDEX(Admin!$P$43:$Q$57,'1 Spec. - 2. Mervärdesmodell'!BF$52,'1 Spec. - 2. Mervärdesmodell'!$AQ59)),"")</f>
        <v/>
      </c>
      <c r="BG59" s="10" t="str" cm="1">
        <f t="array" ref="BG59">IFERROR(IF(INDEX(Admin!$P$43:$Q$57,'1 Spec. - 2. Mervärdesmodell'!BG$52,'1 Spec. - 2. Mervärdesmodell'!$AQ59)="","",INDEX(Admin!$P$43:$Q$57,'1 Spec. - 2. Mervärdesmodell'!BG$52,'1 Spec. - 2. Mervärdesmodell'!$AQ59)),"")</f>
        <v/>
      </c>
      <c r="BH59" s="10" t="str">
        <f>IF(C59="Vattenautomater",INDEX(Admin!$R$43:$R$55,MATCH(D59,Admin!$Q$43:$Q$52,0)),"JaNej")</f>
        <v>JaNej</v>
      </c>
    </row>
    <row r="60" spans="1:60" ht="51.95" customHeight="1" x14ac:dyDescent="0.2">
      <c r="A60" s="103" t="str">
        <f t="shared" si="4"/>
        <v>ServiceHyra</v>
      </c>
      <c r="B60" s="232" t="s">
        <v>103</v>
      </c>
      <c r="C60" s="187"/>
      <c r="D60" s="186"/>
      <c r="E60" s="267"/>
      <c r="F60" s="267"/>
      <c r="G60" s="467" t="s">
        <v>885</v>
      </c>
      <c r="H60" s="468"/>
      <c r="I60" s="248"/>
      <c r="J60" s="188"/>
      <c r="K60" s="376" t="str">
        <f t="shared" si="5"/>
        <v/>
      </c>
      <c r="L60" s="377"/>
      <c r="M60" s="182"/>
      <c r="N60" s="182"/>
      <c r="O60" s="158"/>
      <c r="Q60" s="176"/>
      <c r="R60" s="469"/>
      <c r="S60" s="470"/>
      <c r="T60" s="363"/>
      <c r="U60" s="363"/>
      <c r="V60" s="364"/>
      <c r="W60" s="363"/>
      <c r="X60" s="364"/>
      <c r="Y60" s="379"/>
      <c r="Z60" s="379"/>
      <c r="AA60" s="379"/>
      <c r="AB60" s="379"/>
      <c r="AC60" s="365">
        <f t="shared" si="0"/>
        <v>0</v>
      </c>
      <c r="AD60" s="365">
        <f t="shared" si="1"/>
        <v>0</v>
      </c>
      <c r="AE60" s="471">
        <f t="shared" si="6"/>
        <v>0</v>
      </c>
      <c r="AF60" s="472"/>
      <c r="AP60" s="147" t="str">
        <f t="shared" si="2"/>
        <v/>
      </c>
      <c r="AQ60" s="147" t="str">
        <f t="shared" si="3"/>
        <v/>
      </c>
      <c r="AS60" s="10" t="str" cm="1">
        <f t="array" ref="AS60">IFERROR(IF(INDEX(Admin!$P$43:$Q$57,'1 Spec. - 2. Mervärdesmodell'!AS$52,'1 Spec. - 2. Mervärdesmodell'!$AQ60)="","",INDEX(Admin!$P$43:$Q$57,'1 Spec. - 2. Mervärdesmodell'!AS$52,'1 Spec. - 2. Mervärdesmodell'!$AQ60)),"")</f>
        <v/>
      </c>
      <c r="AT60" s="10" t="str" cm="1">
        <f t="array" ref="AT60">IFERROR(IF(INDEX(Admin!$P$43:$Q$57,'1 Spec. - 2. Mervärdesmodell'!AT$52,'1 Spec. - 2. Mervärdesmodell'!$AQ60)="","",INDEX(Admin!$P$43:$Q$57,'1 Spec. - 2. Mervärdesmodell'!AT$52,'1 Spec. - 2. Mervärdesmodell'!$AQ60)),"")</f>
        <v/>
      </c>
      <c r="AU60" s="10" t="str" cm="1">
        <f t="array" ref="AU60">IFERROR(IF(INDEX(Admin!$P$43:$Q$57,'1 Spec. - 2. Mervärdesmodell'!AU$52,'1 Spec. - 2. Mervärdesmodell'!$AQ60)="","",INDEX(Admin!$P$43:$Q$57,'1 Spec. - 2. Mervärdesmodell'!AU$52,'1 Spec. - 2. Mervärdesmodell'!$AQ60)),"")</f>
        <v/>
      </c>
      <c r="AV60" s="10" t="str" cm="1">
        <f t="array" ref="AV60">IFERROR(IF(INDEX(Admin!$P$43:$Q$57,'1 Spec. - 2. Mervärdesmodell'!AV$52,'1 Spec. - 2. Mervärdesmodell'!$AQ60)="","",INDEX(Admin!$P$43:$Q$57,'1 Spec. - 2. Mervärdesmodell'!AV$52,'1 Spec. - 2. Mervärdesmodell'!$AQ60)),"")</f>
        <v/>
      </c>
      <c r="AW60" s="10" t="str" cm="1">
        <f t="array" ref="AW60">IFERROR(IF(INDEX(Admin!$P$43:$Q$57,'1 Spec. - 2. Mervärdesmodell'!AW$52,'1 Spec. - 2. Mervärdesmodell'!$AQ60)="","",INDEX(Admin!$P$43:$Q$57,'1 Spec. - 2. Mervärdesmodell'!AW$52,'1 Spec. - 2. Mervärdesmodell'!$AQ60)),"")</f>
        <v/>
      </c>
      <c r="AX60" s="10" t="str" cm="1">
        <f t="array" ref="AX60">IFERROR(IF(INDEX(Admin!$P$43:$Q$57,'1 Spec. - 2. Mervärdesmodell'!AX$52,'1 Spec. - 2. Mervärdesmodell'!$AQ60)="","",INDEX(Admin!$P$43:$Q$57,'1 Spec. - 2. Mervärdesmodell'!AX$52,'1 Spec. - 2. Mervärdesmodell'!$AQ60)),"")</f>
        <v/>
      </c>
      <c r="AY60" s="10" t="str" cm="1">
        <f t="array" ref="AY60">IFERROR(IF(INDEX(Admin!$P$43:$Q$57,'1 Spec. - 2. Mervärdesmodell'!AY$52,'1 Spec. - 2. Mervärdesmodell'!$AQ60)="","",INDEX(Admin!$P$43:$Q$57,'1 Spec. - 2. Mervärdesmodell'!AY$52,'1 Spec. - 2. Mervärdesmodell'!$AQ60)),"")</f>
        <v/>
      </c>
      <c r="AZ60" s="10" t="str" cm="1">
        <f t="array" ref="AZ60">IFERROR(IF(INDEX(Admin!$P$43:$Q$57,'1 Spec. - 2. Mervärdesmodell'!AZ$52,'1 Spec. - 2. Mervärdesmodell'!$AQ60)="","",INDEX(Admin!$P$43:$Q$57,'1 Spec. - 2. Mervärdesmodell'!AZ$52,'1 Spec. - 2. Mervärdesmodell'!$AQ60)),"")</f>
        <v/>
      </c>
      <c r="BA60" s="10" t="str" cm="1">
        <f t="array" ref="BA60">IFERROR(IF(INDEX(Admin!$P$43:$Q$57,'1 Spec. - 2. Mervärdesmodell'!BA$52,'1 Spec. - 2. Mervärdesmodell'!$AQ60)="","",INDEX(Admin!$P$43:$Q$57,'1 Spec. - 2. Mervärdesmodell'!BA$52,'1 Spec. - 2. Mervärdesmodell'!$AQ60)),"")</f>
        <v/>
      </c>
      <c r="BB60" s="10" t="str" cm="1">
        <f t="array" ref="BB60">IFERROR(IF(INDEX(Admin!$P$43:$Q$57,'1 Spec. - 2. Mervärdesmodell'!BB$52,'1 Spec. - 2. Mervärdesmodell'!$AQ60)="","",INDEX(Admin!$P$43:$Q$57,'1 Spec. - 2. Mervärdesmodell'!BB$52,'1 Spec. - 2. Mervärdesmodell'!$AQ60)),"")</f>
        <v/>
      </c>
      <c r="BC60" s="10" t="str" cm="1">
        <f t="array" ref="BC60">IFERROR(IF(INDEX(Admin!$P$43:$Q$57,'1 Spec. - 2. Mervärdesmodell'!BC$52,'1 Spec. - 2. Mervärdesmodell'!$AQ60)="","",INDEX(Admin!$P$43:$Q$57,'1 Spec. - 2. Mervärdesmodell'!BC$52,'1 Spec. - 2. Mervärdesmodell'!$AQ60)),"")</f>
        <v/>
      </c>
      <c r="BD60" s="10" t="str" cm="1">
        <f t="array" ref="BD60">IFERROR(IF(INDEX(Admin!$P$43:$Q$57,'1 Spec. - 2. Mervärdesmodell'!BD$52,'1 Spec. - 2. Mervärdesmodell'!$AQ60)="","",INDEX(Admin!$P$43:$Q$57,'1 Spec. - 2. Mervärdesmodell'!BD$52,'1 Spec. - 2. Mervärdesmodell'!$AQ60)),"")</f>
        <v/>
      </c>
      <c r="BE60" s="10" t="str" cm="1">
        <f t="array" ref="BE60">IFERROR(IF(INDEX(Admin!$P$43:$Q$57,'1 Spec. - 2. Mervärdesmodell'!BE$52,'1 Spec. - 2. Mervärdesmodell'!$AQ60)="","",INDEX(Admin!$P$43:$Q$57,'1 Spec. - 2. Mervärdesmodell'!BE$52,'1 Spec. - 2. Mervärdesmodell'!$AQ60)),"")</f>
        <v/>
      </c>
      <c r="BF60" s="10" t="str" cm="1">
        <f t="array" ref="BF60">IFERROR(IF(INDEX(Admin!$P$43:$Q$57,'1 Spec. - 2. Mervärdesmodell'!BF$52,'1 Spec. - 2. Mervärdesmodell'!$AQ60)="","",INDEX(Admin!$P$43:$Q$57,'1 Spec. - 2. Mervärdesmodell'!BF$52,'1 Spec. - 2. Mervärdesmodell'!$AQ60)),"")</f>
        <v/>
      </c>
      <c r="BG60" s="10" t="str" cm="1">
        <f t="array" ref="BG60">IFERROR(IF(INDEX(Admin!$P$43:$Q$57,'1 Spec. - 2. Mervärdesmodell'!BG$52,'1 Spec. - 2. Mervärdesmodell'!$AQ60)="","",INDEX(Admin!$P$43:$Q$57,'1 Spec. - 2. Mervärdesmodell'!BG$52,'1 Spec. - 2. Mervärdesmodell'!$AQ60)),"")</f>
        <v/>
      </c>
      <c r="BH60" s="10" t="str">
        <f>IF(C60="Vattenautomater",INDEX(Admin!$R$43:$R$55,MATCH(D60,Admin!$Q$43:$Q$52,0)),"JaNej")</f>
        <v>JaNej</v>
      </c>
    </row>
    <row r="61" spans="1:60" ht="51.95" customHeight="1" x14ac:dyDescent="0.2">
      <c r="A61" s="103" t="str">
        <f t="shared" si="4"/>
        <v>ServiceHyra</v>
      </c>
      <c r="B61" s="232" t="s">
        <v>104</v>
      </c>
      <c r="C61" s="187"/>
      <c r="D61" s="186"/>
      <c r="E61" s="267"/>
      <c r="F61" s="267"/>
      <c r="G61" s="467"/>
      <c r="H61" s="468"/>
      <c r="I61" s="248"/>
      <c r="J61" s="188"/>
      <c r="K61" s="376" t="str">
        <f t="shared" si="5"/>
        <v/>
      </c>
      <c r="L61" s="377"/>
      <c r="M61" s="182"/>
      <c r="N61" s="182"/>
      <c r="O61" s="158"/>
      <c r="Q61" s="176"/>
      <c r="R61" s="469"/>
      <c r="S61" s="470"/>
      <c r="T61" s="363"/>
      <c r="U61" s="363"/>
      <c r="V61" s="364"/>
      <c r="W61" s="363"/>
      <c r="X61" s="364"/>
      <c r="Y61" s="379"/>
      <c r="Z61" s="379"/>
      <c r="AA61" s="379"/>
      <c r="AB61" s="379"/>
      <c r="AC61" s="365">
        <f t="shared" si="0"/>
        <v>0</v>
      </c>
      <c r="AD61" s="365">
        <f t="shared" si="1"/>
        <v>0</v>
      </c>
      <c r="AE61" s="471">
        <f t="shared" si="6"/>
        <v>0</v>
      </c>
      <c r="AF61" s="472"/>
      <c r="AP61" s="147" t="str">
        <f t="shared" si="2"/>
        <v/>
      </c>
      <c r="AQ61" s="147" t="str">
        <f t="shared" si="3"/>
        <v/>
      </c>
      <c r="AS61" s="10" t="str" cm="1">
        <f t="array" ref="AS61">IFERROR(IF(INDEX(Admin!$P$43:$Q$57,'1 Spec. - 2. Mervärdesmodell'!AS$52,'1 Spec. - 2. Mervärdesmodell'!$AQ61)="","",INDEX(Admin!$P$43:$Q$57,'1 Spec. - 2. Mervärdesmodell'!AS$52,'1 Spec. - 2. Mervärdesmodell'!$AQ61)),"")</f>
        <v/>
      </c>
      <c r="AT61" s="10" t="str" cm="1">
        <f t="array" ref="AT61">IFERROR(IF(INDEX(Admin!$P$43:$Q$57,'1 Spec. - 2. Mervärdesmodell'!AT$52,'1 Spec. - 2. Mervärdesmodell'!$AQ61)="","",INDEX(Admin!$P$43:$Q$57,'1 Spec. - 2. Mervärdesmodell'!AT$52,'1 Spec. - 2. Mervärdesmodell'!$AQ61)),"")</f>
        <v/>
      </c>
      <c r="AU61" s="10" t="str" cm="1">
        <f t="array" ref="AU61">IFERROR(IF(INDEX(Admin!$P$43:$Q$57,'1 Spec. - 2. Mervärdesmodell'!AU$52,'1 Spec. - 2. Mervärdesmodell'!$AQ61)="","",INDEX(Admin!$P$43:$Q$57,'1 Spec. - 2. Mervärdesmodell'!AU$52,'1 Spec. - 2. Mervärdesmodell'!$AQ61)),"")</f>
        <v/>
      </c>
      <c r="AV61" s="10" t="str" cm="1">
        <f t="array" ref="AV61">IFERROR(IF(INDEX(Admin!$P$43:$Q$57,'1 Spec. - 2. Mervärdesmodell'!AV$52,'1 Spec. - 2. Mervärdesmodell'!$AQ61)="","",INDEX(Admin!$P$43:$Q$57,'1 Spec. - 2. Mervärdesmodell'!AV$52,'1 Spec. - 2. Mervärdesmodell'!$AQ61)),"")</f>
        <v/>
      </c>
      <c r="AW61" s="10" t="str" cm="1">
        <f t="array" ref="AW61">IFERROR(IF(INDEX(Admin!$P$43:$Q$57,'1 Spec. - 2. Mervärdesmodell'!AW$52,'1 Spec. - 2. Mervärdesmodell'!$AQ61)="","",INDEX(Admin!$P$43:$Q$57,'1 Spec. - 2. Mervärdesmodell'!AW$52,'1 Spec. - 2. Mervärdesmodell'!$AQ61)),"")</f>
        <v/>
      </c>
      <c r="AX61" s="10" t="str" cm="1">
        <f t="array" ref="AX61">IFERROR(IF(INDEX(Admin!$P$43:$Q$57,'1 Spec. - 2. Mervärdesmodell'!AX$52,'1 Spec. - 2. Mervärdesmodell'!$AQ61)="","",INDEX(Admin!$P$43:$Q$57,'1 Spec. - 2. Mervärdesmodell'!AX$52,'1 Spec. - 2. Mervärdesmodell'!$AQ61)),"")</f>
        <v/>
      </c>
      <c r="AY61" s="10" t="str" cm="1">
        <f t="array" ref="AY61">IFERROR(IF(INDEX(Admin!$P$43:$Q$57,'1 Spec. - 2. Mervärdesmodell'!AY$52,'1 Spec. - 2. Mervärdesmodell'!$AQ61)="","",INDEX(Admin!$P$43:$Q$57,'1 Spec. - 2. Mervärdesmodell'!AY$52,'1 Spec. - 2. Mervärdesmodell'!$AQ61)),"")</f>
        <v/>
      </c>
      <c r="AZ61" s="10" t="str" cm="1">
        <f t="array" ref="AZ61">IFERROR(IF(INDEX(Admin!$P$43:$Q$57,'1 Spec. - 2. Mervärdesmodell'!AZ$52,'1 Spec. - 2. Mervärdesmodell'!$AQ61)="","",INDEX(Admin!$P$43:$Q$57,'1 Spec. - 2. Mervärdesmodell'!AZ$52,'1 Spec. - 2. Mervärdesmodell'!$AQ61)),"")</f>
        <v/>
      </c>
      <c r="BA61" s="10" t="str" cm="1">
        <f t="array" ref="BA61">IFERROR(IF(INDEX(Admin!$P$43:$Q$57,'1 Spec. - 2. Mervärdesmodell'!BA$52,'1 Spec. - 2. Mervärdesmodell'!$AQ61)="","",INDEX(Admin!$P$43:$Q$57,'1 Spec. - 2. Mervärdesmodell'!BA$52,'1 Spec. - 2. Mervärdesmodell'!$AQ61)),"")</f>
        <v/>
      </c>
      <c r="BB61" s="10" t="str" cm="1">
        <f t="array" ref="BB61">IFERROR(IF(INDEX(Admin!$P$43:$Q$57,'1 Spec. - 2. Mervärdesmodell'!BB$52,'1 Spec. - 2. Mervärdesmodell'!$AQ61)="","",INDEX(Admin!$P$43:$Q$57,'1 Spec. - 2. Mervärdesmodell'!BB$52,'1 Spec. - 2. Mervärdesmodell'!$AQ61)),"")</f>
        <v/>
      </c>
      <c r="BC61" s="10" t="str" cm="1">
        <f t="array" ref="BC61">IFERROR(IF(INDEX(Admin!$P$43:$Q$57,'1 Spec. - 2. Mervärdesmodell'!BC$52,'1 Spec. - 2. Mervärdesmodell'!$AQ61)="","",INDEX(Admin!$P$43:$Q$57,'1 Spec. - 2. Mervärdesmodell'!BC$52,'1 Spec. - 2. Mervärdesmodell'!$AQ61)),"")</f>
        <v/>
      </c>
      <c r="BD61" s="10" t="str" cm="1">
        <f t="array" ref="BD61">IFERROR(IF(INDEX(Admin!$P$43:$Q$57,'1 Spec. - 2. Mervärdesmodell'!BD$52,'1 Spec. - 2. Mervärdesmodell'!$AQ61)="","",INDEX(Admin!$P$43:$Q$57,'1 Spec. - 2. Mervärdesmodell'!BD$52,'1 Spec. - 2. Mervärdesmodell'!$AQ61)),"")</f>
        <v/>
      </c>
      <c r="BE61" s="10" t="str" cm="1">
        <f t="array" ref="BE61">IFERROR(IF(INDEX(Admin!$P$43:$Q$57,'1 Spec. - 2. Mervärdesmodell'!BE$52,'1 Spec. - 2. Mervärdesmodell'!$AQ61)="","",INDEX(Admin!$P$43:$Q$57,'1 Spec. - 2. Mervärdesmodell'!BE$52,'1 Spec. - 2. Mervärdesmodell'!$AQ61)),"")</f>
        <v/>
      </c>
      <c r="BF61" s="10" t="str" cm="1">
        <f t="array" ref="BF61">IFERROR(IF(INDEX(Admin!$P$43:$Q$57,'1 Spec. - 2. Mervärdesmodell'!BF$52,'1 Spec. - 2. Mervärdesmodell'!$AQ61)="","",INDEX(Admin!$P$43:$Q$57,'1 Spec. - 2. Mervärdesmodell'!BF$52,'1 Spec. - 2. Mervärdesmodell'!$AQ61)),"")</f>
        <v/>
      </c>
      <c r="BG61" s="10" t="str" cm="1">
        <f t="array" ref="BG61">IFERROR(IF(INDEX(Admin!$P$43:$Q$57,'1 Spec. - 2. Mervärdesmodell'!BG$52,'1 Spec. - 2. Mervärdesmodell'!$AQ61)="","",INDEX(Admin!$P$43:$Q$57,'1 Spec. - 2. Mervärdesmodell'!BG$52,'1 Spec. - 2. Mervärdesmodell'!$AQ61)),"")</f>
        <v/>
      </c>
      <c r="BH61" s="10" t="str">
        <f>IF(C61="Vattenautomater",INDEX(Admin!$R$43:$R$55,MATCH(D61,Admin!$Q$43:$Q$52,0)),"JaNej")</f>
        <v>JaNej</v>
      </c>
    </row>
    <row r="62" spans="1:60" ht="51.95" customHeight="1" x14ac:dyDescent="0.2">
      <c r="A62" s="103" t="str">
        <f t="shared" si="4"/>
        <v>ServiceHyra</v>
      </c>
      <c r="B62" s="232" t="s">
        <v>105</v>
      </c>
      <c r="C62" s="187"/>
      <c r="D62" s="186"/>
      <c r="E62" s="267"/>
      <c r="F62" s="267"/>
      <c r="G62" s="467"/>
      <c r="H62" s="468"/>
      <c r="I62" s="248"/>
      <c r="J62" s="188"/>
      <c r="K62" s="376" t="str">
        <f t="shared" si="5"/>
        <v/>
      </c>
      <c r="L62" s="377"/>
      <c r="M62" s="182"/>
      <c r="N62" s="182"/>
      <c r="O62" s="158"/>
      <c r="Q62" s="176"/>
      <c r="R62" s="469"/>
      <c r="S62" s="470"/>
      <c r="T62" s="363"/>
      <c r="U62" s="363"/>
      <c r="V62" s="364"/>
      <c r="W62" s="363"/>
      <c r="X62" s="364"/>
      <c r="Y62" s="379"/>
      <c r="Z62" s="379"/>
      <c r="AA62" s="379"/>
      <c r="AB62" s="379"/>
      <c r="AC62" s="365">
        <f t="shared" si="0"/>
        <v>0</v>
      </c>
      <c r="AD62" s="365">
        <f t="shared" si="1"/>
        <v>0</v>
      </c>
      <c r="AE62" s="471">
        <f t="shared" si="6"/>
        <v>0</v>
      </c>
      <c r="AF62" s="472"/>
      <c r="AP62" s="147" t="str">
        <f t="shared" si="2"/>
        <v/>
      </c>
      <c r="AQ62" s="147" t="str">
        <f t="shared" ref="AQ62:AQ66" si="7">IF(AP62="Kaffeautomater",1,IF(AP62="Vattenautomater",2,""))</f>
        <v/>
      </c>
      <c r="AS62" s="10" t="str" cm="1">
        <f t="array" ref="AS62">IFERROR(IF(INDEX(Admin!$P$43:$Q$57,'1 Spec. - 2. Mervärdesmodell'!AS$52,'1 Spec. - 2. Mervärdesmodell'!$AQ62)="","",INDEX(Admin!$P$43:$Q$57,'1 Spec. - 2. Mervärdesmodell'!AS$52,'1 Spec. - 2. Mervärdesmodell'!$AQ62)),"")</f>
        <v/>
      </c>
      <c r="AT62" s="10" t="str" cm="1">
        <f t="array" ref="AT62">IFERROR(IF(INDEX(Admin!$P$43:$Q$57,'1 Spec. - 2. Mervärdesmodell'!AT$52,'1 Spec. - 2. Mervärdesmodell'!$AQ62)="","",INDEX(Admin!$P$43:$Q$57,'1 Spec. - 2. Mervärdesmodell'!AT$52,'1 Spec. - 2. Mervärdesmodell'!$AQ62)),"")</f>
        <v/>
      </c>
      <c r="AU62" s="10" t="str" cm="1">
        <f t="array" ref="AU62">IFERROR(IF(INDEX(Admin!$P$43:$Q$57,'1 Spec. - 2. Mervärdesmodell'!AU$52,'1 Spec. - 2. Mervärdesmodell'!$AQ62)="","",INDEX(Admin!$P$43:$Q$57,'1 Spec. - 2. Mervärdesmodell'!AU$52,'1 Spec. - 2. Mervärdesmodell'!$AQ62)),"")</f>
        <v/>
      </c>
      <c r="AV62" s="10" t="str" cm="1">
        <f t="array" ref="AV62">IFERROR(IF(INDEX(Admin!$P$43:$Q$57,'1 Spec. - 2. Mervärdesmodell'!AV$52,'1 Spec. - 2. Mervärdesmodell'!$AQ62)="","",INDEX(Admin!$P$43:$Q$57,'1 Spec. - 2. Mervärdesmodell'!AV$52,'1 Spec. - 2. Mervärdesmodell'!$AQ62)),"")</f>
        <v/>
      </c>
      <c r="AW62" s="10" t="str" cm="1">
        <f t="array" ref="AW62">IFERROR(IF(INDEX(Admin!$P$43:$Q$57,'1 Spec. - 2. Mervärdesmodell'!AW$52,'1 Spec. - 2. Mervärdesmodell'!$AQ62)="","",INDEX(Admin!$P$43:$Q$57,'1 Spec. - 2. Mervärdesmodell'!AW$52,'1 Spec. - 2. Mervärdesmodell'!$AQ62)),"")</f>
        <v/>
      </c>
      <c r="AX62" s="10" t="str" cm="1">
        <f t="array" ref="AX62">IFERROR(IF(INDEX(Admin!$P$43:$Q$57,'1 Spec. - 2. Mervärdesmodell'!AX$52,'1 Spec. - 2. Mervärdesmodell'!$AQ62)="","",INDEX(Admin!$P$43:$Q$57,'1 Spec. - 2. Mervärdesmodell'!AX$52,'1 Spec. - 2. Mervärdesmodell'!$AQ62)),"")</f>
        <v/>
      </c>
      <c r="AY62" s="10" t="str" cm="1">
        <f t="array" ref="AY62">IFERROR(IF(INDEX(Admin!$P$43:$Q$57,'1 Spec. - 2. Mervärdesmodell'!AY$52,'1 Spec. - 2. Mervärdesmodell'!$AQ62)="","",INDEX(Admin!$P$43:$Q$57,'1 Spec. - 2. Mervärdesmodell'!AY$52,'1 Spec. - 2. Mervärdesmodell'!$AQ62)),"")</f>
        <v/>
      </c>
      <c r="AZ62" s="10" t="str" cm="1">
        <f t="array" ref="AZ62">IFERROR(IF(INDEX(Admin!$P$43:$Q$57,'1 Spec. - 2. Mervärdesmodell'!AZ$52,'1 Spec. - 2. Mervärdesmodell'!$AQ62)="","",INDEX(Admin!$P$43:$Q$57,'1 Spec. - 2. Mervärdesmodell'!AZ$52,'1 Spec. - 2. Mervärdesmodell'!$AQ62)),"")</f>
        <v/>
      </c>
      <c r="BA62" s="10" t="str" cm="1">
        <f t="array" ref="BA62">IFERROR(IF(INDEX(Admin!$P$43:$Q$57,'1 Spec. - 2. Mervärdesmodell'!BA$52,'1 Spec. - 2. Mervärdesmodell'!$AQ62)="","",INDEX(Admin!$P$43:$Q$57,'1 Spec. - 2. Mervärdesmodell'!BA$52,'1 Spec. - 2. Mervärdesmodell'!$AQ62)),"")</f>
        <v/>
      </c>
      <c r="BB62" s="10" t="str" cm="1">
        <f t="array" ref="BB62">IFERROR(IF(INDEX(Admin!$P$43:$Q$57,'1 Spec. - 2. Mervärdesmodell'!BB$52,'1 Spec. - 2. Mervärdesmodell'!$AQ62)="","",INDEX(Admin!$P$43:$Q$57,'1 Spec. - 2. Mervärdesmodell'!BB$52,'1 Spec. - 2. Mervärdesmodell'!$AQ62)),"")</f>
        <v/>
      </c>
      <c r="BC62" s="10" t="str" cm="1">
        <f t="array" ref="BC62">IFERROR(IF(INDEX(Admin!$P$43:$Q$57,'1 Spec. - 2. Mervärdesmodell'!BC$52,'1 Spec. - 2. Mervärdesmodell'!$AQ62)="","",INDEX(Admin!$P$43:$Q$57,'1 Spec. - 2. Mervärdesmodell'!BC$52,'1 Spec. - 2. Mervärdesmodell'!$AQ62)),"")</f>
        <v/>
      </c>
      <c r="BD62" s="10" t="str" cm="1">
        <f t="array" ref="BD62">IFERROR(IF(INDEX(Admin!$P$43:$Q$57,'1 Spec. - 2. Mervärdesmodell'!BD$52,'1 Spec. - 2. Mervärdesmodell'!$AQ62)="","",INDEX(Admin!$P$43:$Q$57,'1 Spec. - 2. Mervärdesmodell'!BD$52,'1 Spec. - 2. Mervärdesmodell'!$AQ62)),"")</f>
        <v/>
      </c>
      <c r="BE62" s="10" t="str" cm="1">
        <f t="array" ref="BE62">IFERROR(IF(INDEX(Admin!$P$43:$Q$57,'1 Spec. - 2. Mervärdesmodell'!BE$52,'1 Spec. - 2. Mervärdesmodell'!$AQ62)="","",INDEX(Admin!$P$43:$Q$57,'1 Spec. - 2. Mervärdesmodell'!BE$52,'1 Spec. - 2. Mervärdesmodell'!$AQ62)),"")</f>
        <v/>
      </c>
      <c r="BF62" s="10" t="str" cm="1">
        <f t="array" ref="BF62">IFERROR(IF(INDEX(Admin!$P$43:$Q$57,'1 Spec. - 2. Mervärdesmodell'!BF$52,'1 Spec. - 2. Mervärdesmodell'!$AQ62)="","",INDEX(Admin!$P$43:$Q$57,'1 Spec. - 2. Mervärdesmodell'!BF$52,'1 Spec. - 2. Mervärdesmodell'!$AQ62)),"")</f>
        <v/>
      </c>
      <c r="BG62" s="10" t="str" cm="1">
        <f t="array" ref="BG62">IFERROR(IF(INDEX(Admin!$P$43:$Q$57,'1 Spec. - 2. Mervärdesmodell'!BG$52,'1 Spec. - 2. Mervärdesmodell'!$AQ62)="","",INDEX(Admin!$P$43:$Q$57,'1 Spec. - 2. Mervärdesmodell'!BG$52,'1 Spec. - 2. Mervärdesmodell'!$AQ62)),"")</f>
        <v/>
      </c>
      <c r="BH62" s="10" t="str">
        <f>IF(C62="Vattenautomater",INDEX(Admin!$R$43:$R$55,MATCH(D62,Admin!$Q$43:$Q$52,0)),"JaNej")</f>
        <v>JaNej</v>
      </c>
    </row>
    <row r="63" spans="1:60" ht="51.95" customHeight="1" x14ac:dyDescent="0.2">
      <c r="A63" s="103" t="str">
        <f t="shared" si="4"/>
        <v>ServiceHyra</v>
      </c>
      <c r="B63" s="232" t="s">
        <v>137</v>
      </c>
      <c r="C63" s="187"/>
      <c r="D63" s="186"/>
      <c r="E63" s="267"/>
      <c r="F63" s="267"/>
      <c r="G63" s="467"/>
      <c r="H63" s="468"/>
      <c r="I63" s="248"/>
      <c r="J63" s="188"/>
      <c r="K63" s="376" t="str">
        <f t="shared" si="5"/>
        <v/>
      </c>
      <c r="L63" s="377"/>
      <c r="M63" s="182"/>
      <c r="N63" s="182"/>
      <c r="O63" s="158"/>
      <c r="Q63" s="176"/>
      <c r="R63" s="469"/>
      <c r="S63" s="470"/>
      <c r="T63" s="363"/>
      <c r="U63" s="363"/>
      <c r="V63" s="364"/>
      <c r="W63" s="363"/>
      <c r="X63" s="364"/>
      <c r="Y63" s="379"/>
      <c r="Z63" s="379"/>
      <c r="AA63" s="379"/>
      <c r="AB63" s="379"/>
      <c r="AC63" s="365">
        <f t="shared" si="0"/>
        <v>0</v>
      </c>
      <c r="AD63" s="365">
        <f t="shared" si="1"/>
        <v>0</v>
      </c>
      <c r="AE63" s="471">
        <f t="shared" si="6"/>
        <v>0</v>
      </c>
      <c r="AF63" s="472"/>
      <c r="AP63" s="147" t="str">
        <f t="shared" si="2"/>
        <v/>
      </c>
      <c r="AQ63" s="147" t="str">
        <f t="shared" si="7"/>
        <v/>
      </c>
      <c r="AS63" s="10" t="str" cm="1">
        <f t="array" ref="AS63">IFERROR(IF(INDEX(Admin!$P$43:$Q$57,'1 Spec. - 2. Mervärdesmodell'!AS$52,'1 Spec. - 2. Mervärdesmodell'!$AQ63)="","",INDEX(Admin!$P$43:$Q$57,'1 Spec. - 2. Mervärdesmodell'!AS$52,'1 Spec. - 2. Mervärdesmodell'!$AQ63)),"")</f>
        <v/>
      </c>
      <c r="AT63" s="10" t="str" cm="1">
        <f t="array" ref="AT63">IFERROR(IF(INDEX(Admin!$P$43:$Q$57,'1 Spec. - 2. Mervärdesmodell'!AT$52,'1 Spec. - 2. Mervärdesmodell'!$AQ63)="","",INDEX(Admin!$P$43:$Q$57,'1 Spec. - 2. Mervärdesmodell'!AT$52,'1 Spec. - 2. Mervärdesmodell'!$AQ63)),"")</f>
        <v/>
      </c>
      <c r="AU63" s="10" t="str" cm="1">
        <f t="array" ref="AU63">IFERROR(IF(INDEX(Admin!$P$43:$Q$57,'1 Spec. - 2. Mervärdesmodell'!AU$52,'1 Spec. - 2. Mervärdesmodell'!$AQ63)="","",INDEX(Admin!$P$43:$Q$57,'1 Spec. - 2. Mervärdesmodell'!AU$52,'1 Spec. - 2. Mervärdesmodell'!$AQ63)),"")</f>
        <v/>
      </c>
      <c r="AV63" s="10" t="str" cm="1">
        <f t="array" ref="AV63">IFERROR(IF(INDEX(Admin!$P$43:$Q$57,'1 Spec. - 2. Mervärdesmodell'!AV$52,'1 Spec. - 2. Mervärdesmodell'!$AQ63)="","",INDEX(Admin!$P$43:$Q$57,'1 Spec. - 2. Mervärdesmodell'!AV$52,'1 Spec. - 2. Mervärdesmodell'!$AQ63)),"")</f>
        <v/>
      </c>
      <c r="AW63" s="10" t="str" cm="1">
        <f t="array" ref="AW63">IFERROR(IF(INDEX(Admin!$P$43:$Q$57,'1 Spec. - 2. Mervärdesmodell'!AW$52,'1 Spec. - 2. Mervärdesmodell'!$AQ63)="","",INDEX(Admin!$P$43:$Q$57,'1 Spec. - 2. Mervärdesmodell'!AW$52,'1 Spec. - 2. Mervärdesmodell'!$AQ63)),"")</f>
        <v/>
      </c>
      <c r="AX63" s="10" t="str" cm="1">
        <f t="array" ref="AX63">IFERROR(IF(INDEX(Admin!$P$43:$Q$57,'1 Spec. - 2. Mervärdesmodell'!AX$52,'1 Spec. - 2. Mervärdesmodell'!$AQ63)="","",INDEX(Admin!$P$43:$Q$57,'1 Spec. - 2. Mervärdesmodell'!AX$52,'1 Spec. - 2. Mervärdesmodell'!$AQ63)),"")</f>
        <v/>
      </c>
      <c r="AY63" s="10" t="str" cm="1">
        <f t="array" ref="AY63">IFERROR(IF(INDEX(Admin!$P$43:$Q$57,'1 Spec. - 2. Mervärdesmodell'!AY$52,'1 Spec. - 2. Mervärdesmodell'!$AQ63)="","",INDEX(Admin!$P$43:$Q$57,'1 Spec. - 2. Mervärdesmodell'!AY$52,'1 Spec. - 2. Mervärdesmodell'!$AQ63)),"")</f>
        <v/>
      </c>
      <c r="AZ63" s="10" t="str" cm="1">
        <f t="array" ref="AZ63">IFERROR(IF(INDEX(Admin!$P$43:$Q$57,'1 Spec. - 2. Mervärdesmodell'!AZ$52,'1 Spec. - 2. Mervärdesmodell'!$AQ63)="","",INDEX(Admin!$P$43:$Q$57,'1 Spec. - 2. Mervärdesmodell'!AZ$52,'1 Spec. - 2. Mervärdesmodell'!$AQ63)),"")</f>
        <v/>
      </c>
      <c r="BA63" s="10" t="str" cm="1">
        <f t="array" ref="BA63">IFERROR(IF(INDEX(Admin!$P$43:$Q$57,'1 Spec. - 2. Mervärdesmodell'!BA$52,'1 Spec. - 2. Mervärdesmodell'!$AQ63)="","",INDEX(Admin!$P$43:$Q$57,'1 Spec. - 2. Mervärdesmodell'!BA$52,'1 Spec. - 2. Mervärdesmodell'!$AQ63)),"")</f>
        <v/>
      </c>
      <c r="BB63" s="10" t="str" cm="1">
        <f t="array" ref="BB63">IFERROR(IF(INDEX(Admin!$P$43:$Q$57,'1 Spec. - 2. Mervärdesmodell'!BB$52,'1 Spec. - 2. Mervärdesmodell'!$AQ63)="","",INDEX(Admin!$P$43:$Q$57,'1 Spec. - 2. Mervärdesmodell'!BB$52,'1 Spec. - 2. Mervärdesmodell'!$AQ63)),"")</f>
        <v/>
      </c>
      <c r="BC63" s="10" t="str" cm="1">
        <f t="array" ref="BC63">IFERROR(IF(INDEX(Admin!$P$43:$Q$57,'1 Spec. - 2. Mervärdesmodell'!BC$52,'1 Spec. - 2. Mervärdesmodell'!$AQ63)="","",INDEX(Admin!$P$43:$Q$57,'1 Spec. - 2. Mervärdesmodell'!BC$52,'1 Spec. - 2. Mervärdesmodell'!$AQ63)),"")</f>
        <v/>
      </c>
      <c r="BD63" s="10" t="str" cm="1">
        <f t="array" ref="BD63">IFERROR(IF(INDEX(Admin!$P$43:$Q$57,'1 Spec. - 2. Mervärdesmodell'!BD$52,'1 Spec. - 2. Mervärdesmodell'!$AQ63)="","",INDEX(Admin!$P$43:$Q$57,'1 Spec. - 2. Mervärdesmodell'!BD$52,'1 Spec. - 2. Mervärdesmodell'!$AQ63)),"")</f>
        <v/>
      </c>
      <c r="BE63" s="10" t="str" cm="1">
        <f t="array" ref="BE63">IFERROR(IF(INDEX(Admin!$P$43:$Q$57,'1 Spec. - 2. Mervärdesmodell'!BE$52,'1 Spec. - 2. Mervärdesmodell'!$AQ63)="","",INDEX(Admin!$P$43:$Q$57,'1 Spec. - 2. Mervärdesmodell'!BE$52,'1 Spec. - 2. Mervärdesmodell'!$AQ63)),"")</f>
        <v/>
      </c>
      <c r="BF63" s="10" t="str" cm="1">
        <f t="array" ref="BF63">IFERROR(IF(INDEX(Admin!$P$43:$Q$57,'1 Spec. - 2. Mervärdesmodell'!BF$52,'1 Spec. - 2. Mervärdesmodell'!$AQ63)="","",INDEX(Admin!$P$43:$Q$57,'1 Spec. - 2. Mervärdesmodell'!BF$52,'1 Spec. - 2. Mervärdesmodell'!$AQ63)),"")</f>
        <v/>
      </c>
      <c r="BG63" s="10" t="str" cm="1">
        <f t="array" ref="BG63">IFERROR(IF(INDEX(Admin!$P$43:$Q$57,'1 Spec. - 2. Mervärdesmodell'!BG$52,'1 Spec. - 2. Mervärdesmodell'!$AQ63)="","",INDEX(Admin!$P$43:$Q$57,'1 Spec. - 2. Mervärdesmodell'!BG$52,'1 Spec. - 2. Mervärdesmodell'!$AQ63)),"")</f>
        <v/>
      </c>
      <c r="BH63" s="10" t="str">
        <f>IF(C63="Vattenautomater",INDEX(Admin!$R$43:$R$55,MATCH(D63,Admin!$Q$43:$Q$52,0)),"JaNej")</f>
        <v>JaNej</v>
      </c>
    </row>
    <row r="64" spans="1:60" ht="51.95" customHeight="1" x14ac:dyDescent="0.2">
      <c r="A64" s="103" t="str">
        <f t="shared" si="4"/>
        <v>ServiceHyra</v>
      </c>
      <c r="B64" s="232" t="s">
        <v>138</v>
      </c>
      <c r="C64" s="187"/>
      <c r="D64" s="186"/>
      <c r="E64" s="267"/>
      <c r="F64" s="267"/>
      <c r="G64" s="467" t="s">
        <v>886</v>
      </c>
      <c r="H64" s="468"/>
      <c r="I64" s="248"/>
      <c r="J64" s="188"/>
      <c r="K64" s="376" t="str">
        <f t="shared" si="5"/>
        <v/>
      </c>
      <c r="L64" s="377"/>
      <c r="M64" s="182"/>
      <c r="N64" s="182"/>
      <c r="O64" s="158"/>
      <c r="Q64" s="176"/>
      <c r="R64" s="469"/>
      <c r="S64" s="470"/>
      <c r="T64" s="363"/>
      <c r="U64" s="363"/>
      <c r="V64" s="364"/>
      <c r="W64" s="363"/>
      <c r="X64" s="364"/>
      <c r="Y64" s="379"/>
      <c r="Z64" s="379"/>
      <c r="AA64" s="379"/>
      <c r="AB64" s="379"/>
      <c r="AC64" s="365">
        <f t="shared" si="0"/>
        <v>0</v>
      </c>
      <c r="AD64" s="365">
        <f t="shared" si="1"/>
        <v>0</v>
      </c>
      <c r="AE64" s="471">
        <f t="shared" si="6"/>
        <v>0</v>
      </c>
      <c r="AF64" s="472"/>
      <c r="AP64" s="147" t="str">
        <f t="shared" si="2"/>
        <v/>
      </c>
      <c r="AQ64" s="147" t="str">
        <f t="shared" si="7"/>
        <v/>
      </c>
      <c r="AS64" s="10" t="str" cm="1">
        <f t="array" ref="AS64">IFERROR(IF(INDEX(Admin!$P$43:$Q$57,'1 Spec. - 2. Mervärdesmodell'!AS$52,'1 Spec. - 2. Mervärdesmodell'!$AQ64)="","",INDEX(Admin!$P$43:$Q$57,'1 Spec. - 2. Mervärdesmodell'!AS$52,'1 Spec. - 2. Mervärdesmodell'!$AQ64)),"")</f>
        <v/>
      </c>
      <c r="AT64" s="10" t="str" cm="1">
        <f t="array" ref="AT64">IFERROR(IF(INDEX(Admin!$P$43:$Q$57,'1 Spec. - 2. Mervärdesmodell'!AT$52,'1 Spec. - 2. Mervärdesmodell'!$AQ64)="","",INDEX(Admin!$P$43:$Q$57,'1 Spec. - 2. Mervärdesmodell'!AT$52,'1 Spec. - 2. Mervärdesmodell'!$AQ64)),"")</f>
        <v/>
      </c>
      <c r="AU64" s="10" t="str" cm="1">
        <f t="array" ref="AU64">IFERROR(IF(INDEX(Admin!$P$43:$Q$57,'1 Spec. - 2. Mervärdesmodell'!AU$52,'1 Spec. - 2. Mervärdesmodell'!$AQ64)="","",INDEX(Admin!$P$43:$Q$57,'1 Spec. - 2. Mervärdesmodell'!AU$52,'1 Spec. - 2. Mervärdesmodell'!$AQ64)),"")</f>
        <v/>
      </c>
      <c r="AV64" s="10" t="str" cm="1">
        <f t="array" ref="AV64">IFERROR(IF(INDEX(Admin!$P$43:$Q$57,'1 Spec. - 2. Mervärdesmodell'!AV$52,'1 Spec. - 2. Mervärdesmodell'!$AQ64)="","",INDEX(Admin!$P$43:$Q$57,'1 Spec. - 2. Mervärdesmodell'!AV$52,'1 Spec. - 2. Mervärdesmodell'!$AQ64)),"")</f>
        <v/>
      </c>
      <c r="AW64" s="10" t="str" cm="1">
        <f t="array" ref="AW64">IFERROR(IF(INDEX(Admin!$P$43:$Q$57,'1 Spec. - 2. Mervärdesmodell'!AW$52,'1 Spec. - 2. Mervärdesmodell'!$AQ64)="","",INDEX(Admin!$P$43:$Q$57,'1 Spec. - 2. Mervärdesmodell'!AW$52,'1 Spec. - 2. Mervärdesmodell'!$AQ64)),"")</f>
        <v/>
      </c>
      <c r="AX64" s="10" t="str" cm="1">
        <f t="array" ref="AX64">IFERROR(IF(INDEX(Admin!$P$43:$Q$57,'1 Spec. - 2. Mervärdesmodell'!AX$52,'1 Spec. - 2. Mervärdesmodell'!$AQ64)="","",INDEX(Admin!$P$43:$Q$57,'1 Spec. - 2. Mervärdesmodell'!AX$52,'1 Spec. - 2. Mervärdesmodell'!$AQ64)),"")</f>
        <v/>
      </c>
      <c r="AY64" s="10" t="str" cm="1">
        <f t="array" ref="AY64">IFERROR(IF(INDEX(Admin!$P$43:$Q$57,'1 Spec. - 2. Mervärdesmodell'!AY$52,'1 Spec. - 2. Mervärdesmodell'!$AQ64)="","",INDEX(Admin!$P$43:$Q$57,'1 Spec. - 2. Mervärdesmodell'!AY$52,'1 Spec. - 2. Mervärdesmodell'!$AQ64)),"")</f>
        <v/>
      </c>
      <c r="AZ64" s="10" t="str" cm="1">
        <f t="array" ref="AZ64">IFERROR(IF(INDEX(Admin!$P$43:$Q$57,'1 Spec. - 2. Mervärdesmodell'!AZ$52,'1 Spec. - 2. Mervärdesmodell'!$AQ64)="","",INDEX(Admin!$P$43:$Q$57,'1 Spec. - 2. Mervärdesmodell'!AZ$52,'1 Spec. - 2. Mervärdesmodell'!$AQ64)),"")</f>
        <v/>
      </c>
      <c r="BA64" s="10" t="str" cm="1">
        <f t="array" ref="BA64">IFERROR(IF(INDEX(Admin!$P$43:$Q$57,'1 Spec. - 2. Mervärdesmodell'!BA$52,'1 Spec. - 2. Mervärdesmodell'!$AQ64)="","",INDEX(Admin!$P$43:$Q$57,'1 Spec. - 2. Mervärdesmodell'!BA$52,'1 Spec. - 2. Mervärdesmodell'!$AQ64)),"")</f>
        <v/>
      </c>
      <c r="BB64" s="10" t="str" cm="1">
        <f t="array" ref="BB64">IFERROR(IF(INDEX(Admin!$P$43:$Q$57,'1 Spec. - 2. Mervärdesmodell'!BB$52,'1 Spec. - 2. Mervärdesmodell'!$AQ64)="","",INDEX(Admin!$P$43:$Q$57,'1 Spec. - 2. Mervärdesmodell'!BB$52,'1 Spec. - 2. Mervärdesmodell'!$AQ64)),"")</f>
        <v/>
      </c>
      <c r="BC64" s="10" t="str" cm="1">
        <f t="array" ref="BC64">IFERROR(IF(INDEX(Admin!$P$43:$Q$57,'1 Spec. - 2. Mervärdesmodell'!BC$52,'1 Spec. - 2. Mervärdesmodell'!$AQ64)="","",INDEX(Admin!$P$43:$Q$57,'1 Spec. - 2. Mervärdesmodell'!BC$52,'1 Spec. - 2. Mervärdesmodell'!$AQ64)),"")</f>
        <v/>
      </c>
      <c r="BD64" s="10" t="str" cm="1">
        <f t="array" ref="BD64">IFERROR(IF(INDEX(Admin!$P$43:$Q$57,'1 Spec. - 2. Mervärdesmodell'!BD$52,'1 Spec. - 2. Mervärdesmodell'!$AQ64)="","",INDEX(Admin!$P$43:$Q$57,'1 Spec. - 2. Mervärdesmodell'!BD$52,'1 Spec. - 2. Mervärdesmodell'!$AQ64)),"")</f>
        <v/>
      </c>
      <c r="BE64" s="10" t="str" cm="1">
        <f t="array" ref="BE64">IFERROR(IF(INDEX(Admin!$P$43:$Q$57,'1 Spec. - 2. Mervärdesmodell'!BE$52,'1 Spec. - 2. Mervärdesmodell'!$AQ64)="","",INDEX(Admin!$P$43:$Q$57,'1 Spec. - 2. Mervärdesmodell'!BE$52,'1 Spec. - 2. Mervärdesmodell'!$AQ64)),"")</f>
        <v/>
      </c>
      <c r="BF64" s="10" t="str" cm="1">
        <f t="array" ref="BF64">IFERROR(IF(INDEX(Admin!$P$43:$Q$57,'1 Spec. - 2. Mervärdesmodell'!BF$52,'1 Spec. - 2. Mervärdesmodell'!$AQ64)="","",INDEX(Admin!$P$43:$Q$57,'1 Spec. - 2. Mervärdesmodell'!BF$52,'1 Spec. - 2. Mervärdesmodell'!$AQ64)),"")</f>
        <v/>
      </c>
      <c r="BG64" s="10" t="str" cm="1">
        <f t="array" ref="BG64">IFERROR(IF(INDEX(Admin!$P$43:$Q$57,'1 Spec. - 2. Mervärdesmodell'!BG$52,'1 Spec. - 2. Mervärdesmodell'!$AQ64)="","",INDEX(Admin!$P$43:$Q$57,'1 Spec. - 2. Mervärdesmodell'!BG$52,'1 Spec. - 2. Mervärdesmodell'!$AQ64)),"")</f>
        <v/>
      </c>
      <c r="BH64" s="10" t="str">
        <f>IF(C64="Vattenautomater",INDEX(Admin!$R$43:$R$55,MATCH(D64,Admin!$Q$43:$Q$52,0)),"JaNej")</f>
        <v>JaNej</v>
      </c>
    </row>
    <row r="65" spans="1:60" ht="51.95" customHeight="1" x14ac:dyDescent="0.2">
      <c r="A65" s="103" t="str">
        <f t="shared" si="4"/>
        <v>ServiceHyra</v>
      </c>
      <c r="B65" s="232" t="s">
        <v>139</v>
      </c>
      <c r="C65" s="187"/>
      <c r="D65" s="186"/>
      <c r="E65" s="267"/>
      <c r="F65" s="267"/>
      <c r="G65" s="467" t="s">
        <v>885</v>
      </c>
      <c r="H65" s="468"/>
      <c r="I65" s="248"/>
      <c r="J65" s="188"/>
      <c r="K65" s="376" t="str">
        <f t="shared" si="5"/>
        <v/>
      </c>
      <c r="L65" s="377"/>
      <c r="M65" s="182"/>
      <c r="N65" s="182"/>
      <c r="O65" s="158"/>
      <c r="Q65" s="176"/>
      <c r="R65" s="469"/>
      <c r="S65" s="470"/>
      <c r="T65" s="363"/>
      <c r="U65" s="363"/>
      <c r="V65" s="364"/>
      <c r="W65" s="363"/>
      <c r="X65" s="364"/>
      <c r="Y65" s="379"/>
      <c r="Z65" s="379"/>
      <c r="AA65" s="379"/>
      <c r="AB65" s="379"/>
      <c r="AC65" s="365">
        <f t="shared" si="0"/>
        <v>0</v>
      </c>
      <c r="AD65" s="365">
        <f t="shared" si="1"/>
        <v>0</v>
      </c>
      <c r="AE65" s="471">
        <f t="shared" si="6"/>
        <v>0</v>
      </c>
      <c r="AF65" s="472"/>
      <c r="AP65" s="147" t="str">
        <f t="shared" si="2"/>
        <v/>
      </c>
      <c r="AQ65" s="147" t="str">
        <f t="shared" si="7"/>
        <v/>
      </c>
      <c r="AS65" s="10" t="str" cm="1">
        <f t="array" ref="AS65">IFERROR(IF(INDEX(Admin!$P$43:$Q$57,'1 Spec. - 2. Mervärdesmodell'!AS$52,'1 Spec. - 2. Mervärdesmodell'!$AQ65)="","",INDEX(Admin!$P$43:$Q$57,'1 Spec. - 2. Mervärdesmodell'!AS$52,'1 Spec. - 2. Mervärdesmodell'!$AQ65)),"")</f>
        <v/>
      </c>
      <c r="AT65" s="10" t="str" cm="1">
        <f t="array" ref="AT65">IFERROR(IF(INDEX(Admin!$P$43:$Q$57,'1 Spec. - 2. Mervärdesmodell'!AT$52,'1 Spec. - 2. Mervärdesmodell'!$AQ65)="","",INDEX(Admin!$P$43:$Q$57,'1 Spec. - 2. Mervärdesmodell'!AT$52,'1 Spec. - 2. Mervärdesmodell'!$AQ65)),"")</f>
        <v/>
      </c>
      <c r="AU65" s="10" t="str" cm="1">
        <f t="array" ref="AU65">IFERROR(IF(INDEX(Admin!$P$43:$Q$57,'1 Spec. - 2. Mervärdesmodell'!AU$52,'1 Spec. - 2. Mervärdesmodell'!$AQ65)="","",INDEX(Admin!$P$43:$Q$57,'1 Spec. - 2. Mervärdesmodell'!AU$52,'1 Spec. - 2. Mervärdesmodell'!$AQ65)),"")</f>
        <v/>
      </c>
      <c r="AV65" s="10" t="str" cm="1">
        <f t="array" ref="AV65">IFERROR(IF(INDEX(Admin!$P$43:$Q$57,'1 Spec. - 2. Mervärdesmodell'!AV$52,'1 Spec. - 2. Mervärdesmodell'!$AQ65)="","",INDEX(Admin!$P$43:$Q$57,'1 Spec. - 2. Mervärdesmodell'!AV$52,'1 Spec. - 2. Mervärdesmodell'!$AQ65)),"")</f>
        <v/>
      </c>
      <c r="AW65" s="10" t="str" cm="1">
        <f t="array" ref="AW65">IFERROR(IF(INDEX(Admin!$P$43:$Q$57,'1 Spec. - 2. Mervärdesmodell'!AW$52,'1 Spec. - 2. Mervärdesmodell'!$AQ65)="","",INDEX(Admin!$P$43:$Q$57,'1 Spec. - 2. Mervärdesmodell'!AW$52,'1 Spec. - 2. Mervärdesmodell'!$AQ65)),"")</f>
        <v/>
      </c>
      <c r="AX65" s="10" t="str" cm="1">
        <f t="array" ref="AX65">IFERROR(IF(INDEX(Admin!$P$43:$Q$57,'1 Spec. - 2. Mervärdesmodell'!AX$52,'1 Spec. - 2. Mervärdesmodell'!$AQ65)="","",INDEX(Admin!$P$43:$Q$57,'1 Spec. - 2. Mervärdesmodell'!AX$52,'1 Spec. - 2. Mervärdesmodell'!$AQ65)),"")</f>
        <v/>
      </c>
      <c r="AY65" s="10" t="str" cm="1">
        <f t="array" ref="AY65">IFERROR(IF(INDEX(Admin!$P$43:$Q$57,'1 Spec. - 2. Mervärdesmodell'!AY$52,'1 Spec. - 2. Mervärdesmodell'!$AQ65)="","",INDEX(Admin!$P$43:$Q$57,'1 Spec. - 2. Mervärdesmodell'!AY$52,'1 Spec. - 2. Mervärdesmodell'!$AQ65)),"")</f>
        <v/>
      </c>
      <c r="AZ65" s="10" t="str" cm="1">
        <f t="array" ref="AZ65">IFERROR(IF(INDEX(Admin!$P$43:$Q$57,'1 Spec. - 2. Mervärdesmodell'!AZ$52,'1 Spec. - 2. Mervärdesmodell'!$AQ65)="","",INDEX(Admin!$P$43:$Q$57,'1 Spec. - 2. Mervärdesmodell'!AZ$52,'1 Spec. - 2. Mervärdesmodell'!$AQ65)),"")</f>
        <v/>
      </c>
      <c r="BA65" s="10" t="str" cm="1">
        <f t="array" ref="BA65">IFERROR(IF(INDEX(Admin!$P$43:$Q$57,'1 Spec. - 2. Mervärdesmodell'!BA$52,'1 Spec. - 2. Mervärdesmodell'!$AQ65)="","",INDEX(Admin!$P$43:$Q$57,'1 Spec. - 2. Mervärdesmodell'!BA$52,'1 Spec. - 2. Mervärdesmodell'!$AQ65)),"")</f>
        <v/>
      </c>
      <c r="BB65" s="10" t="str" cm="1">
        <f t="array" ref="BB65">IFERROR(IF(INDEX(Admin!$P$43:$Q$57,'1 Spec. - 2. Mervärdesmodell'!BB$52,'1 Spec. - 2. Mervärdesmodell'!$AQ65)="","",INDEX(Admin!$P$43:$Q$57,'1 Spec. - 2. Mervärdesmodell'!BB$52,'1 Spec. - 2. Mervärdesmodell'!$AQ65)),"")</f>
        <v/>
      </c>
      <c r="BC65" s="10" t="str" cm="1">
        <f t="array" ref="BC65">IFERROR(IF(INDEX(Admin!$P$43:$Q$57,'1 Spec. - 2. Mervärdesmodell'!BC$52,'1 Spec. - 2. Mervärdesmodell'!$AQ65)="","",INDEX(Admin!$P$43:$Q$57,'1 Spec. - 2. Mervärdesmodell'!BC$52,'1 Spec. - 2. Mervärdesmodell'!$AQ65)),"")</f>
        <v/>
      </c>
      <c r="BD65" s="10" t="str" cm="1">
        <f t="array" ref="BD65">IFERROR(IF(INDEX(Admin!$P$43:$Q$57,'1 Spec. - 2. Mervärdesmodell'!BD$52,'1 Spec. - 2. Mervärdesmodell'!$AQ65)="","",INDEX(Admin!$P$43:$Q$57,'1 Spec. - 2. Mervärdesmodell'!BD$52,'1 Spec. - 2. Mervärdesmodell'!$AQ65)),"")</f>
        <v/>
      </c>
      <c r="BE65" s="10" t="str" cm="1">
        <f t="array" ref="BE65">IFERROR(IF(INDEX(Admin!$P$43:$Q$57,'1 Spec. - 2. Mervärdesmodell'!BE$52,'1 Spec. - 2. Mervärdesmodell'!$AQ65)="","",INDEX(Admin!$P$43:$Q$57,'1 Spec. - 2. Mervärdesmodell'!BE$52,'1 Spec. - 2. Mervärdesmodell'!$AQ65)),"")</f>
        <v/>
      </c>
      <c r="BF65" s="10" t="str" cm="1">
        <f t="array" ref="BF65">IFERROR(IF(INDEX(Admin!$P$43:$Q$57,'1 Spec. - 2. Mervärdesmodell'!BF$52,'1 Spec. - 2. Mervärdesmodell'!$AQ65)="","",INDEX(Admin!$P$43:$Q$57,'1 Spec. - 2. Mervärdesmodell'!BF$52,'1 Spec. - 2. Mervärdesmodell'!$AQ65)),"")</f>
        <v/>
      </c>
      <c r="BG65" s="10" t="str" cm="1">
        <f t="array" ref="BG65">IFERROR(IF(INDEX(Admin!$P$43:$Q$57,'1 Spec. - 2. Mervärdesmodell'!BG$52,'1 Spec. - 2. Mervärdesmodell'!$AQ65)="","",INDEX(Admin!$P$43:$Q$57,'1 Spec. - 2. Mervärdesmodell'!BG$52,'1 Spec. - 2. Mervärdesmodell'!$AQ65)),"")</f>
        <v/>
      </c>
      <c r="BH65" s="10" t="str">
        <f>IF(C65="Vattenautomater",INDEX(Admin!$R$43:$R$55,MATCH(D65,Admin!$Q$43:$Q$52,0)),"JaNej")</f>
        <v>JaNej</v>
      </c>
    </row>
    <row r="66" spans="1:60" ht="51.95" customHeight="1" x14ac:dyDescent="0.2">
      <c r="A66" s="103" t="str">
        <f t="shared" si="4"/>
        <v>ServiceHyra</v>
      </c>
      <c r="B66" s="232" t="s">
        <v>140</v>
      </c>
      <c r="C66" s="187"/>
      <c r="D66" s="186"/>
      <c r="E66" s="267"/>
      <c r="F66" s="267"/>
      <c r="G66" s="467"/>
      <c r="H66" s="468"/>
      <c r="I66" s="248"/>
      <c r="J66" s="188"/>
      <c r="K66" s="376" t="str">
        <f t="shared" si="5"/>
        <v/>
      </c>
      <c r="L66" s="377"/>
      <c r="M66" s="182"/>
      <c r="N66" s="182"/>
      <c r="O66" s="158"/>
      <c r="Q66" s="176"/>
      <c r="R66" s="469"/>
      <c r="S66" s="470"/>
      <c r="T66" s="363"/>
      <c r="U66" s="363"/>
      <c r="V66" s="364"/>
      <c r="W66" s="363"/>
      <c r="X66" s="364"/>
      <c r="Y66" s="379"/>
      <c r="Z66" s="379"/>
      <c r="AA66" s="379"/>
      <c r="AB66" s="379"/>
      <c r="AC66" s="365">
        <f t="shared" si="0"/>
        <v>0</v>
      </c>
      <c r="AD66" s="365">
        <f t="shared" si="1"/>
        <v>0</v>
      </c>
      <c r="AE66" s="471">
        <f t="shared" si="6"/>
        <v>0</v>
      </c>
      <c r="AF66" s="472"/>
      <c r="AP66" s="147" t="str">
        <f t="shared" si="2"/>
        <v/>
      </c>
      <c r="AQ66" s="147" t="str">
        <f t="shared" si="7"/>
        <v/>
      </c>
      <c r="AS66" s="10" t="str" cm="1">
        <f t="array" ref="AS66">IFERROR(IF(INDEX(Admin!$P$43:$Q$57,'1 Spec. - 2. Mervärdesmodell'!AS$52,'1 Spec. - 2. Mervärdesmodell'!$AQ66)="","",INDEX(Admin!$P$43:$Q$57,'1 Spec. - 2. Mervärdesmodell'!AS$52,'1 Spec. - 2. Mervärdesmodell'!$AQ66)),"")</f>
        <v/>
      </c>
      <c r="AT66" s="10" t="str" cm="1">
        <f t="array" ref="AT66">IFERROR(IF(INDEX(Admin!$P$43:$Q$57,'1 Spec. - 2. Mervärdesmodell'!AT$52,'1 Spec. - 2. Mervärdesmodell'!$AQ66)="","",INDEX(Admin!$P$43:$Q$57,'1 Spec. - 2. Mervärdesmodell'!AT$52,'1 Spec. - 2. Mervärdesmodell'!$AQ66)),"")</f>
        <v/>
      </c>
      <c r="AU66" s="10" t="str" cm="1">
        <f t="array" ref="AU66">IFERROR(IF(INDEX(Admin!$P$43:$Q$57,'1 Spec. - 2. Mervärdesmodell'!AU$52,'1 Spec. - 2. Mervärdesmodell'!$AQ66)="","",INDEX(Admin!$P$43:$Q$57,'1 Spec. - 2. Mervärdesmodell'!AU$52,'1 Spec. - 2. Mervärdesmodell'!$AQ66)),"")</f>
        <v/>
      </c>
      <c r="AV66" s="10" t="str" cm="1">
        <f t="array" ref="AV66">IFERROR(IF(INDEX(Admin!$P$43:$Q$57,'1 Spec. - 2. Mervärdesmodell'!AV$52,'1 Spec. - 2. Mervärdesmodell'!$AQ66)="","",INDEX(Admin!$P$43:$Q$57,'1 Spec. - 2. Mervärdesmodell'!AV$52,'1 Spec. - 2. Mervärdesmodell'!$AQ66)),"")</f>
        <v/>
      </c>
      <c r="AW66" s="10" t="str" cm="1">
        <f t="array" ref="AW66">IFERROR(IF(INDEX(Admin!$P$43:$Q$57,'1 Spec. - 2. Mervärdesmodell'!AW$52,'1 Spec. - 2. Mervärdesmodell'!$AQ66)="","",INDEX(Admin!$P$43:$Q$57,'1 Spec. - 2. Mervärdesmodell'!AW$52,'1 Spec. - 2. Mervärdesmodell'!$AQ66)),"")</f>
        <v/>
      </c>
      <c r="AX66" s="10" t="str" cm="1">
        <f t="array" ref="AX66">IFERROR(IF(INDEX(Admin!$P$43:$Q$57,'1 Spec. - 2. Mervärdesmodell'!AX$52,'1 Spec. - 2. Mervärdesmodell'!$AQ66)="","",INDEX(Admin!$P$43:$Q$57,'1 Spec. - 2. Mervärdesmodell'!AX$52,'1 Spec. - 2. Mervärdesmodell'!$AQ66)),"")</f>
        <v/>
      </c>
      <c r="AY66" s="10" t="str" cm="1">
        <f t="array" ref="AY66">IFERROR(IF(INDEX(Admin!$P$43:$Q$57,'1 Spec. - 2. Mervärdesmodell'!AY$52,'1 Spec. - 2. Mervärdesmodell'!$AQ66)="","",INDEX(Admin!$P$43:$Q$57,'1 Spec. - 2. Mervärdesmodell'!AY$52,'1 Spec. - 2. Mervärdesmodell'!$AQ66)),"")</f>
        <v/>
      </c>
      <c r="AZ66" s="10" t="str" cm="1">
        <f t="array" ref="AZ66">IFERROR(IF(INDEX(Admin!$P$43:$Q$57,'1 Spec. - 2. Mervärdesmodell'!AZ$52,'1 Spec. - 2. Mervärdesmodell'!$AQ66)="","",INDEX(Admin!$P$43:$Q$57,'1 Spec. - 2. Mervärdesmodell'!AZ$52,'1 Spec. - 2. Mervärdesmodell'!$AQ66)),"")</f>
        <v/>
      </c>
      <c r="BA66" s="10" t="str" cm="1">
        <f t="array" ref="BA66">IFERROR(IF(INDEX(Admin!$P$43:$Q$57,'1 Spec. - 2. Mervärdesmodell'!BA$52,'1 Spec. - 2. Mervärdesmodell'!$AQ66)="","",INDEX(Admin!$P$43:$Q$57,'1 Spec. - 2. Mervärdesmodell'!BA$52,'1 Spec. - 2. Mervärdesmodell'!$AQ66)),"")</f>
        <v/>
      </c>
      <c r="BB66" s="10" t="str" cm="1">
        <f t="array" ref="BB66">IFERROR(IF(INDEX(Admin!$P$43:$Q$57,'1 Spec. - 2. Mervärdesmodell'!BB$52,'1 Spec. - 2. Mervärdesmodell'!$AQ66)="","",INDEX(Admin!$P$43:$Q$57,'1 Spec. - 2. Mervärdesmodell'!BB$52,'1 Spec. - 2. Mervärdesmodell'!$AQ66)),"")</f>
        <v/>
      </c>
      <c r="BC66" s="10" t="str" cm="1">
        <f t="array" ref="BC66">IFERROR(IF(INDEX(Admin!$P$43:$Q$57,'1 Spec. - 2. Mervärdesmodell'!BC$52,'1 Spec. - 2. Mervärdesmodell'!$AQ66)="","",INDEX(Admin!$P$43:$Q$57,'1 Spec. - 2. Mervärdesmodell'!BC$52,'1 Spec. - 2. Mervärdesmodell'!$AQ66)),"")</f>
        <v/>
      </c>
      <c r="BD66" s="10" t="str" cm="1">
        <f t="array" ref="BD66">IFERROR(IF(INDEX(Admin!$P$43:$Q$57,'1 Spec. - 2. Mervärdesmodell'!BD$52,'1 Spec. - 2. Mervärdesmodell'!$AQ66)="","",INDEX(Admin!$P$43:$Q$57,'1 Spec. - 2. Mervärdesmodell'!BD$52,'1 Spec. - 2. Mervärdesmodell'!$AQ66)),"")</f>
        <v/>
      </c>
      <c r="BE66" s="10" t="str" cm="1">
        <f t="array" ref="BE66">IFERROR(IF(INDEX(Admin!$P$43:$Q$57,'1 Spec. - 2. Mervärdesmodell'!BE$52,'1 Spec. - 2. Mervärdesmodell'!$AQ66)="","",INDEX(Admin!$P$43:$Q$57,'1 Spec. - 2. Mervärdesmodell'!BE$52,'1 Spec. - 2. Mervärdesmodell'!$AQ66)),"")</f>
        <v/>
      </c>
      <c r="BF66" s="10" t="str" cm="1">
        <f t="array" ref="BF66">IFERROR(IF(INDEX(Admin!$P$43:$Q$57,'1 Spec. - 2. Mervärdesmodell'!BF$52,'1 Spec. - 2. Mervärdesmodell'!$AQ66)="","",INDEX(Admin!$P$43:$Q$57,'1 Spec. - 2. Mervärdesmodell'!BF$52,'1 Spec. - 2. Mervärdesmodell'!$AQ66)),"")</f>
        <v/>
      </c>
      <c r="BG66" s="10" t="str" cm="1">
        <f t="array" ref="BG66">IFERROR(IF(INDEX(Admin!$P$43:$Q$57,'1 Spec. - 2. Mervärdesmodell'!BG$52,'1 Spec. - 2. Mervärdesmodell'!$AQ66)="","",INDEX(Admin!$P$43:$Q$57,'1 Spec. - 2. Mervärdesmodell'!BG$52,'1 Spec. - 2. Mervärdesmodell'!$AQ66)),"")</f>
        <v/>
      </c>
      <c r="BH66" s="10" t="str">
        <f>IF(C66="Vattenautomater",INDEX(Admin!$R$43:$R$55,MATCH(D66,Admin!$Q$43:$Q$52,0)),"JaNej")</f>
        <v>JaNej</v>
      </c>
    </row>
    <row r="67" spans="1:60" ht="51.95" customHeight="1" x14ac:dyDescent="0.2">
      <c r="A67" s="103" t="str">
        <f t="shared" si="4"/>
        <v>ServiceHyra</v>
      </c>
      <c r="B67" s="232" t="s">
        <v>141</v>
      </c>
      <c r="C67" s="187"/>
      <c r="D67" s="186"/>
      <c r="E67" s="267"/>
      <c r="F67" s="267"/>
      <c r="G67" s="467"/>
      <c r="H67" s="468"/>
      <c r="I67" s="248"/>
      <c r="J67" s="188"/>
      <c r="K67" s="376" t="str">
        <f t="shared" si="5"/>
        <v/>
      </c>
      <c r="L67" s="377"/>
      <c r="M67" s="182"/>
      <c r="N67" s="182"/>
      <c r="O67" s="158"/>
      <c r="Q67" s="176"/>
      <c r="R67" s="469"/>
      <c r="S67" s="470"/>
      <c r="T67" s="363"/>
      <c r="U67" s="363"/>
      <c r="V67" s="364"/>
      <c r="W67" s="363"/>
      <c r="X67" s="364"/>
      <c r="Y67" s="379"/>
      <c r="Z67" s="379"/>
      <c r="AA67" s="379"/>
      <c r="AB67" s="379"/>
      <c r="AC67" s="365">
        <f t="shared" si="0"/>
        <v>0</v>
      </c>
      <c r="AD67" s="365">
        <f t="shared" si="1"/>
        <v>0</v>
      </c>
      <c r="AE67" s="471">
        <f t="shared" si="6"/>
        <v>0</v>
      </c>
      <c r="AF67" s="472"/>
      <c r="AP67" s="147" t="str">
        <f t="shared" si="2"/>
        <v/>
      </c>
      <c r="AQ67" s="147" t="str">
        <f t="shared" ref="AQ67:AQ71" si="8">IF(AP67="Kaffeautomater",1,IF(AP67="Vattenautomater",2,""))</f>
        <v/>
      </c>
      <c r="AS67" s="10" t="str" cm="1">
        <f t="array" ref="AS67">IFERROR(IF(INDEX(Admin!$P$43:$Q$57,'1 Spec. - 2. Mervärdesmodell'!AS$52,'1 Spec. - 2. Mervärdesmodell'!$AQ67)="","",INDEX(Admin!$P$43:$Q$57,'1 Spec. - 2. Mervärdesmodell'!AS$52,'1 Spec. - 2. Mervärdesmodell'!$AQ67)),"")</f>
        <v/>
      </c>
      <c r="AT67" s="10" t="str" cm="1">
        <f t="array" ref="AT67">IFERROR(IF(INDEX(Admin!$P$43:$Q$57,'1 Spec. - 2. Mervärdesmodell'!AT$52,'1 Spec. - 2. Mervärdesmodell'!$AQ67)="","",INDEX(Admin!$P$43:$Q$57,'1 Spec. - 2. Mervärdesmodell'!AT$52,'1 Spec. - 2. Mervärdesmodell'!$AQ67)),"")</f>
        <v/>
      </c>
      <c r="AU67" s="10" t="str" cm="1">
        <f t="array" ref="AU67">IFERROR(IF(INDEX(Admin!$P$43:$Q$57,'1 Spec. - 2. Mervärdesmodell'!AU$52,'1 Spec. - 2. Mervärdesmodell'!$AQ67)="","",INDEX(Admin!$P$43:$Q$57,'1 Spec. - 2. Mervärdesmodell'!AU$52,'1 Spec. - 2. Mervärdesmodell'!$AQ67)),"")</f>
        <v/>
      </c>
      <c r="AV67" s="10" t="str" cm="1">
        <f t="array" ref="AV67">IFERROR(IF(INDEX(Admin!$P$43:$Q$57,'1 Spec. - 2. Mervärdesmodell'!AV$52,'1 Spec. - 2. Mervärdesmodell'!$AQ67)="","",INDEX(Admin!$P$43:$Q$57,'1 Spec. - 2. Mervärdesmodell'!AV$52,'1 Spec. - 2. Mervärdesmodell'!$AQ67)),"")</f>
        <v/>
      </c>
      <c r="AW67" s="10" t="str" cm="1">
        <f t="array" ref="AW67">IFERROR(IF(INDEX(Admin!$P$43:$Q$57,'1 Spec. - 2. Mervärdesmodell'!AW$52,'1 Spec. - 2. Mervärdesmodell'!$AQ67)="","",INDEX(Admin!$P$43:$Q$57,'1 Spec. - 2. Mervärdesmodell'!AW$52,'1 Spec. - 2. Mervärdesmodell'!$AQ67)),"")</f>
        <v/>
      </c>
      <c r="AX67" s="10" t="str" cm="1">
        <f t="array" ref="AX67">IFERROR(IF(INDEX(Admin!$P$43:$Q$57,'1 Spec. - 2. Mervärdesmodell'!AX$52,'1 Spec. - 2. Mervärdesmodell'!$AQ67)="","",INDEX(Admin!$P$43:$Q$57,'1 Spec. - 2. Mervärdesmodell'!AX$52,'1 Spec. - 2. Mervärdesmodell'!$AQ67)),"")</f>
        <v/>
      </c>
      <c r="AY67" s="10" t="str" cm="1">
        <f t="array" ref="AY67">IFERROR(IF(INDEX(Admin!$P$43:$Q$57,'1 Spec. - 2. Mervärdesmodell'!AY$52,'1 Spec. - 2. Mervärdesmodell'!$AQ67)="","",INDEX(Admin!$P$43:$Q$57,'1 Spec. - 2. Mervärdesmodell'!AY$52,'1 Spec. - 2. Mervärdesmodell'!$AQ67)),"")</f>
        <v/>
      </c>
      <c r="AZ67" s="10" t="str" cm="1">
        <f t="array" ref="AZ67">IFERROR(IF(INDEX(Admin!$P$43:$Q$57,'1 Spec. - 2. Mervärdesmodell'!AZ$52,'1 Spec. - 2. Mervärdesmodell'!$AQ67)="","",INDEX(Admin!$P$43:$Q$57,'1 Spec. - 2. Mervärdesmodell'!AZ$52,'1 Spec. - 2. Mervärdesmodell'!$AQ67)),"")</f>
        <v/>
      </c>
      <c r="BA67" s="10" t="str" cm="1">
        <f t="array" ref="BA67">IFERROR(IF(INDEX(Admin!$P$43:$Q$57,'1 Spec. - 2. Mervärdesmodell'!BA$52,'1 Spec. - 2. Mervärdesmodell'!$AQ67)="","",INDEX(Admin!$P$43:$Q$57,'1 Spec. - 2. Mervärdesmodell'!BA$52,'1 Spec. - 2. Mervärdesmodell'!$AQ67)),"")</f>
        <v/>
      </c>
      <c r="BB67" s="10" t="str" cm="1">
        <f t="array" ref="BB67">IFERROR(IF(INDEX(Admin!$P$43:$Q$57,'1 Spec. - 2. Mervärdesmodell'!BB$52,'1 Spec. - 2. Mervärdesmodell'!$AQ67)="","",INDEX(Admin!$P$43:$Q$57,'1 Spec. - 2. Mervärdesmodell'!BB$52,'1 Spec. - 2. Mervärdesmodell'!$AQ67)),"")</f>
        <v/>
      </c>
      <c r="BC67" s="10" t="str" cm="1">
        <f t="array" ref="BC67">IFERROR(IF(INDEX(Admin!$P$43:$Q$57,'1 Spec. - 2. Mervärdesmodell'!BC$52,'1 Spec. - 2. Mervärdesmodell'!$AQ67)="","",INDEX(Admin!$P$43:$Q$57,'1 Spec. - 2. Mervärdesmodell'!BC$52,'1 Spec. - 2. Mervärdesmodell'!$AQ67)),"")</f>
        <v/>
      </c>
      <c r="BD67" s="10" t="str" cm="1">
        <f t="array" ref="BD67">IFERROR(IF(INDEX(Admin!$P$43:$Q$57,'1 Spec. - 2. Mervärdesmodell'!BD$52,'1 Spec. - 2. Mervärdesmodell'!$AQ67)="","",INDEX(Admin!$P$43:$Q$57,'1 Spec. - 2. Mervärdesmodell'!BD$52,'1 Spec. - 2. Mervärdesmodell'!$AQ67)),"")</f>
        <v/>
      </c>
      <c r="BE67" s="10" t="str" cm="1">
        <f t="array" ref="BE67">IFERROR(IF(INDEX(Admin!$P$43:$Q$57,'1 Spec. - 2. Mervärdesmodell'!BE$52,'1 Spec. - 2. Mervärdesmodell'!$AQ67)="","",INDEX(Admin!$P$43:$Q$57,'1 Spec. - 2. Mervärdesmodell'!BE$52,'1 Spec. - 2. Mervärdesmodell'!$AQ67)),"")</f>
        <v/>
      </c>
      <c r="BF67" s="10" t="str" cm="1">
        <f t="array" ref="BF67">IFERROR(IF(INDEX(Admin!$P$43:$Q$57,'1 Spec. - 2. Mervärdesmodell'!BF$52,'1 Spec. - 2. Mervärdesmodell'!$AQ67)="","",INDEX(Admin!$P$43:$Q$57,'1 Spec. - 2. Mervärdesmodell'!BF$52,'1 Spec. - 2. Mervärdesmodell'!$AQ67)),"")</f>
        <v/>
      </c>
      <c r="BG67" s="10" t="str" cm="1">
        <f t="array" ref="BG67">IFERROR(IF(INDEX(Admin!$P$43:$Q$57,'1 Spec. - 2. Mervärdesmodell'!BG$52,'1 Spec. - 2. Mervärdesmodell'!$AQ67)="","",INDEX(Admin!$P$43:$Q$57,'1 Spec. - 2. Mervärdesmodell'!BG$52,'1 Spec. - 2. Mervärdesmodell'!$AQ67)),"")</f>
        <v/>
      </c>
      <c r="BH67" s="10" t="str">
        <f>IF(C67="Vattenautomater",INDEX(Admin!$R$43:$R$55,MATCH(D67,Admin!$Q$43:$Q$52,0)),"JaNej")</f>
        <v>JaNej</v>
      </c>
    </row>
    <row r="68" spans="1:60" ht="51.95" customHeight="1" x14ac:dyDescent="0.2">
      <c r="A68" s="103" t="str">
        <f t="shared" si="4"/>
        <v>ServiceHyra</v>
      </c>
      <c r="B68" s="232" t="s">
        <v>142</v>
      </c>
      <c r="C68" s="187"/>
      <c r="D68" s="186"/>
      <c r="E68" s="267"/>
      <c r="F68" s="267"/>
      <c r="G68" s="467"/>
      <c r="H68" s="468"/>
      <c r="I68" s="248"/>
      <c r="J68" s="188"/>
      <c r="K68" s="376" t="str">
        <f t="shared" si="5"/>
        <v/>
      </c>
      <c r="L68" s="377"/>
      <c r="M68" s="182"/>
      <c r="N68" s="182"/>
      <c r="O68" s="158"/>
      <c r="Q68" s="176"/>
      <c r="R68" s="469"/>
      <c r="S68" s="470"/>
      <c r="T68" s="363"/>
      <c r="U68" s="363"/>
      <c r="V68" s="364"/>
      <c r="W68" s="363"/>
      <c r="X68" s="364"/>
      <c r="Y68" s="379"/>
      <c r="Z68" s="379"/>
      <c r="AA68" s="379"/>
      <c r="AB68" s="379"/>
      <c r="AC68" s="365">
        <f t="shared" si="0"/>
        <v>0</v>
      </c>
      <c r="AD68" s="365">
        <f t="shared" si="1"/>
        <v>0</v>
      </c>
      <c r="AE68" s="471">
        <f t="shared" si="6"/>
        <v>0</v>
      </c>
      <c r="AF68" s="472"/>
      <c r="AP68" s="147" t="str">
        <f t="shared" si="2"/>
        <v/>
      </c>
      <c r="AQ68" s="147" t="str">
        <f t="shared" si="8"/>
        <v/>
      </c>
      <c r="AS68" s="10" t="str" cm="1">
        <f t="array" ref="AS68">IFERROR(IF(INDEX(Admin!$P$43:$Q$57,'1 Spec. - 2. Mervärdesmodell'!AS$52,'1 Spec. - 2. Mervärdesmodell'!$AQ68)="","",INDEX(Admin!$P$43:$Q$57,'1 Spec. - 2. Mervärdesmodell'!AS$52,'1 Spec. - 2. Mervärdesmodell'!$AQ68)),"")</f>
        <v/>
      </c>
      <c r="AT68" s="10" t="str" cm="1">
        <f t="array" ref="AT68">IFERROR(IF(INDEX(Admin!$P$43:$Q$57,'1 Spec. - 2. Mervärdesmodell'!AT$52,'1 Spec. - 2. Mervärdesmodell'!$AQ68)="","",INDEX(Admin!$P$43:$Q$57,'1 Spec. - 2. Mervärdesmodell'!AT$52,'1 Spec. - 2. Mervärdesmodell'!$AQ68)),"")</f>
        <v/>
      </c>
      <c r="AU68" s="10" t="str" cm="1">
        <f t="array" ref="AU68">IFERROR(IF(INDEX(Admin!$P$43:$Q$57,'1 Spec. - 2. Mervärdesmodell'!AU$52,'1 Spec. - 2. Mervärdesmodell'!$AQ68)="","",INDEX(Admin!$P$43:$Q$57,'1 Spec. - 2. Mervärdesmodell'!AU$52,'1 Spec. - 2. Mervärdesmodell'!$AQ68)),"")</f>
        <v/>
      </c>
      <c r="AV68" s="10" t="str" cm="1">
        <f t="array" ref="AV68">IFERROR(IF(INDEX(Admin!$P$43:$Q$57,'1 Spec. - 2. Mervärdesmodell'!AV$52,'1 Spec. - 2. Mervärdesmodell'!$AQ68)="","",INDEX(Admin!$P$43:$Q$57,'1 Spec. - 2. Mervärdesmodell'!AV$52,'1 Spec. - 2. Mervärdesmodell'!$AQ68)),"")</f>
        <v/>
      </c>
      <c r="AW68" s="10" t="str" cm="1">
        <f t="array" ref="AW68">IFERROR(IF(INDEX(Admin!$P$43:$Q$57,'1 Spec. - 2. Mervärdesmodell'!AW$52,'1 Spec. - 2. Mervärdesmodell'!$AQ68)="","",INDEX(Admin!$P$43:$Q$57,'1 Spec. - 2. Mervärdesmodell'!AW$52,'1 Spec. - 2. Mervärdesmodell'!$AQ68)),"")</f>
        <v/>
      </c>
      <c r="AX68" s="10" t="str" cm="1">
        <f t="array" ref="AX68">IFERROR(IF(INDEX(Admin!$P$43:$Q$57,'1 Spec. - 2. Mervärdesmodell'!AX$52,'1 Spec. - 2. Mervärdesmodell'!$AQ68)="","",INDEX(Admin!$P$43:$Q$57,'1 Spec. - 2. Mervärdesmodell'!AX$52,'1 Spec. - 2. Mervärdesmodell'!$AQ68)),"")</f>
        <v/>
      </c>
      <c r="AY68" s="10" t="str" cm="1">
        <f t="array" ref="AY68">IFERROR(IF(INDEX(Admin!$P$43:$Q$57,'1 Spec. - 2. Mervärdesmodell'!AY$52,'1 Spec. - 2. Mervärdesmodell'!$AQ68)="","",INDEX(Admin!$P$43:$Q$57,'1 Spec. - 2. Mervärdesmodell'!AY$52,'1 Spec. - 2. Mervärdesmodell'!$AQ68)),"")</f>
        <v/>
      </c>
      <c r="AZ68" s="10" t="str" cm="1">
        <f t="array" ref="AZ68">IFERROR(IF(INDEX(Admin!$P$43:$Q$57,'1 Spec. - 2. Mervärdesmodell'!AZ$52,'1 Spec. - 2. Mervärdesmodell'!$AQ68)="","",INDEX(Admin!$P$43:$Q$57,'1 Spec. - 2. Mervärdesmodell'!AZ$52,'1 Spec. - 2. Mervärdesmodell'!$AQ68)),"")</f>
        <v/>
      </c>
      <c r="BA68" s="10" t="str" cm="1">
        <f t="array" ref="BA68">IFERROR(IF(INDEX(Admin!$P$43:$Q$57,'1 Spec. - 2. Mervärdesmodell'!BA$52,'1 Spec. - 2. Mervärdesmodell'!$AQ68)="","",INDEX(Admin!$P$43:$Q$57,'1 Spec. - 2. Mervärdesmodell'!BA$52,'1 Spec. - 2. Mervärdesmodell'!$AQ68)),"")</f>
        <v/>
      </c>
      <c r="BB68" s="10" t="str" cm="1">
        <f t="array" ref="BB68">IFERROR(IF(INDEX(Admin!$P$43:$Q$57,'1 Spec. - 2. Mervärdesmodell'!BB$52,'1 Spec. - 2. Mervärdesmodell'!$AQ68)="","",INDEX(Admin!$P$43:$Q$57,'1 Spec. - 2. Mervärdesmodell'!BB$52,'1 Spec. - 2. Mervärdesmodell'!$AQ68)),"")</f>
        <v/>
      </c>
      <c r="BC68" s="10" t="str" cm="1">
        <f t="array" ref="BC68">IFERROR(IF(INDEX(Admin!$P$43:$Q$57,'1 Spec. - 2. Mervärdesmodell'!BC$52,'1 Spec. - 2. Mervärdesmodell'!$AQ68)="","",INDEX(Admin!$P$43:$Q$57,'1 Spec. - 2. Mervärdesmodell'!BC$52,'1 Spec. - 2. Mervärdesmodell'!$AQ68)),"")</f>
        <v/>
      </c>
      <c r="BD68" s="10" t="str" cm="1">
        <f t="array" ref="BD68">IFERROR(IF(INDEX(Admin!$P$43:$Q$57,'1 Spec. - 2. Mervärdesmodell'!BD$52,'1 Spec. - 2. Mervärdesmodell'!$AQ68)="","",INDEX(Admin!$P$43:$Q$57,'1 Spec. - 2. Mervärdesmodell'!BD$52,'1 Spec. - 2. Mervärdesmodell'!$AQ68)),"")</f>
        <v/>
      </c>
      <c r="BE68" s="10" t="str" cm="1">
        <f t="array" ref="BE68">IFERROR(IF(INDEX(Admin!$P$43:$Q$57,'1 Spec. - 2. Mervärdesmodell'!BE$52,'1 Spec. - 2. Mervärdesmodell'!$AQ68)="","",INDEX(Admin!$P$43:$Q$57,'1 Spec. - 2. Mervärdesmodell'!BE$52,'1 Spec. - 2. Mervärdesmodell'!$AQ68)),"")</f>
        <v/>
      </c>
      <c r="BF68" s="10" t="str" cm="1">
        <f t="array" ref="BF68">IFERROR(IF(INDEX(Admin!$P$43:$Q$57,'1 Spec. - 2. Mervärdesmodell'!BF$52,'1 Spec. - 2. Mervärdesmodell'!$AQ68)="","",INDEX(Admin!$P$43:$Q$57,'1 Spec. - 2. Mervärdesmodell'!BF$52,'1 Spec. - 2. Mervärdesmodell'!$AQ68)),"")</f>
        <v/>
      </c>
      <c r="BG68" s="10" t="str" cm="1">
        <f t="array" ref="BG68">IFERROR(IF(INDEX(Admin!$P$43:$Q$57,'1 Spec. - 2. Mervärdesmodell'!BG$52,'1 Spec. - 2. Mervärdesmodell'!$AQ68)="","",INDEX(Admin!$P$43:$Q$57,'1 Spec. - 2. Mervärdesmodell'!BG$52,'1 Spec. - 2. Mervärdesmodell'!$AQ68)),"")</f>
        <v/>
      </c>
      <c r="BH68" s="10" t="str">
        <f>IF(C68="Vattenautomater",INDEX(Admin!$R$43:$R$55,MATCH(D68,Admin!$Q$43:$Q$52,0)),"JaNej")</f>
        <v>JaNej</v>
      </c>
    </row>
    <row r="69" spans="1:60" ht="51.95" customHeight="1" x14ac:dyDescent="0.2">
      <c r="A69" s="103" t="str">
        <f t="shared" si="4"/>
        <v>ServiceHyra</v>
      </c>
      <c r="B69" s="232" t="s">
        <v>143</v>
      </c>
      <c r="C69" s="187"/>
      <c r="D69" s="186"/>
      <c r="E69" s="267"/>
      <c r="F69" s="267"/>
      <c r="G69" s="467" t="s">
        <v>886</v>
      </c>
      <c r="H69" s="468"/>
      <c r="I69" s="248"/>
      <c r="J69" s="188"/>
      <c r="K69" s="376" t="str">
        <f t="shared" si="5"/>
        <v/>
      </c>
      <c r="L69" s="377"/>
      <c r="M69" s="182"/>
      <c r="N69" s="182"/>
      <c r="O69" s="158"/>
      <c r="Q69" s="176"/>
      <c r="R69" s="469"/>
      <c r="S69" s="470"/>
      <c r="T69" s="363"/>
      <c r="U69" s="363"/>
      <c r="V69" s="364"/>
      <c r="W69" s="363"/>
      <c r="X69" s="364"/>
      <c r="Y69" s="379"/>
      <c r="Z69" s="379"/>
      <c r="AA69" s="379"/>
      <c r="AB69" s="379"/>
      <c r="AC69" s="365">
        <f t="shared" si="0"/>
        <v>0</v>
      </c>
      <c r="AD69" s="365">
        <f t="shared" si="1"/>
        <v>0</v>
      </c>
      <c r="AE69" s="471">
        <f t="shared" si="6"/>
        <v>0</v>
      </c>
      <c r="AF69" s="472"/>
      <c r="AP69" s="147" t="str">
        <f t="shared" si="2"/>
        <v/>
      </c>
      <c r="AQ69" s="147" t="str">
        <f t="shared" si="8"/>
        <v/>
      </c>
      <c r="AS69" s="10" t="str" cm="1">
        <f t="array" ref="AS69">IFERROR(IF(INDEX(Admin!$P$43:$Q$57,'1 Spec. - 2. Mervärdesmodell'!AS$52,'1 Spec. - 2. Mervärdesmodell'!$AQ69)="","",INDEX(Admin!$P$43:$Q$57,'1 Spec. - 2. Mervärdesmodell'!AS$52,'1 Spec. - 2. Mervärdesmodell'!$AQ69)),"")</f>
        <v/>
      </c>
      <c r="AT69" s="10" t="str" cm="1">
        <f t="array" ref="AT69">IFERROR(IF(INDEX(Admin!$P$43:$Q$57,'1 Spec. - 2. Mervärdesmodell'!AT$52,'1 Spec. - 2. Mervärdesmodell'!$AQ69)="","",INDEX(Admin!$P$43:$Q$57,'1 Spec. - 2. Mervärdesmodell'!AT$52,'1 Spec. - 2. Mervärdesmodell'!$AQ69)),"")</f>
        <v/>
      </c>
      <c r="AU69" s="10" t="str" cm="1">
        <f t="array" ref="AU69">IFERROR(IF(INDEX(Admin!$P$43:$Q$57,'1 Spec. - 2. Mervärdesmodell'!AU$52,'1 Spec. - 2. Mervärdesmodell'!$AQ69)="","",INDEX(Admin!$P$43:$Q$57,'1 Spec. - 2. Mervärdesmodell'!AU$52,'1 Spec. - 2. Mervärdesmodell'!$AQ69)),"")</f>
        <v/>
      </c>
      <c r="AV69" s="10" t="str" cm="1">
        <f t="array" ref="AV69">IFERROR(IF(INDEX(Admin!$P$43:$Q$57,'1 Spec. - 2. Mervärdesmodell'!AV$52,'1 Spec. - 2. Mervärdesmodell'!$AQ69)="","",INDEX(Admin!$P$43:$Q$57,'1 Spec. - 2. Mervärdesmodell'!AV$52,'1 Spec. - 2. Mervärdesmodell'!$AQ69)),"")</f>
        <v/>
      </c>
      <c r="AW69" s="10" t="str" cm="1">
        <f t="array" ref="AW69">IFERROR(IF(INDEX(Admin!$P$43:$Q$57,'1 Spec. - 2. Mervärdesmodell'!AW$52,'1 Spec. - 2. Mervärdesmodell'!$AQ69)="","",INDEX(Admin!$P$43:$Q$57,'1 Spec. - 2. Mervärdesmodell'!AW$52,'1 Spec. - 2. Mervärdesmodell'!$AQ69)),"")</f>
        <v/>
      </c>
      <c r="AX69" s="10" t="str" cm="1">
        <f t="array" ref="AX69">IFERROR(IF(INDEX(Admin!$P$43:$Q$57,'1 Spec. - 2. Mervärdesmodell'!AX$52,'1 Spec. - 2. Mervärdesmodell'!$AQ69)="","",INDEX(Admin!$P$43:$Q$57,'1 Spec. - 2. Mervärdesmodell'!AX$52,'1 Spec. - 2. Mervärdesmodell'!$AQ69)),"")</f>
        <v/>
      </c>
      <c r="AY69" s="10" t="str" cm="1">
        <f t="array" ref="AY69">IFERROR(IF(INDEX(Admin!$P$43:$Q$57,'1 Spec. - 2. Mervärdesmodell'!AY$52,'1 Spec. - 2. Mervärdesmodell'!$AQ69)="","",INDEX(Admin!$P$43:$Q$57,'1 Spec. - 2. Mervärdesmodell'!AY$52,'1 Spec. - 2. Mervärdesmodell'!$AQ69)),"")</f>
        <v/>
      </c>
      <c r="AZ69" s="10" t="str" cm="1">
        <f t="array" ref="AZ69">IFERROR(IF(INDEX(Admin!$P$43:$Q$57,'1 Spec. - 2. Mervärdesmodell'!AZ$52,'1 Spec. - 2. Mervärdesmodell'!$AQ69)="","",INDEX(Admin!$P$43:$Q$57,'1 Spec. - 2. Mervärdesmodell'!AZ$52,'1 Spec. - 2. Mervärdesmodell'!$AQ69)),"")</f>
        <v/>
      </c>
      <c r="BA69" s="10" t="str" cm="1">
        <f t="array" ref="BA69">IFERROR(IF(INDEX(Admin!$P$43:$Q$57,'1 Spec. - 2. Mervärdesmodell'!BA$52,'1 Spec. - 2. Mervärdesmodell'!$AQ69)="","",INDEX(Admin!$P$43:$Q$57,'1 Spec. - 2. Mervärdesmodell'!BA$52,'1 Spec. - 2. Mervärdesmodell'!$AQ69)),"")</f>
        <v/>
      </c>
      <c r="BB69" s="10" t="str" cm="1">
        <f t="array" ref="BB69">IFERROR(IF(INDEX(Admin!$P$43:$Q$57,'1 Spec. - 2. Mervärdesmodell'!BB$52,'1 Spec. - 2. Mervärdesmodell'!$AQ69)="","",INDEX(Admin!$P$43:$Q$57,'1 Spec. - 2. Mervärdesmodell'!BB$52,'1 Spec. - 2. Mervärdesmodell'!$AQ69)),"")</f>
        <v/>
      </c>
      <c r="BC69" s="10" t="str" cm="1">
        <f t="array" ref="BC69">IFERROR(IF(INDEX(Admin!$P$43:$Q$57,'1 Spec. - 2. Mervärdesmodell'!BC$52,'1 Spec. - 2. Mervärdesmodell'!$AQ69)="","",INDEX(Admin!$P$43:$Q$57,'1 Spec. - 2. Mervärdesmodell'!BC$52,'1 Spec. - 2. Mervärdesmodell'!$AQ69)),"")</f>
        <v/>
      </c>
      <c r="BD69" s="10" t="str" cm="1">
        <f t="array" ref="BD69">IFERROR(IF(INDEX(Admin!$P$43:$Q$57,'1 Spec. - 2. Mervärdesmodell'!BD$52,'1 Spec. - 2. Mervärdesmodell'!$AQ69)="","",INDEX(Admin!$P$43:$Q$57,'1 Spec. - 2. Mervärdesmodell'!BD$52,'1 Spec. - 2. Mervärdesmodell'!$AQ69)),"")</f>
        <v/>
      </c>
      <c r="BE69" s="10" t="str" cm="1">
        <f t="array" ref="BE69">IFERROR(IF(INDEX(Admin!$P$43:$Q$57,'1 Spec. - 2. Mervärdesmodell'!BE$52,'1 Spec. - 2. Mervärdesmodell'!$AQ69)="","",INDEX(Admin!$P$43:$Q$57,'1 Spec. - 2. Mervärdesmodell'!BE$52,'1 Spec. - 2. Mervärdesmodell'!$AQ69)),"")</f>
        <v/>
      </c>
      <c r="BF69" s="10" t="str" cm="1">
        <f t="array" ref="BF69">IFERROR(IF(INDEX(Admin!$P$43:$Q$57,'1 Spec. - 2. Mervärdesmodell'!BF$52,'1 Spec. - 2. Mervärdesmodell'!$AQ69)="","",INDEX(Admin!$P$43:$Q$57,'1 Spec. - 2. Mervärdesmodell'!BF$52,'1 Spec. - 2. Mervärdesmodell'!$AQ69)),"")</f>
        <v/>
      </c>
      <c r="BG69" s="10" t="str" cm="1">
        <f t="array" ref="BG69">IFERROR(IF(INDEX(Admin!$P$43:$Q$57,'1 Spec. - 2. Mervärdesmodell'!BG$52,'1 Spec. - 2. Mervärdesmodell'!$AQ69)="","",INDEX(Admin!$P$43:$Q$57,'1 Spec. - 2. Mervärdesmodell'!BG$52,'1 Spec. - 2. Mervärdesmodell'!$AQ69)),"")</f>
        <v/>
      </c>
      <c r="BH69" s="10" t="str">
        <f>IF(C69="Vattenautomater",INDEX(Admin!$R$43:$R$55,MATCH(D69,Admin!$Q$43:$Q$52,0)),"JaNej")</f>
        <v>JaNej</v>
      </c>
    </row>
    <row r="70" spans="1:60" ht="51.95" customHeight="1" x14ac:dyDescent="0.2">
      <c r="A70" s="103" t="str">
        <f t="shared" si="4"/>
        <v>ServiceHyra</v>
      </c>
      <c r="B70" s="232" t="s">
        <v>144</v>
      </c>
      <c r="C70" s="187"/>
      <c r="D70" s="186"/>
      <c r="E70" s="267"/>
      <c r="F70" s="267"/>
      <c r="G70" s="467" t="s">
        <v>885</v>
      </c>
      <c r="H70" s="468"/>
      <c r="I70" s="248"/>
      <c r="J70" s="188"/>
      <c r="K70" s="376" t="str">
        <f t="shared" si="5"/>
        <v/>
      </c>
      <c r="L70" s="377"/>
      <c r="M70" s="182"/>
      <c r="N70" s="182"/>
      <c r="O70" s="158"/>
      <c r="Q70" s="176"/>
      <c r="R70" s="469"/>
      <c r="S70" s="470"/>
      <c r="T70" s="363"/>
      <c r="U70" s="363"/>
      <c r="V70" s="364"/>
      <c r="W70" s="363"/>
      <c r="X70" s="364"/>
      <c r="Y70" s="379"/>
      <c r="Z70" s="379"/>
      <c r="AA70" s="379"/>
      <c r="AB70" s="379"/>
      <c r="AC70" s="365">
        <f t="shared" si="0"/>
        <v>0</v>
      </c>
      <c r="AD70" s="365">
        <f t="shared" si="1"/>
        <v>0</v>
      </c>
      <c r="AE70" s="471">
        <f t="shared" si="6"/>
        <v>0</v>
      </c>
      <c r="AF70" s="472"/>
      <c r="AP70" s="147" t="str">
        <f t="shared" si="2"/>
        <v/>
      </c>
      <c r="AQ70" s="147" t="str">
        <f t="shared" si="8"/>
        <v/>
      </c>
      <c r="AS70" s="10" t="str" cm="1">
        <f t="array" ref="AS70">IFERROR(IF(INDEX(Admin!$P$43:$Q$57,'1 Spec. - 2. Mervärdesmodell'!AS$52,'1 Spec. - 2. Mervärdesmodell'!$AQ70)="","",INDEX(Admin!$P$43:$Q$57,'1 Spec. - 2. Mervärdesmodell'!AS$52,'1 Spec. - 2. Mervärdesmodell'!$AQ70)),"")</f>
        <v/>
      </c>
      <c r="AT70" s="10" t="str" cm="1">
        <f t="array" ref="AT70">IFERROR(IF(INDEX(Admin!$P$43:$Q$57,'1 Spec. - 2. Mervärdesmodell'!AT$52,'1 Spec. - 2. Mervärdesmodell'!$AQ70)="","",INDEX(Admin!$P$43:$Q$57,'1 Spec. - 2. Mervärdesmodell'!AT$52,'1 Spec. - 2. Mervärdesmodell'!$AQ70)),"")</f>
        <v/>
      </c>
      <c r="AU70" s="10" t="str" cm="1">
        <f t="array" ref="AU70">IFERROR(IF(INDEX(Admin!$P$43:$Q$57,'1 Spec. - 2. Mervärdesmodell'!AU$52,'1 Spec. - 2. Mervärdesmodell'!$AQ70)="","",INDEX(Admin!$P$43:$Q$57,'1 Spec. - 2. Mervärdesmodell'!AU$52,'1 Spec. - 2. Mervärdesmodell'!$AQ70)),"")</f>
        <v/>
      </c>
      <c r="AV70" s="10" t="str" cm="1">
        <f t="array" ref="AV70">IFERROR(IF(INDEX(Admin!$P$43:$Q$57,'1 Spec. - 2. Mervärdesmodell'!AV$52,'1 Spec. - 2. Mervärdesmodell'!$AQ70)="","",INDEX(Admin!$P$43:$Q$57,'1 Spec. - 2. Mervärdesmodell'!AV$52,'1 Spec. - 2. Mervärdesmodell'!$AQ70)),"")</f>
        <v/>
      </c>
      <c r="AW70" s="10" t="str" cm="1">
        <f t="array" ref="AW70">IFERROR(IF(INDEX(Admin!$P$43:$Q$57,'1 Spec. - 2. Mervärdesmodell'!AW$52,'1 Spec. - 2. Mervärdesmodell'!$AQ70)="","",INDEX(Admin!$P$43:$Q$57,'1 Spec. - 2. Mervärdesmodell'!AW$52,'1 Spec. - 2. Mervärdesmodell'!$AQ70)),"")</f>
        <v/>
      </c>
      <c r="AX70" s="10" t="str" cm="1">
        <f t="array" ref="AX70">IFERROR(IF(INDEX(Admin!$P$43:$Q$57,'1 Spec. - 2. Mervärdesmodell'!AX$52,'1 Spec. - 2. Mervärdesmodell'!$AQ70)="","",INDEX(Admin!$P$43:$Q$57,'1 Spec. - 2. Mervärdesmodell'!AX$52,'1 Spec. - 2. Mervärdesmodell'!$AQ70)),"")</f>
        <v/>
      </c>
      <c r="AY70" s="10" t="str" cm="1">
        <f t="array" ref="AY70">IFERROR(IF(INDEX(Admin!$P$43:$Q$57,'1 Spec. - 2. Mervärdesmodell'!AY$52,'1 Spec. - 2. Mervärdesmodell'!$AQ70)="","",INDEX(Admin!$P$43:$Q$57,'1 Spec. - 2. Mervärdesmodell'!AY$52,'1 Spec. - 2. Mervärdesmodell'!$AQ70)),"")</f>
        <v/>
      </c>
      <c r="AZ70" s="10" t="str" cm="1">
        <f t="array" ref="AZ70">IFERROR(IF(INDEX(Admin!$P$43:$Q$57,'1 Spec. - 2. Mervärdesmodell'!AZ$52,'1 Spec. - 2. Mervärdesmodell'!$AQ70)="","",INDEX(Admin!$P$43:$Q$57,'1 Spec. - 2. Mervärdesmodell'!AZ$52,'1 Spec. - 2. Mervärdesmodell'!$AQ70)),"")</f>
        <v/>
      </c>
      <c r="BA70" s="10" t="str" cm="1">
        <f t="array" ref="BA70">IFERROR(IF(INDEX(Admin!$P$43:$Q$57,'1 Spec. - 2. Mervärdesmodell'!BA$52,'1 Spec. - 2. Mervärdesmodell'!$AQ70)="","",INDEX(Admin!$P$43:$Q$57,'1 Spec. - 2. Mervärdesmodell'!BA$52,'1 Spec. - 2. Mervärdesmodell'!$AQ70)),"")</f>
        <v/>
      </c>
      <c r="BB70" s="10" t="str" cm="1">
        <f t="array" ref="BB70">IFERROR(IF(INDEX(Admin!$P$43:$Q$57,'1 Spec. - 2. Mervärdesmodell'!BB$52,'1 Spec. - 2. Mervärdesmodell'!$AQ70)="","",INDEX(Admin!$P$43:$Q$57,'1 Spec. - 2. Mervärdesmodell'!BB$52,'1 Spec. - 2. Mervärdesmodell'!$AQ70)),"")</f>
        <v/>
      </c>
      <c r="BC70" s="10" t="str" cm="1">
        <f t="array" ref="BC70">IFERROR(IF(INDEX(Admin!$P$43:$Q$57,'1 Spec. - 2. Mervärdesmodell'!BC$52,'1 Spec. - 2. Mervärdesmodell'!$AQ70)="","",INDEX(Admin!$P$43:$Q$57,'1 Spec. - 2. Mervärdesmodell'!BC$52,'1 Spec. - 2. Mervärdesmodell'!$AQ70)),"")</f>
        <v/>
      </c>
      <c r="BD70" s="10" t="str" cm="1">
        <f t="array" ref="BD70">IFERROR(IF(INDEX(Admin!$P$43:$Q$57,'1 Spec. - 2. Mervärdesmodell'!BD$52,'1 Spec. - 2. Mervärdesmodell'!$AQ70)="","",INDEX(Admin!$P$43:$Q$57,'1 Spec. - 2. Mervärdesmodell'!BD$52,'1 Spec. - 2. Mervärdesmodell'!$AQ70)),"")</f>
        <v/>
      </c>
      <c r="BE70" s="10" t="str" cm="1">
        <f t="array" ref="BE70">IFERROR(IF(INDEX(Admin!$P$43:$Q$57,'1 Spec. - 2. Mervärdesmodell'!BE$52,'1 Spec. - 2. Mervärdesmodell'!$AQ70)="","",INDEX(Admin!$P$43:$Q$57,'1 Spec. - 2. Mervärdesmodell'!BE$52,'1 Spec. - 2. Mervärdesmodell'!$AQ70)),"")</f>
        <v/>
      </c>
      <c r="BF70" s="10" t="str" cm="1">
        <f t="array" ref="BF70">IFERROR(IF(INDEX(Admin!$P$43:$Q$57,'1 Spec. - 2. Mervärdesmodell'!BF$52,'1 Spec. - 2. Mervärdesmodell'!$AQ70)="","",INDEX(Admin!$P$43:$Q$57,'1 Spec. - 2. Mervärdesmodell'!BF$52,'1 Spec. - 2. Mervärdesmodell'!$AQ70)),"")</f>
        <v/>
      </c>
      <c r="BG70" s="10" t="str" cm="1">
        <f t="array" ref="BG70">IFERROR(IF(INDEX(Admin!$P$43:$Q$57,'1 Spec. - 2. Mervärdesmodell'!BG$52,'1 Spec. - 2. Mervärdesmodell'!$AQ70)="","",INDEX(Admin!$P$43:$Q$57,'1 Spec. - 2. Mervärdesmodell'!BG$52,'1 Spec. - 2. Mervärdesmodell'!$AQ70)),"")</f>
        <v/>
      </c>
      <c r="BH70" s="10" t="str">
        <f>IF(C70="Vattenautomater",INDEX(Admin!$R$43:$R$55,MATCH(D70,Admin!$Q$43:$Q$52,0)),"JaNej")</f>
        <v>JaNej</v>
      </c>
    </row>
    <row r="71" spans="1:60" ht="51.95" customHeight="1" x14ac:dyDescent="0.2">
      <c r="A71" s="103" t="str">
        <f t="shared" si="4"/>
        <v>ServiceHyra</v>
      </c>
      <c r="B71" s="232" t="s">
        <v>145</v>
      </c>
      <c r="C71" s="187"/>
      <c r="D71" s="186"/>
      <c r="E71" s="267"/>
      <c r="F71" s="267"/>
      <c r="G71" s="467"/>
      <c r="H71" s="468"/>
      <c r="I71" s="248"/>
      <c r="J71" s="188"/>
      <c r="K71" s="376" t="str">
        <f t="shared" si="5"/>
        <v/>
      </c>
      <c r="L71" s="377"/>
      <c r="M71" s="182"/>
      <c r="N71" s="182"/>
      <c r="O71" s="158"/>
      <c r="Q71" s="176"/>
      <c r="R71" s="469"/>
      <c r="S71" s="470"/>
      <c r="T71" s="363"/>
      <c r="U71" s="363"/>
      <c r="V71" s="364"/>
      <c r="W71" s="363"/>
      <c r="X71" s="364"/>
      <c r="Y71" s="379"/>
      <c r="Z71" s="379"/>
      <c r="AA71" s="379"/>
      <c r="AB71" s="379"/>
      <c r="AC71" s="365">
        <f t="shared" si="0"/>
        <v>0</v>
      </c>
      <c r="AD71" s="365">
        <f t="shared" si="1"/>
        <v>0</v>
      </c>
      <c r="AE71" s="471">
        <f t="shared" si="6"/>
        <v>0</v>
      </c>
      <c r="AF71" s="472"/>
      <c r="AP71" s="147" t="str">
        <f t="shared" si="2"/>
        <v/>
      </c>
      <c r="AQ71" s="147" t="str">
        <f t="shared" si="8"/>
        <v/>
      </c>
      <c r="AS71" s="10" t="str" cm="1">
        <f t="array" ref="AS71">IFERROR(IF(INDEX(Admin!$P$43:$Q$57,'1 Spec. - 2. Mervärdesmodell'!AS$52,'1 Spec. - 2. Mervärdesmodell'!$AQ71)="","",INDEX(Admin!$P$43:$Q$57,'1 Spec. - 2. Mervärdesmodell'!AS$52,'1 Spec. - 2. Mervärdesmodell'!$AQ71)),"")</f>
        <v/>
      </c>
      <c r="AT71" s="10" t="str" cm="1">
        <f t="array" ref="AT71">IFERROR(IF(INDEX(Admin!$P$43:$Q$57,'1 Spec. - 2. Mervärdesmodell'!AT$52,'1 Spec. - 2. Mervärdesmodell'!$AQ71)="","",INDEX(Admin!$P$43:$Q$57,'1 Spec. - 2. Mervärdesmodell'!AT$52,'1 Spec. - 2. Mervärdesmodell'!$AQ71)),"")</f>
        <v/>
      </c>
      <c r="AU71" s="10" t="str" cm="1">
        <f t="array" ref="AU71">IFERROR(IF(INDEX(Admin!$P$43:$Q$57,'1 Spec. - 2. Mervärdesmodell'!AU$52,'1 Spec. - 2. Mervärdesmodell'!$AQ71)="","",INDEX(Admin!$P$43:$Q$57,'1 Spec. - 2. Mervärdesmodell'!AU$52,'1 Spec. - 2. Mervärdesmodell'!$AQ71)),"")</f>
        <v/>
      </c>
      <c r="AV71" s="10" t="str" cm="1">
        <f t="array" ref="AV71">IFERROR(IF(INDEX(Admin!$P$43:$Q$57,'1 Spec. - 2. Mervärdesmodell'!AV$52,'1 Spec. - 2. Mervärdesmodell'!$AQ71)="","",INDEX(Admin!$P$43:$Q$57,'1 Spec. - 2. Mervärdesmodell'!AV$52,'1 Spec. - 2. Mervärdesmodell'!$AQ71)),"")</f>
        <v/>
      </c>
      <c r="AW71" s="10" t="str" cm="1">
        <f t="array" ref="AW71">IFERROR(IF(INDEX(Admin!$P$43:$Q$57,'1 Spec. - 2. Mervärdesmodell'!AW$52,'1 Spec. - 2. Mervärdesmodell'!$AQ71)="","",INDEX(Admin!$P$43:$Q$57,'1 Spec. - 2. Mervärdesmodell'!AW$52,'1 Spec. - 2. Mervärdesmodell'!$AQ71)),"")</f>
        <v/>
      </c>
      <c r="AX71" s="10" t="str" cm="1">
        <f t="array" ref="AX71">IFERROR(IF(INDEX(Admin!$P$43:$Q$57,'1 Spec. - 2. Mervärdesmodell'!AX$52,'1 Spec. - 2. Mervärdesmodell'!$AQ71)="","",INDEX(Admin!$P$43:$Q$57,'1 Spec. - 2. Mervärdesmodell'!AX$52,'1 Spec. - 2. Mervärdesmodell'!$AQ71)),"")</f>
        <v/>
      </c>
      <c r="AY71" s="10" t="str" cm="1">
        <f t="array" ref="AY71">IFERROR(IF(INDEX(Admin!$P$43:$Q$57,'1 Spec. - 2. Mervärdesmodell'!AY$52,'1 Spec. - 2. Mervärdesmodell'!$AQ71)="","",INDEX(Admin!$P$43:$Q$57,'1 Spec. - 2. Mervärdesmodell'!AY$52,'1 Spec. - 2. Mervärdesmodell'!$AQ71)),"")</f>
        <v/>
      </c>
      <c r="AZ71" s="10" t="str" cm="1">
        <f t="array" ref="AZ71">IFERROR(IF(INDEX(Admin!$P$43:$Q$57,'1 Spec. - 2. Mervärdesmodell'!AZ$52,'1 Spec. - 2. Mervärdesmodell'!$AQ71)="","",INDEX(Admin!$P$43:$Q$57,'1 Spec. - 2. Mervärdesmodell'!AZ$52,'1 Spec. - 2. Mervärdesmodell'!$AQ71)),"")</f>
        <v/>
      </c>
      <c r="BA71" s="10" t="str" cm="1">
        <f t="array" ref="BA71">IFERROR(IF(INDEX(Admin!$P$43:$Q$57,'1 Spec. - 2. Mervärdesmodell'!BA$52,'1 Spec. - 2. Mervärdesmodell'!$AQ71)="","",INDEX(Admin!$P$43:$Q$57,'1 Spec. - 2. Mervärdesmodell'!BA$52,'1 Spec. - 2. Mervärdesmodell'!$AQ71)),"")</f>
        <v/>
      </c>
      <c r="BB71" s="10" t="str" cm="1">
        <f t="array" ref="BB71">IFERROR(IF(INDEX(Admin!$P$43:$Q$57,'1 Spec. - 2. Mervärdesmodell'!BB$52,'1 Spec. - 2. Mervärdesmodell'!$AQ71)="","",INDEX(Admin!$P$43:$Q$57,'1 Spec. - 2. Mervärdesmodell'!BB$52,'1 Spec. - 2. Mervärdesmodell'!$AQ71)),"")</f>
        <v/>
      </c>
      <c r="BC71" s="10" t="str" cm="1">
        <f t="array" ref="BC71">IFERROR(IF(INDEX(Admin!$P$43:$Q$57,'1 Spec. - 2. Mervärdesmodell'!BC$52,'1 Spec. - 2. Mervärdesmodell'!$AQ71)="","",INDEX(Admin!$P$43:$Q$57,'1 Spec. - 2. Mervärdesmodell'!BC$52,'1 Spec. - 2. Mervärdesmodell'!$AQ71)),"")</f>
        <v/>
      </c>
      <c r="BD71" s="10" t="str" cm="1">
        <f t="array" ref="BD71">IFERROR(IF(INDEX(Admin!$P$43:$Q$57,'1 Spec. - 2. Mervärdesmodell'!BD$52,'1 Spec. - 2. Mervärdesmodell'!$AQ71)="","",INDEX(Admin!$P$43:$Q$57,'1 Spec. - 2. Mervärdesmodell'!BD$52,'1 Spec. - 2. Mervärdesmodell'!$AQ71)),"")</f>
        <v/>
      </c>
      <c r="BE71" s="10" t="str" cm="1">
        <f t="array" ref="BE71">IFERROR(IF(INDEX(Admin!$P$43:$Q$57,'1 Spec. - 2. Mervärdesmodell'!BE$52,'1 Spec. - 2. Mervärdesmodell'!$AQ71)="","",INDEX(Admin!$P$43:$Q$57,'1 Spec. - 2. Mervärdesmodell'!BE$52,'1 Spec. - 2. Mervärdesmodell'!$AQ71)),"")</f>
        <v/>
      </c>
      <c r="BF71" s="10" t="str" cm="1">
        <f t="array" ref="BF71">IFERROR(IF(INDEX(Admin!$P$43:$Q$57,'1 Spec. - 2. Mervärdesmodell'!BF$52,'1 Spec. - 2. Mervärdesmodell'!$AQ71)="","",INDEX(Admin!$P$43:$Q$57,'1 Spec. - 2. Mervärdesmodell'!BF$52,'1 Spec. - 2. Mervärdesmodell'!$AQ71)),"")</f>
        <v/>
      </c>
      <c r="BG71" s="10" t="str" cm="1">
        <f t="array" ref="BG71">IFERROR(IF(INDEX(Admin!$P$43:$Q$57,'1 Spec. - 2. Mervärdesmodell'!BG$52,'1 Spec. - 2. Mervärdesmodell'!$AQ71)="","",INDEX(Admin!$P$43:$Q$57,'1 Spec. - 2. Mervärdesmodell'!BG$52,'1 Spec. - 2. Mervärdesmodell'!$AQ71)),"")</f>
        <v/>
      </c>
      <c r="BH71" s="10" t="str">
        <f>IF(C71="Vattenautomater",INDEX(Admin!$R$43:$R$55,MATCH(D71,Admin!$Q$43:$Q$52,0)),"JaNej")</f>
        <v>JaNej</v>
      </c>
    </row>
    <row r="72" spans="1:60" ht="51.95" customHeight="1" x14ac:dyDescent="0.2">
      <c r="A72" s="103" t="str">
        <f t="shared" si="4"/>
        <v>ServiceHyra</v>
      </c>
      <c r="B72" s="232" t="s">
        <v>107</v>
      </c>
      <c r="C72" s="187"/>
      <c r="D72" s="186"/>
      <c r="E72" s="267"/>
      <c r="F72" s="267"/>
      <c r="G72" s="467"/>
      <c r="H72" s="468"/>
      <c r="I72" s="248"/>
      <c r="J72" s="188"/>
      <c r="K72" s="376" t="str">
        <f t="shared" si="5"/>
        <v/>
      </c>
      <c r="L72" s="377"/>
      <c r="M72" s="182"/>
      <c r="N72" s="182"/>
      <c r="O72" s="158"/>
      <c r="Q72" s="176"/>
      <c r="R72" s="469"/>
      <c r="S72" s="470"/>
      <c r="T72" s="363"/>
      <c r="U72" s="363"/>
      <c r="V72" s="364"/>
      <c r="W72" s="363"/>
      <c r="X72" s="364"/>
      <c r="Y72" s="379"/>
      <c r="Z72" s="379"/>
      <c r="AA72" s="379"/>
      <c r="AB72" s="379"/>
      <c r="AC72" s="365">
        <f t="shared" si="0"/>
        <v>0</v>
      </c>
      <c r="AD72" s="365">
        <f t="shared" si="1"/>
        <v>0</v>
      </c>
      <c r="AE72" s="471">
        <f t="shared" si="6"/>
        <v>0</v>
      </c>
      <c r="AF72" s="472"/>
      <c r="AP72" s="147" t="str">
        <f t="shared" si="2"/>
        <v/>
      </c>
      <c r="AQ72" s="147" t="str">
        <f t="shared" si="3"/>
        <v/>
      </c>
      <c r="AS72" s="10" t="str" cm="1">
        <f t="array" ref="AS72">IFERROR(IF(INDEX(Admin!$P$43:$Q$57,'1 Spec. - 2. Mervärdesmodell'!AS$52,'1 Spec. - 2. Mervärdesmodell'!$AQ72)="","",INDEX(Admin!$P$43:$Q$57,'1 Spec. - 2. Mervärdesmodell'!AS$52,'1 Spec. - 2. Mervärdesmodell'!$AQ72)),"")</f>
        <v/>
      </c>
      <c r="AT72" s="10" t="str" cm="1">
        <f t="array" ref="AT72">IFERROR(IF(INDEX(Admin!$P$43:$Q$57,'1 Spec. - 2. Mervärdesmodell'!AT$52,'1 Spec. - 2. Mervärdesmodell'!$AQ72)="","",INDEX(Admin!$P$43:$Q$57,'1 Spec. - 2. Mervärdesmodell'!AT$52,'1 Spec. - 2. Mervärdesmodell'!$AQ72)),"")</f>
        <v/>
      </c>
      <c r="AU72" s="10" t="str" cm="1">
        <f t="array" ref="AU72">IFERROR(IF(INDEX(Admin!$P$43:$Q$57,'1 Spec. - 2. Mervärdesmodell'!AU$52,'1 Spec. - 2. Mervärdesmodell'!$AQ72)="","",INDEX(Admin!$P$43:$Q$57,'1 Spec. - 2. Mervärdesmodell'!AU$52,'1 Spec. - 2. Mervärdesmodell'!$AQ72)),"")</f>
        <v/>
      </c>
      <c r="AV72" s="10" t="str" cm="1">
        <f t="array" ref="AV72">IFERROR(IF(INDEX(Admin!$P$43:$Q$57,'1 Spec. - 2. Mervärdesmodell'!AV$52,'1 Spec. - 2. Mervärdesmodell'!$AQ72)="","",INDEX(Admin!$P$43:$Q$57,'1 Spec. - 2. Mervärdesmodell'!AV$52,'1 Spec. - 2. Mervärdesmodell'!$AQ72)),"")</f>
        <v/>
      </c>
      <c r="AW72" s="10" t="str" cm="1">
        <f t="array" ref="AW72">IFERROR(IF(INDEX(Admin!$P$43:$Q$57,'1 Spec. - 2. Mervärdesmodell'!AW$52,'1 Spec. - 2. Mervärdesmodell'!$AQ72)="","",INDEX(Admin!$P$43:$Q$57,'1 Spec. - 2. Mervärdesmodell'!AW$52,'1 Spec. - 2. Mervärdesmodell'!$AQ72)),"")</f>
        <v/>
      </c>
      <c r="AX72" s="10" t="str" cm="1">
        <f t="array" ref="AX72">IFERROR(IF(INDEX(Admin!$P$43:$Q$57,'1 Spec. - 2. Mervärdesmodell'!AX$52,'1 Spec. - 2. Mervärdesmodell'!$AQ72)="","",INDEX(Admin!$P$43:$Q$57,'1 Spec. - 2. Mervärdesmodell'!AX$52,'1 Spec. - 2. Mervärdesmodell'!$AQ72)),"")</f>
        <v/>
      </c>
      <c r="AY72" s="10" t="str" cm="1">
        <f t="array" ref="AY72">IFERROR(IF(INDEX(Admin!$P$43:$Q$57,'1 Spec. - 2. Mervärdesmodell'!AY$52,'1 Spec. - 2. Mervärdesmodell'!$AQ72)="","",INDEX(Admin!$P$43:$Q$57,'1 Spec. - 2. Mervärdesmodell'!AY$52,'1 Spec. - 2. Mervärdesmodell'!$AQ72)),"")</f>
        <v/>
      </c>
      <c r="AZ72" s="10" t="str" cm="1">
        <f t="array" ref="AZ72">IFERROR(IF(INDEX(Admin!$P$43:$Q$57,'1 Spec. - 2. Mervärdesmodell'!AZ$52,'1 Spec. - 2. Mervärdesmodell'!$AQ72)="","",INDEX(Admin!$P$43:$Q$57,'1 Spec. - 2. Mervärdesmodell'!AZ$52,'1 Spec. - 2. Mervärdesmodell'!$AQ72)),"")</f>
        <v/>
      </c>
      <c r="BA72" s="10" t="str" cm="1">
        <f t="array" ref="BA72">IFERROR(IF(INDEX(Admin!$P$43:$Q$57,'1 Spec. - 2. Mervärdesmodell'!BA$52,'1 Spec. - 2. Mervärdesmodell'!$AQ72)="","",INDEX(Admin!$P$43:$Q$57,'1 Spec. - 2. Mervärdesmodell'!BA$52,'1 Spec. - 2. Mervärdesmodell'!$AQ72)),"")</f>
        <v/>
      </c>
      <c r="BB72" s="10" t="str" cm="1">
        <f t="array" ref="BB72">IFERROR(IF(INDEX(Admin!$P$43:$Q$57,'1 Spec. - 2. Mervärdesmodell'!BB$52,'1 Spec. - 2. Mervärdesmodell'!$AQ72)="","",INDEX(Admin!$P$43:$Q$57,'1 Spec. - 2. Mervärdesmodell'!BB$52,'1 Spec. - 2. Mervärdesmodell'!$AQ72)),"")</f>
        <v/>
      </c>
      <c r="BC72" s="10" t="str" cm="1">
        <f t="array" ref="BC72">IFERROR(IF(INDEX(Admin!$P$43:$Q$57,'1 Spec. - 2. Mervärdesmodell'!BC$52,'1 Spec. - 2. Mervärdesmodell'!$AQ72)="","",INDEX(Admin!$P$43:$Q$57,'1 Spec. - 2. Mervärdesmodell'!BC$52,'1 Spec. - 2. Mervärdesmodell'!$AQ72)),"")</f>
        <v/>
      </c>
      <c r="BD72" s="10" t="str" cm="1">
        <f t="array" ref="BD72">IFERROR(IF(INDEX(Admin!$P$43:$Q$57,'1 Spec. - 2. Mervärdesmodell'!BD$52,'1 Spec. - 2. Mervärdesmodell'!$AQ72)="","",INDEX(Admin!$P$43:$Q$57,'1 Spec. - 2. Mervärdesmodell'!BD$52,'1 Spec. - 2. Mervärdesmodell'!$AQ72)),"")</f>
        <v/>
      </c>
      <c r="BE72" s="10" t="str" cm="1">
        <f t="array" ref="BE72">IFERROR(IF(INDEX(Admin!$P$43:$Q$57,'1 Spec. - 2. Mervärdesmodell'!BE$52,'1 Spec. - 2. Mervärdesmodell'!$AQ72)="","",INDEX(Admin!$P$43:$Q$57,'1 Spec. - 2. Mervärdesmodell'!BE$52,'1 Spec. - 2. Mervärdesmodell'!$AQ72)),"")</f>
        <v/>
      </c>
      <c r="BF72" s="10" t="str" cm="1">
        <f t="array" ref="BF72">IFERROR(IF(INDEX(Admin!$P$43:$Q$57,'1 Spec. - 2. Mervärdesmodell'!BF$52,'1 Spec. - 2. Mervärdesmodell'!$AQ72)="","",INDEX(Admin!$P$43:$Q$57,'1 Spec. - 2. Mervärdesmodell'!BF$52,'1 Spec. - 2. Mervärdesmodell'!$AQ72)),"")</f>
        <v/>
      </c>
      <c r="BG72" s="10" t="str" cm="1">
        <f t="array" ref="BG72">IFERROR(IF(INDEX(Admin!$P$43:$Q$57,'1 Spec. - 2. Mervärdesmodell'!BG$52,'1 Spec. - 2. Mervärdesmodell'!$AQ72)="","",INDEX(Admin!$P$43:$Q$57,'1 Spec. - 2. Mervärdesmodell'!BG$52,'1 Spec. - 2. Mervärdesmodell'!$AQ72)),"")</f>
        <v/>
      </c>
      <c r="BH72" s="10" t="str">
        <f>IF(C72="Vattenautomater",INDEX(Admin!$R$43:$R$55,MATCH(D72,Admin!$Q$43:$Q$52,0)),"JaNej")</f>
        <v>JaNej</v>
      </c>
    </row>
    <row r="73" spans="1:60" ht="51.95" customHeight="1" x14ac:dyDescent="0.2">
      <c r="A73" s="103" t="str">
        <f t="shared" si="4"/>
        <v>ServiceHyra</v>
      </c>
      <c r="B73" s="232" t="s">
        <v>897</v>
      </c>
      <c r="C73" s="187"/>
      <c r="D73" s="186"/>
      <c r="E73" s="267"/>
      <c r="F73" s="267"/>
      <c r="G73" s="467"/>
      <c r="H73" s="468"/>
      <c r="I73" s="248"/>
      <c r="J73" s="188"/>
      <c r="K73" s="376" t="str">
        <f t="shared" si="5"/>
        <v/>
      </c>
      <c r="L73" s="377"/>
      <c r="M73" s="182"/>
      <c r="N73" s="182"/>
      <c r="O73" s="158"/>
      <c r="Q73" s="176"/>
      <c r="R73" s="469"/>
      <c r="S73" s="470"/>
      <c r="T73" s="363"/>
      <c r="U73" s="363"/>
      <c r="V73" s="364"/>
      <c r="W73" s="363"/>
      <c r="X73" s="364"/>
      <c r="Y73" s="379"/>
      <c r="Z73" s="379"/>
      <c r="AA73" s="379"/>
      <c r="AB73" s="379"/>
      <c r="AC73" s="365">
        <f t="shared" si="0"/>
        <v>0</v>
      </c>
      <c r="AD73" s="365">
        <f t="shared" si="1"/>
        <v>0</v>
      </c>
      <c r="AE73" s="471">
        <f t="shared" si="6"/>
        <v>0</v>
      </c>
      <c r="AF73" s="472"/>
      <c r="AP73" s="147" t="str">
        <f t="shared" si="2"/>
        <v/>
      </c>
      <c r="AQ73" s="147" t="str">
        <f t="shared" si="3"/>
        <v/>
      </c>
      <c r="AS73" s="10" t="str" cm="1">
        <f t="array" ref="AS73">IFERROR(IF(INDEX(Admin!$P$43:$Q$57,'1 Spec. - 2. Mervärdesmodell'!AS$52,'1 Spec. - 2. Mervärdesmodell'!$AQ73)="","",INDEX(Admin!$P$43:$Q$57,'1 Spec. - 2. Mervärdesmodell'!AS$52,'1 Spec. - 2. Mervärdesmodell'!$AQ73)),"")</f>
        <v/>
      </c>
      <c r="AT73" s="10" t="str" cm="1">
        <f t="array" ref="AT73">IFERROR(IF(INDEX(Admin!$P$43:$Q$57,'1 Spec. - 2. Mervärdesmodell'!AT$52,'1 Spec. - 2. Mervärdesmodell'!$AQ73)="","",INDEX(Admin!$P$43:$Q$57,'1 Spec. - 2. Mervärdesmodell'!AT$52,'1 Spec. - 2. Mervärdesmodell'!$AQ73)),"")</f>
        <v/>
      </c>
      <c r="AU73" s="10" t="str" cm="1">
        <f t="array" ref="AU73">IFERROR(IF(INDEX(Admin!$P$43:$Q$57,'1 Spec. - 2. Mervärdesmodell'!AU$52,'1 Spec. - 2. Mervärdesmodell'!$AQ73)="","",INDEX(Admin!$P$43:$Q$57,'1 Spec. - 2. Mervärdesmodell'!AU$52,'1 Spec. - 2. Mervärdesmodell'!$AQ73)),"")</f>
        <v/>
      </c>
      <c r="AV73" s="10" t="str" cm="1">
        <f t="array" ref="AV73">IFERROR(IF(INDEX(Admin!$P$43:$Q$57,'1 Spec. - 2. Mervärdesmodell'!AV$52,'1 Spec. - 2. Mervärdesmodell'!$AQ73)="","",INDEX(Admin!$P$43:$Q$57,'1 Spec. - 2. Mervärdesmodell'!AV$52,'1 Spec. - 2. Mervärdesmodell'!$AQ73)),"")</f>
        <v/>
      </c>
      <c r="AW73" s="10" t="str" cm="1">
        <f t="array" ref="AW73">IFERROR(IF(INDEX(Admin!$P$43:$Q$57,'1 Spec. - 2. Mervärdesmodell'!AW$52,'1 Spec. - 2. Mervärdesmodell'!$AQ73)="","",INDEX(Admin!$P$43:$Q$57,'1 Spec. - 2. Mervärdesmodell'!AW$52,'1 Spec. - 2. Mervärdesmodell'!$AQ73)),"")</f>
        <v/>
      </c>
      <c r="AX73" s="10" t="str" cm="1">
        <f t="array" ref="AX73">IFERROR(IF(INDEX(Admin!$P$43:$Q$57,'1 Spec. - 2. Mervärdesmodell'!AX$52,'1 Spec. - 2. Mervärdesmodell'!$AQ73)="","",INDEX(Admin!$P$43:$Q$57,'1 Spec. - 2. Mervärdesmodell'!AX$52,'1 Spec. - 2. Mervärdesmodell'!$AQ73)),"")</f>
        <v/>
      </c>
      <c r="AY73" s="10" t="str" cm="1">
        <f t="array" ref="AY73">IFERROR(IF(INDEX(Admin!$P$43:$Q$57,'1 Spec. - 2. Mervärdesmodell'!AY$52,'1 Spec. - 2. Mervärdesmodell'!$AQ73)="","",INDEX(Admin!$P$43:$Q$57,'1 Spec. - 2. Mervärdesmodell'!AY$52,'1 Spec. - 2. Mervärdesmodell'!$AQ73)),"")</f>
        <v/>
      </c>
      <c r="AZ73" s="10" t="str" cm="1">
        <f t="array" ref="AZ73">IFERROR(IF(INDEX(Admin!$P$43:$Q$57,'1 Spec. - 2. Mervärdesmodell'!AZ$52,'1 Spec. - 2. Mervärdesmodell'!$AQ73)="","",INDEX(Admin!$P$43:$Q$57,'1 Spec. - 2. Mervärdesmodell'!AZ$52,'1 Spec. - 2. Mervärdesmodell'!$AQ73)),"")</f>
        <v/>
      </c>
      <c r="BA73" s="10" t="str" cm="1">
        <f t="array" ref="BA73">IFERROR(IF(INDEX(Admin!$P$43:$Q$57,'1 Spec. - 2. Mervärdesmodell'!BA$52,'1 Spec. - 2. Mervärdesmodell'!$AQ73)="","",INDEX(Admin!$P$43:$Q$57,'1 Spec. - 2. Mervärdesmodell'!BA$52,'1 Spec. - 2. Mervärdesmodell'!$AQ73)),"")</f>
        <v/>
      </c>
      <c r="BB73" s="10" t="str" cm="1">
        <f t="array" ref="BB73">IFERROR(IF(INDEX(Admin!$P$43:$Q$57,'1 Spec. - 2. Mervärdesmodell'!BB$52,'1 Spec. - 2. Mervärdesmodell'!$AQ73)="","",INDEX(Admin!$P$43:$Q$57,'1 Spec. - 2. Mervärdesmodell'!BB$52,'1 Spec. - 2. Mervärdesmodell'!$AQ73)),"")</f>
        <v/>
      </c>
      <c r="BC73" s="10" t="str" cm="1">
        <f t="array" ref="BC73">IFERROR(IF(INDEX(Admin!$P$43:$Q$57,'1 Spec. - 2. Mervärdesmodell'!BC$52,'1 Spec. - 2. Mervärdesmodell'!$AQ73)="","",INDEX(Admin!$P$43:$Q$57,'1 Spec. - 2. Mervärdesmodell'!BC$52,'1 Spec. - 2. Mervärdesmodell'!$AQ73)),"")</f>
        <v/>
      </c>
      <c r="BD73" s="10" t="str" cm="1">
        <f t="array" ref="BD73">IFERROR(IF(INDEX(Admin!$P$43:$Q$57,'1 Spec. - 2. Mervärdesmodell'!BD$52,'1 Spec. - 2. Mervärdesmodell'!$AQ73)="","",INDEX(Admin!$P$43:$Q$57,'1 Spec. - 2. Mervärdesmodell'!BD$52,'1 Spec. - 2. Mervärdesmodell'!$AQ73)),"")</f>
        <v/>
      </c>
      <c r="BE73" s="10" t="str" cm="1">
        <f t="array" ref="BE73">IFERROR(IF(INDEX(Admin!$P$43:$Q$57,'1 Spec. - 2. Mervärdesmodell'!BE$52,'1 Spec. - 2. Mervärdesmodell'!$AQ73)="","",INDEX(Admin!$P$43:$Q$57,'1 Spec. - 2. Mervärdesmodell'!BE$52,'1 Spec. - 2. Mervärdesmodell'!$AQ73)),"")</f>
        <v/>
      </c>
      <c r="BF73" s="10" t="str" cm="1">
        <f t="array" ref="BF73">IFERROR(IF(INDEX(Admin!$P$43:$Q$57,'1 Spec. - 2. Mervärdesmodell'!BF$52,'1 Spec. - 2. Mervärdesmodell'!$AQ73)="","",INDEX(Admin!$P$43:$Q$57,'1 Spec. - 2. Mervärdesmodell'!BF$52,'1 Spec. - 2. Mervärdesmodell'!$AQ73)),"")</f>
        <v/>
      </c>
      <c r="BG73" s="10" t="str" cm="1">
        <f t="array" ref="BG73">IFERROR(IF(INDEX(Admin!$P$43:$Q$57,'1 Spec. - 2. Mervärdesmodell'!BG$52,'1 Spec. - 2. Mervärdesmodell'!$AQ73)="","",INDEX(Admin!$P$43:$Q$57,'1 Spec. - 2. Mervärdesmodell'!BG$52,'1 Spec. - 2. Mervärdesmodell'!$AQ73)),"")</f>
        <v/>
      </c>
      <c r="BH73" s="10" t="str">
        <f>IF(C73="Vattenautomater",INDEX(Admin!$R$43:$R$55,MATCH(D73,Admin!$Q$43:$Q$52,0)),"JaNej")</f>
        <v>JaNej</v>
      </c>
    </row>
    <row r="74" spans="1:60" ht="51.95" customHeight="1" x14ac:dyDescent="0.2">
      <c r="A74" s="103" t="str">
        <f t="shared" si="4"/>
        <v>ServiceHyra</v>
      </c>
      <c r="B74" s="232" t="s">
        <v>898</v>
      </c>
      <c r="C74" s="187"/>
      <c r="D74" s="186"/>
      <c r="E74" s="267"/>
      <c r="F74" s="267"/>
      <c r="G74" s="467" t="s">
        <v>886</v>
      </c>
      <c r="H74" s="468"/>
      <c r="I74" s="248"/>
      <c r="J74" s="188"/>
      <c r="K74" s="376" t="str">
        <f t="shared" si="5"/>
        <v/>
      </c>
      <c r="L74" s="377"/>
      <c r="M74" s="182"/>
      <c r="N74" s="182"/>
      <c r="O74" s="158"/>
      <c r="Q74" s="176"/>
      <c r="R74" s="469"/>
      <c r="S74" s="470"/>
      <c r="T74" s="363"/>
      <c r="U74" s="363"/>
      <c r="V74" s="364"/>
      <c r="W74" s="363"/>
      <c r="X74" s="364"/>
      <c r="Y74" s="379"/>
      <c r="Z74" s="379"/>
      <c r="AA74" s="379"/>
      <c r="AB74" s="379"/>
      <c r="AC74" s="365">
        <f t="shared" si="0"/>
        <v>0</v>
      </c>
      <c r="AD74" s="365">
        <f t="shared" si="1"/>
        <v>0</v>
      </c>
      <c r="AE74" s="471">
        <f t="shared" si="6"/>
        <v>0</v>
      </c>
      <c r="AF74" s="472"/>
      <c r="AP74" s="147" t="str">
        <f t="shared" si="2"/>
        <v/>
      </c>
      <c r="AQ74" s="147" t="str">
        <f t="shared" si="3"/>
        <v/>
      </c>
      <c r="AS74" s="10" t="str" cm="1">
        <f t="array" ref="AS74">IFERROR(IF(INDEX(Admin!$P$43:$Q$57,'1 Spec. - 2. Mervärdesmodell'!AS$52,'1 Spec. - 2. Mervärdesmodell'!$AQ74)="","",INDEX(Admin!$P$43:$Q$57,'1 Spec. - 2. Mervärdesmodell'!AS$52,'1 Spec. - 2. Mervärdesmodell'!$AQ74)),"")</f>
        <v/>
      </c>
      <c r="AT74" s="10" t="str" cm="1">
        <f t="array" ref="AT74">IFERROR(IF(INDEX(Admin!$P$43:$Q$57,'1 Spec. - 2. Mervärdesmodell'!AT$52,'1 Spec. - 2. Mervärdesmodell'!$AQ74)="","",INDEX(Admin!$P$43:$Q$57,'1 Spec. - 2. Mervärdesmodell'!AT$52,'1 Spec. - 2. Mervärdesmodell'!$AQ74)),"")</f>
        <v/>
      </c>
      <c r="AU74" s="10" t="str" cm="1">
        <f t="array" ref="AU74">IFERROR(IF(INDEX(Admin!$P$43:$Q$57,'1 Spec. - 2. Mervärdesmodell'!AU$52,'1 Spec. - 2. Mervärdesmodell'!$AQ74)="","",INDEX(Admin!$P$43:$Q$57,'1 Spec. - 2. Mervärdesmodell'!AU$52,'1 Spec. - 2. Mervärdesmodell'!$AQ74)),"")</f>
        <v/>
      </c>
      <c r="AV74" s="10" t="str" cm="1">
        <f t="array" ref="AV74">IFERROR(IF(INDEX(Admin!$P$43:$Q$57,'1 Spec. - 2. Mervärdesmodell'!AV$52,'1 Spec. - 2. Mervärdesmodell'!$AQ74)="","",INDEX(Admin!$P$43:$Q$57,'1 Spec. - 2. Mervärdesmodell'!AV$52,'1 Spec. - 2. Mervärdesmodell'!$AQ74)),"")</f>
        <v/>
      </c>
      <c r="AW74" s="10" t="str" cm="1">
        <f t="array" ref="AW74">IFERROR(IF(INDEX(Admin!$P$43:$Q$57,'1 Spec. - 2. Mervärdesmodell'!AW$52,'1 Spec. - 2. Mervärdesmodell'!$AQ74)="","",INDEX(Admin!$P$43:$Q$57,'1 Spec. - 2. Mervärdesmodell'!AW$52,'1 Spec. - 2. Mervärdesmodell'!$AQ74)),"")</f>
        <v/>
      </c>
      <c r="AX74" s="10" t="str" cm="1">
        <f t="array" ref="AX74">IFERROR(IF(INDEX(Admin!$P$43:$Q$57,'1 Spec. - 2. Mervärdesmodell'!AX$52,'1 Spec. - 2. Mervärdesmodell'!$AQ74)="","",INDEX(Admin!$P$43:$Q$57,'1 Spec. - 2. Mervärdesmodell'!AX$52,'1 Spec. - 2. Mervärdesmodell'!$AQ74)),"")</f>
        <v/>
      </c>
      <c r="AY74" s="10" t="str" cm="1">
        <f t="array" ref="AY74">IFERROR(IF(INDEX(Admin!$P$43:$Q$57,'1 Spec. - 2. Mervärdesmodell'!AY$52,'1 Spec. - 2. Mervärdesmodell'!$AQ74)="","",INDEX(Admin!$P$43:$Q$57,'1 Spec. - 2. Mervärdesmodell'!AY$52,'1 Spec. - 2. Mervärdesmodell'!$AQ74)),"")</f>
        <v/>
      </c>
      <c r="AZ74" s="10" t="str" cm="1">
        <f t="array" ref="AZ74">IFERROR(IF(INDEX(Admin!$P$43:$Q$57,'1 Spec. - 2. Mervärdesmodell'!AZ$52,'1 Spec. - 2. Mervärdesmodell'!$AQ74)="","",INDEX(Admin!$P$43:$Q$57,'1 Spec. - 2. Mervärdesmodell'!AZ$52,'1 Spec. - 2. Mervärdesmodell'!$AQ74)),"")</f>
        <v/>
      </c>
      <c r="BA74" s="10" t="str" cm="1">
        <f t="array" ref="BA74">IFERROR(IF(INDEX(Admin!$P$43:$Q$57,'1 Spec. - 2. Mervärdesmodell'!BA$52,'1 Spec. - 2. Mervärdesmodell'!$AQ74)="","",INDEX(Admin!$P$43:$Q$57,'1 Spec. - 2. Mervärdesmodell'!BA$52,'1 Spec. - 2. Mervärdesmodell'!$AQ74)),"")</f>
        <v/>
      </c>
      <c r="BB74" s="10" t="str" cm="1">
        <f t="array" ref="BB74">IFERROR(IF(INDEX(Admin!$P$43:$Q$57,'1 Spec. - 2. Mervärdesmodell'!BB$52,'1 Spec. - 2. Mervärdesmodell'!$AQ74)="","",INDEX(Admin!$P$43:$Q$57,'1 Spec. - 2. Mervärdesmodell'!BB$52,'1 Spec. - 2. Mervärdesmodell'!$AQ74)),"")</f>
        <v/>
      </c>
      <c r="BC74" s="10" t="str" cm="1">
        <f t="array" ref="BC74">IFERROR(IF(INDEX(Admin!$P$43:$Q$57,'1 Spec. - 2. Mervärdesmodell'!BC$52,'1 Spec. - 2. Mervärdesmodell'!$AQ74)="","",INDEX(Admin!$P$43:$Q$57,'1 Spec. - 2. Mervärdesmodell'!BC$52,'1 Spec. - 2. Mervärdesmodell'!$AQ74)),"")</f>
        <v/>
      </c>
      <c r="BD74" s="10" t="str" cm="1">
        <f t="array" ref="BD74">IFERROR(IF(INDEX(Admin!$P$43:$Q$57,'1 Spec. - 2. Mervärdesmodell'!BD$52,'1 Spec. - 2. Mervärdesmodell'!$AQ74)="","",INDEX(Admin!$P$43:$Q$57,'1 Spec. - 2. Mervärdesmodell'!BD$52,'1 Spec. - 2. Mervärdesmodell'!$AQ74)),"")</f>
        <v/>
      </c>
      <c r="BE74" s="10" t="str" cm="1">
        <f t="array" ref="BE74">IFERROR(IF(INDEX(Admin!$P$43:$Q$57,'1 Spec. - 2. Mervärdesmodell'!BE$52,'1 Spec. - 2. Mervärdesmodell'!$AQ74)="","",INDEX(Admin!$P$43:$Q$57,'1 Spec. - 2. Mervärdesmodell'!BE$52,'1 Spec. - 2. Mervärdesmodell'!$AQ74)),"")</f>
        <v/>
      </c>
      <c r="BF74" s="10" t="str" cm="1">
        <f t="array" ref="BF74">IFERROR(IF(INDEX(Admin!$P$43:$Q$57,'1 Spec. - 2. Mervärdesmodell'!BF$52,'1 Spec. - 2. Mervärdesmodell'!$AQ74)="","",INDEX(Admin!$P$43:$Q$57,'1 Spec. - 2. Mervärdesmodell'!BF$52,'1 Spec. - 2. Mervärdesmodell'!$AQ74)),"")</f>
        <v/>
      </c>
      <c r="BG74" s="10" t="str" cm="1">
        <f t="array" ref="BG74">IFERROR(IF(INDEX(Admin!$P$43:$Q$57,'1 Spec. - 2. Mervärdesmodell'!BG$52,'1 Spec. - 2. Mervärdesmodell'!$AQ74)="","",INDEX(Admin!$P$43:$Q$57,'1 Spec. - 2. Mervärdesmodell'!BG$52,'1 Spec. - 2. Mervärdesmodell'!$AQ74)),"")</f>
        <v/>
      </c>
      <c r="BH74" s="10" t="str">
        <f>IF(C74="Vattenautomater",INDEX(Admin!$R$43:$R$55,MATCH(D74,Admin!$Q$43:$Q$52,0)),"JaNej")</f>
        <v>JaNej</v>
      </c>
    </row>
    <row r="75" spans="1:60" ht="51.95" customHeight="1" x14ac:dyDescent="0.2">
      <c r="A75" s="103" t="str">
        <f t="shared" si="4"/>
        <v>ServiceHyra</v>
      </c>
      <c r="B75" s="232" t="s">
        <v>899</v>
      </c>
      <c r="C75" s="187"/>
      <c r="D75" s="186"/>
      <c r="E75" s="267"/>
      <c r="F75" s="267"/>
      <c r="G75" s="467" t="s">
        <v>885</v>
      </c>
      <c r="H75" s="468"/>
      <c r="I75" s="248"/>
      <c r="J75" s="188"/>
      <c r="K75" s="376" t="str">
        <f t="shared" si="5"/>
        <v/>
      </c>
      <c r="L75" s="377"/>
      <c r="M75" s="182"/>
      <c r="N75" s="182"/>
      <c r="O75" s="158"/>
      <c r="Q75" s="176"/>
      <c r="R75" s="469"/>
      <c r="S75" s="470"/>
      <c r="T75" s="363"/>
      <c r="U75" s="363"/>
      <c r="V75" s="364"/>
      <c r="W75" s="363"/>
      <c r="X75" s="364"/>
      <c r="Y75" s="379"/>
      <c r="Z75" s="379"/>
      <c r="AA75" s="379"/>
      <c r="AB75" s="379"/>
      <c r="AC75" s="365">
        <f t="shared" si="0"/>
        <v>0</v>
      </c>
      <c r="AD75" s="365">
        <f t="shared" si="1"/>
        <v>0</v>
      </c>
      <c r="AE75" s="471">
        <f t="shared" si="6"/>
        <v>0</v>
      </c>
      <c r="AF75" s="472"/>
      <c r="AP75" s="147" t="str">
        <f t="shared" si="2"/>
        <v/>
      </c>
      <c r="AQ75" s="147" t="str">
        <f t="shared" si="3"/>
        <v/>
      </c>
      <c r="AS75" s="10" t="str" cm="1">
        <f t="array" ref="AS75">IFERROR(IF(INDEX(Admin!$P$43:$Q$57,'1 Spec. - 2. Mervärdesmodell'!AS$52,'1 Spec. - 2. Mervärdesmodell'!$AQ75)="","",INDEX(Admin!$P$43:$Q$57,'1 Spec. - 2. Mervärdesmodell'!AS$52,'1 Spec. - 2. Mervärdesmodell'!$AQ75)),"")</f>
        <v/>
      </c>
      <c r="AT75" s="10" t="str" cm="1">
        <f t="array" ref="AT75">IFERROR(IF(INDEX(Admin!$P$43:$Q$57,'1 Spec. - 2. Mervärdesmodell'!AT$52,'1 Spec. - 2. Mervärdesmodell'!$AQ75)="","",INDEX(Admin!$P$43:$Q$57,'1 Spec. - 2. Mervärdesmodell'!AT$52,'1 Spec. - 2. Mervärdesmodell'!$AQ75)),"")</f>
        <v/>
      </c>
      <c r="AU75" s="10" t="str" cm="1">
        <f t="array" ref="AU75">IFERROR(IF(INDEX(Admin!$P$43:$Q$57,'1 Spec. - 2. Mervärdesmodell'!AU$52,'1 Spec. - 2. Mervärdesmodell'!$AQ75)="","",INDEX(Admin!$P$43:$Q$57,'1 Spec. - 2. Mervärdesmodell'!AU$52,'1 Spec. - 2. Mervärdesmodell'!$AQ75)),"")</f>
        <v/>
      </c>
      <c r="AV75" s="10" t="str" cm="1">
        <f t="array" ref="AV75">IFERROR(IF(INDEX(Admin!$P$43:$Q$57,'1 Spec. - 2. Mervärdesmodell'!AV$52,'1 Spec. - 2. Mervärdesmodell'!$AQ75)="","",INDEX(Admin!$P$43:$Q$57,'1 Spec. - 2. Mervärdesmodell'!AV$52,'1 Spec. - 2. Mervärdesmodell'!$AQ75)),"")</f>
        <v/>
      </c>
      <c r="AW75" s="10" t="str" cm="1">
        <f t="array" ref="AW75">IFERROR(IF(INDEX(Admin!$P$43:$Q$57,'1 Spec. - 2. Mervärdesmodell'!AW$52,'1 Spec. - 2. Mervärdesmodell'!$AQ75)="","",INDEX(Admin!$P$43:$Q$57,'1 Spec. - 2. Mervärdesmodell'!AW$52,'1 Spec. - 2. Mervärdesmodell'!$AQ75)),"")</f>
        <v/>
      </c>
      <c r="AX75" s="10" t="str" cm="1">
        <f t="array" ref="AX75">IFERROR(IF(INDEX(Admin!$P$43:$Q$57,'1 Spec. - 2. Mervärdesmodell'!AX$52,'1 Spec. - 2. Mervärdesmodell'!$AQ75)="","",INDEX(Admin!$P$43:$Q$57,'1 Spec. - 2. Mervärdesmodell'!AX$52,'1 Spec. - 2. Mervärdesmodell'!$AQ75)),"")</f>
        <v/>
      </c>
      <c r="AY75" s="10" t="str" cm="1">
        <f t="array" ref="AY75">IFERROR(IF(INDEX(Admin!$P$43:$Q$57,'1 Spec. - 2. Mervärdesmodell'!AY$52,'1 Spec. - 2. Mervärdesmodell'!$AQ75)="","",INDEX(Admin!$P$43:$Q$57,'1 Spec. - 2. Mervärdesmodell'!AY$52,'1 Spec. - 2. Mervärdesmodell'!$AQ75)),"")</f>
        <v/>
      </c>
      <c r="AZ75" s="10" t="str" cm="1">
        <f t="array" ref="AZ75">IFERROR(IF(INDEX(Admin!$P$43:$Q$57,'1 Spec. - 2. Mervärdesmodell'!AZ$52,'1 Spec. - 2. Mervärdesmodell'!$AQ75)="","",INDEX(Admin!$P$43:$Q$57,'1 Spec. - 2. Mervärdesmodell'!AZ$52,'1 Spec. - 2. Mervärdesmodell'!$AQ75)),"")</f>
        <v/>
      </c>
      <c r="BA75" s="10" t="str" cm="1">
        <f t="array" ref="BA75">IFERROR(IF(INDEX(Admin!$P$43:$Q$57,'1 Spec. - 2. Mervärdesmodell'!BA$52,'1 Spec. - 2. Mervärdesmodell'!$AQ75)="","",INDEX(Admin!$P$43:$Q$57,'1 Spec. - 2. Mervärdesmodell'!BA$52,'1 Spec. - 2. Mervärdesmodell'!$AQ75)),"")</f>
        <v/>
      </c>
      <c r="BB75" s="10" t="str" cm="1">
        <f t="array" ref="BB75">IFERROR(IF(INDEX(Admin!$P$43:$Q$57,'1 Spec. - 2. Mervärdesmodell'!BB$52,'1 Spec. - 2. Mervärdesmodell'!$AQ75)="","",INDEX(Admin!$P$43:$Q$57,'1 Spec. - 2. Mervärdesmodell'!BB$52,'1 Spec. - 2. Mervärdesmodell'!$AQ75)),"")</f>
        <v/>
      </c>
      <c r="BC75" s="10" t="str" cm="1">
        <f t="array" ref="BC75">IFERROR(IF(INDEX(Admin!$P$43:$Q$57,'1 Spec. - 2. Mervärdesmodell'!BC$52,'1 Spec. - 2. Mervärdesmodell'!$AQ75)="","",INDEX(Admin!$P$43:$Q$57,'1 Spec. - 2. Mervärdesmodell'!BC$52,'1 Spec. - 2. Mervärdesmodell'!$AQ75)),"")</f>
        <v/>
      </c>
      <c r="BD75" s="10" t="str" cm="1">
        <f t="array" ref="BD75">IFERROR(IF(INDEX(Admin!$P$43:$Q$57,'1 Spec. - 2. Mervärdesmodell'!BD$52,'1 Spec. - 2. Mervärdesmodell'!$AQ75)="","",INDEX(Admin!$P$43:$Q$57,'1 Spec. - 2. Mervärdesmodell'!BD$52,'1 Spec. - 2. Mervärdesmodell'!$AQ75)),"")</f>
        <v/>
      </c>
      <c r="BE75" s="10" t="str" cm="1">
        <f t="array" ref="BE75">IFERROR(IF(INDEX(Admin!$P$43:$Q$57,'1 Spec. - 2. Mervärdesmodell'!BE$52,'1 Spec. - 2. Mervärdesmodell'!$AQ75)="","",INDEX(Admin!$P$43:$Q$57,'1 Spec. - 2. Mervärdesmodell'!BE$52,'1 Spec. - 2. Mervärdesmodell'!$AQ75)),"")</f>
        <v/>
      </c>
      <c r="BF75" s="10" t="str" cm="1">
        <f t="array" ref="BF75">IFERROR(IF(INDEX(Admin!$P$43:$Q$57,'1 Spec. - 2. Mervärdesmodell'!BF$52,'1 Spec. - 2. Mervärdesmodell'!$AQ75)="","",INDEX(Admin!$P$43:$Q$57,'1 Spec. - 2. Mervärdesmodell'!BF$52,'1 Spec. - 2. Mervärdesmodell'!$AQ75)),"")</f>
        <v/>
      </c>
      <c r="BG75" s="10" t="str" cm="1">
        <f t="array" ref="BG75">IFERROR(IF(INDEX(Admin!$P$43:$Q$57,'1 Spec. - 2. Mervärdesmodell'!BG$52,'1 Spec. - 2. Mervärdesmodell'!$AQ75)="","",INDEX(Admin!$P$43:$Q$57,'1 Spec. - 2. Mervärdesmodell'!BG$52,'1 Spec. - 2. Mervärdesmodell'!$AQ75)),"")</f>
        <v/>
      </c>
      <c r="BH75" s="10" t="str">
        <f>IF(C75="Vattenautomater",INDEX(Admin!$R$43:$R$55,MATCH(D75,Admin!$Q$43:$Q$52,0)),"JaNej")</f>
        <v>JaNej</v>
      </c>
    </row>
    <row r="76" spans="1:60" ht="51.95" customHeight="1" x14ac:dyDescent="0.2">
      <c r="A76" s="103" t="str">
        <f t="shared" si="4"/>
        <v>ServiceHyra</v>
      </c>
      <c r="B76" s="232" t="s">
        <v>900</v>
      </c>
      <c r="C76" s="187"/>
      <c r="D76" s="186"/>
      <c r="E76" s="267"/>
      <c r="F76" s="267"/>
      <c r="G76" s="467"/>
      <c r="H76" s="468"/>
      <c r="I76" s="248"/>
      <c r="J76" s="188"/>
      <c r="K76" s="376" t="str">
        <f t="shared" si="5"/>
        <v/>
      </c>
      <c r="L76" s="377"/>
      <c r="M76" s="182"/>
      <c r="N76" s="182"/>
      <c r="O76" s="158"/>
      <c r="Q76" s="176"/>
      <c r="R76" s="469"/>
      <c r="S76" s="470"/>
      <c r="T76" s="363"/>
      <c r="U76" s="363"/>
      <c r="V76" s="364"/>
      <c r="W76" s="363"/>
      <c r="X76" s="364"/>
      <c r="Y76" s="379"/>
      <c r="Z76" s="379"/>
      <c r="AA76" s="379"/>
      <c r="AB76" s="379"/>
      <c r="AC76" s="365">
        <f t="shared" si="0"/>
        <v>0</v>
      </c>
      <c r="AD76" s="365">
        <f t="shared" si="1"/>
        <v>0</v>
      </c>
      <c r="AE76" s="471">
        <f t="shared" si="6"/>
        <v>0</v>
      </c>
      <c r="AF76" s="472"/>
      <c r="AP76" s="147" t="str">
        <f t="shared" si="2"/>
        <v/>
      </c>
      <c r="AQ76" s="147" t="str">
        <f t="shared" si="3"/>
        <v/>
      </c>
      <c r="AS76" s="10" t="str" cm="1">
        <f t="array" ref="AS76">IFERROR(IF(INDEX(Admin!$P$43:$Q$57,'1 Spec. - 2. Mervärdesmodell'!AS$52,'1 Spec. - 2. Mervärdesmodell'!$AQ76)="","",INDEX(Admin!$P$43:$Q$57,'1 Spec. - 2. Mervärdesmodell'!AS$52,'1 Spec. - 2. Mervärdesmodell'!$AQ76)),"")</f>
        <v/>
      </c>
      <c r="AT76" s="10" t="str" cm="1">
        <f t="array" ref="AT76">IFERROR(IF(INDEX(Admin!$P$43:$Q$57,'1 Spec. - 2. Mervärdesmodell'!AT$52,'1 Spec. - 2. Mervärdesmodell'!$AQ76)="","",INDEX(Admin!$P$43:$Q$57,'1 Spec. - 2. Mervärdesmodell'!AT$52,'1 Spec. - 2. Mervärdesmodell'!$AQ76)),"")</f>
        <v/>
      </c>
      <c r="AU76" s="10" t="str" cm="1">
        <f t="array" ref="AU76">IFERROR(IF(INDEX(Admin!$P$43:$Q$57,'1 Spec. - 2. Mervärdesmodell'!AU$52,'1 Spec. - 2. Mervärdesmodell'!$AQ76)="","",INDEX(Admin!$P$43:$Q$57,'1 Spec. - 2. Mervärdesmodell'!AU$52,'1 Spec. - 2. Mervärdesmodell'!$AQ76)),"")</f>
        <v/>
      </c>
      <c r="AV76" s="10" t="str" cm="1">
        <f t="array" ref="AV76">IFERROR(IF(INDEX(Admin!$P$43:$Q$57,'1 Spec. - 2. Mervärdesmodell'!AV$52,'1 Spec. - 2. Mervärdesmodell'!$AQ76)="","",INDEX(Admin!$P$43:$Q$57,'1 Spec. - 2. Mervärdesmodell'!AV$52,'1 Spec. - 2. Mervärdesmodell'!$AQ76)),"")</f>
        <v/>
      </c>
      <c r="AW76" s="10" t="str" cm="1">
        <f t="array" ref="AW76">IFERROR(IF(INDEX(Admin!$P$43:$Q$57,'1 Spec. - 2. Mervärdesmodell'!AW$52,'1 Spec. - 2. Mervärdesmodell'!$AQ76)="","",INDEX(Admin!$P$43:$Q$57,'1 Spec. - 2. Mervärdesmodell'!AW$52,'1 Spec. - 2. Mervärdesmodell'!$AQ76)),"")</f>
        <v/>
      </c>
      <c r="AX76" s="10" t="str" cm="1">
        <f t="array" ref="AX76">IFERROR(IF(INDEX(Admin!$P$43:$Q$57,'1 Spec. - 2. Mervärdesmodell'!AX$52,'1 Spec. - 2. Mervärdesmodell'!$AQ76)="","",INDEX(Admin!$P$43:$Q$57,'1 Spec. - 2. Mervärdesmodell'!AX$52,'1 Spec. - 2. Mervärdesmodell'!$AQ76)),"")</f>
        <v/>
      </c>
      <c r="AY76" s="10" t="str" cm="1">
        <f t="array" ref="AY76">IFERROR(IF(INDEX(Admin!$P$43:$Q$57,'1 Spec. - 2. Mervärdesmodell'!AY$52,'1 Spec. - 2. Mervärdesmodell'!$AQ76)="","",INDEX(Admin!$P$43:$Q$57,'1 Spec. - 2. Mervärdesmodell'!AY$52,'1 Spec. - 2. Mervärdesmodell'!$AQ76)),"")</f>
        <v/>
      </c>
      <c r="AZ76" s="10" t="str" cm="1">
        <f t="array" ref="AZ76">IFERROR(IF(INDEX(Admin!$P$43:$Q$57,'1 Spec. - 2. Mervärdesmodell'!AZ$52,'1 Spec. - 2. Mervärdesmodell'!$AQ76)="","",INDEX(Admin!$P$43:$Q$57,'1 Spec. - 2. Mervärdesmodell'!AZ$52,'1 Spec. - 2. Mervärdesmodell'!$AQ76)),"")</f>
        <v/>
      </c>
      <c r="BA76" s="10" t="str" cm="1">
        <f t="array" ref="BA76">IFERROR(IF(INDEX(Admin!$P$43:$Q$57,'1 Spec. - 2. Mervärdesmodell'!BA$52,'1 Spec. - 2. Mervärdesmodell'!$AQ76)="","",INDEX(Admin!$P$43:$Q$57,'1 Spec. - 2. Mervärdesmodell'!BA$52,'1 Spec. - 2. Mervärdesmodell'!$AQ76)),"")</f>
        <v/>
      </c>
      <c r="BB76" s="10" t="str" cm="1">
        <f t="array" ref="BB76">IFERROR(IF(INDEX(Admin!$P$43:$Q$57,'1 Spec. - 2. Mervärdesmodell'!BB$52,'1 Spec. - 2. Mervärdesmodell'!$AQ76)="","",INDEX(Admin!$P$43:$Q$57,'1 Spec. - 2. Mervärdesmodell'!BB$52,'1 Spec. - 2. Mervärdesmodell'!$AQ76)),"")</f>
        <v/>
      </c>
      <c r="BC76" s="10" t="str" cm="1">
        <f t="array" ref="BC76">IFERROR(IF(INDEX(Admin!$P$43:$Q$57,'1 Spec. - 2. Mervärdesmodell'!BC$52,'1 Spec. - 2. Mervärdesmodell'!$AQ76)="","",INDEX(Admin!$P$43:$Q$57,'1 Spec. - 2. Mervärdesmodell'!BC$52,'1 Spec. - 2. Mervärdesmodell'!$AQ76)),"")</f>
        <v/>
      </c>
      <c r="BD76" s="10" t="str" cm="1">
        <f t="array" ref="BD76">IFERROR(IF(INDEX(Admin!$P$43:$Q$57,'1 Spec. - 2. Mervärdesmodell'!BD$52,'1 Spec. - 2. Mervärdesmodell'!$AQ76)="","",INDEX(Admin!$P$43:$Q$57,'1 Spec. - 2. Mervärdesmodell'!BD$52,'1 Spec. - 2. Mervärdesmodell'!$AQ76)),"")</f>
        <v/>
      </c>
      <c r="BE76" s="10" t="str" cm="1">
        <f t="array" ref="BE76">IFERROR(IF(INDEX(Admin!$P$43:$Q$57,'1 Spec. - 2. Mervärdesmodell'!BE$52,'1 Spec. - 2. Mervärdesmodell'!$AQ76)="","",INDEX(Admin!$P$43:$Q$57,'1 Spec. - 2. Mervärdesmodell'!BE$52,'1 Spec. - 2. Mervärdesmodell'!$AQ76)),"")</f>
        <v/>
      </c>
      <c r="BF76" s="10" t="str" cm="1">
        <f t="array" ref="BF76">IFERROR(IF(INDEX(Admin!$P$43:$Q$57,'1 Spec. - 2. Mervärdesmodell'!BF$52,'1 Spec. - 2. Mervärdesmodell'!$AQ76)="","",INDEX(Admin!$P$43:$Q$57,'1 Spec. - 2. Mervärdesmodell'!BF$52,'1 Spec. - 2. Mervärdesmodell'!$AQ76)),"")</f>
        <v/>
      </c>
      <c r="BG76" s="10" t="str" cm="1">
        <f t="array" ref="BG76">IFERROR(IF(INDEX(Admin!$P$43:$Q$57,'1 Spec. - 2. Mervärdesmodell'!BG$52,'1 Spec. - 2. Mervärdesmodell'!$AQ76)="","",INDEX(Admin!$P$43:$Q$57,'1 Spec. - 2. Mervärdesmodell'!BG$52,'1 Spec. - 2. Mervärdesmodell'!$AQ76)),"")</f>
        <v/>
      </c>
      <c r="BH76" s="10" t="str">
        <f>IF(C76="Vattenautomater",INDEX(Admin!$R$43:$R$55,MATCH(D76,Admin!$Q$43:$Q$52,0)),"JaNej")</f>
        <v>JaNej</v>
      </c>
    </row>
    <row r="77" spans="1:60" ht="51.95" customHeight="1" x14ac:dyDescent="0.2">
      <c r="A77" s="103" t="str">
        <f t="shared" si="4"/>
        <v>ServiceHyra</v>
      </c>
      <c r="B77" s="232" t="s">
        <v>901</v>
      </c>
      <c r="C77" s="187"/>
      <c r="D77" s="186"/>
      <c r="E77" s="267"/>
      <c r="F77" s="267"/>
      <c r="G77" s="467"/>
      <c r="H77" s="468"/>
      <c r="I77" s="248"/>
      <c r="J77" s="188"/>
      <c r="K77" s="376" t="str">
        <f t="shared" si="5"/>
        <v/>
      </c>
      <c r="L77" s="377"/>
      <c r="M77" s="182"/>
      <c r="N77" s="182"/>
      <c r="O77" s="158"/>
      <c r="Q77" s="176"/>
      <c r="R77" s="469"/>
      <c r="S77" s="470"/>
      <c r="T77" s="363"/>
      <c r="U77" s="363"/>
      <c r="V77" s="364"/>
      <c r="W77" s="363"/>
      <c r="X77" s="364"/>
      <c r="Y77" s="379"/>
      <c r="Z77" s="379"/>
      <c r="AA77" s="379"/>
      <c r="AB77" s="379"/>
      <c r="AC77" s="365">
        <f t="shared" si="0"/>
        <v>0</v>
      </c>
      <c r="AD77" s="365">
        <f t="shared" si="1"/>
        <v>0</v>
      </c>
      <c r="AE77" s="471">
        <f t="shared" si="6"/>
        <v>0</v>
      </c>
      <c r="AF77" s="472"/>
      <c r="AP77" s="147" t="str">
        <f t="shared" si="2"/>
        <v/>
      </c>
      <c r="AQ77" s="147" t="str">
        <f t="shared" ref="AQ77:AQ81" si="9">IF(AP77="Kaffeautomater",1,IF(AP77="Vattenautomater",2,""))</f>
        <v/>
      </c>
      <c r="AS77" s="10" t="str" cm="1">
        <f t="array" ref="AS77">IFERROR(IF(INDEX(Admin!$P$43:$Q$57,'1 Spec. - 2. Mervärdesmodell'!AS$52,'1 Spec. - 2. Mervärdesmodell'!$AQ77)="","",INDEX(Admin!$P$43:$Q$57,'1 Spec. - 2. Mervärdesmodell'!AS$52,'1 Spec. - 2. Mervärdesmodell'!$AQ77)),"")</f>
        <v/>
      </c>
      <c r="AT77" s="10" t="str" cm="1">
        <f t="array" ref="AT77">IFERROR(IF(INDEX(Admin!$P$43:$Q$57,'1 Spec. - 2. Mervärdesmodell'!AT$52,'1 Spec. - 2. Mervärdesmodell'!$AQ77)="","",INDEX(Admin!$P$43:$Q$57,'1 Spec. - 2. Mervärdesmodell'!AT$52,'1 Spec. - 2. Mervärdesmodell'!$AQ77)),"")</f>
        <v/>
      </c>
      <c r="AU77" s="10" t="str" cm="1">
        <f t="array" ref="AU77">IFERROR(IF(INDEX(Admin!$P$43:$Q$57,'1 Spec. - 2. Mervärdesmodell'!AU$52,'1 Spec. - 2. Mervärdesmodell'!$AQ77)="","",INDEX(Admin!$P$43:$Q$57,'1 Spec. - 2. Mervärdesmodell'!AU$52,'1 Spec. - 2. Mervärdesmodell'!$AQ77)),"")</f>
        <v/>
      </c>
      <c r="AV77" s="10" t="str" cm="1">
        <f t="array" ref="AV77">IFERROR(IF(INDEX(Admin!$P$43:$Q$57,'1 Spec. - 2. Mervärdesmodell'!AV$52,'1 Spec. - 2. Mervärdesmodell'!$AQ77)="","",INDEX(Admin!$P$43:$Q$57,'1 Spec. - 2. Mervärdesmodell'!AV$52,'1 Spec. - 2. Mervärdesmodell'!$AQ77)),"")</f>
        <v/>
      </c>
      <c r="AW77" s="10" t="str" cm="1">
        <f t="array" ref="AW77">IFERROR(IF(INDEX(Admin!$P$43:$Q$57,'1 Spec. - 2. Mervärdesmodell'!AW$52,'1 Spec. - 2. Mervärdesmodell'!$AQ77)="","",INDEX(Admin!$P$43:$Q$57,'1 Spec. - 2. Mervärdesmodell'!AW$52,'1 Spec. - 2. Mervärdesmodell'!$AQ77)),"")</f>
        <v/>
      </c>
      <c r="AX77" s="10" t="str" cm="1">
        <f t="array" ref="AX77">IFERROR(IF(INDEX(Admin!$P$43:$Q$57,'1 Spec. - 2. Mervärdesmodell'!AX$52,'1 Spec. - 2. Mervärdesmodell'!$AQ77)="","",INDEX(Admin!$P$43:$Q$57,'1 Spec. - 2. Mervärdesmodell'!AX$52,'1 Spec. - 2. Mervärdesmodell'!$AQ77)),"")</f>
        <v/>
      </c>
      <c r="AY77" s="10" t="str" cm="1">
        <f t="array" ref="AY77">IFERROR(IF(INDEX(Admin!$P$43:$Q$57,'1 Spec. - 2. Mervärdesmodell'!AY$52,'1 Spec. - 2. Mervärdesmodell'!$AQ77)="","",INDEX(Admin!$P$43:$Q$57,'1 Spec. - 2. Mervärdesmodell'!AY$52,'1 Spec. - 2. Mervärdesmodell'!$AQ77)),"")</f>
        <v/>
      </c>
      <c r="AZ77" s="10" t="str" cm="1">
        <f t="array" ref="AZ77">IFERROR(IF(INDEX(Admin!$P$43:$Q$57,'1 Spec. - 2. Mervärdesmodell'!AZ$52,'1 Spec. - 2. Mervärdesmodell'!$AQ77)="","",INDEX(Admin!$P$43:$Q$57,'1 Spec. - 2. Mervärdesmodell'!AZ$52,'1 Spec. - 2. Mervärdesmodell'!$AQ77)),"")</f>
        <v/>
      </c>
      <c r="BA77" s="10" t="str" cm="1">
        <f t="array" ref="BA77">IFERROR(IF(INDEX(Admin!$P$43:$Q$57,'1 Spec. - 2. Mervärdesmodell'!BA$52,'1 Spec. - 2. Mervärdesmodell'!$AQ77)="","",INDEX(Admin!$P$43:$Q$57,'1 Spec. - 2. Mervärdesmodell'!BA$52,'1 Spec. - 2. Mervärdesmodell'!$AQ77)),"")</f>
        <v/>
      </c>
      <c r="BB77" s="10" t="str" cm="1">
        <f t="array" ref="BB77">IFERROR(IF(INDEX(Admin!$P$43:$Q$57,'1 Spec. - 2. Mervärdesmodell'!BB$52,'1 Spec. - 2. Mervärdesmodell'!$AQ77)="","",INDEX(Admin!$P$43:$Q$57,'1 Spec. - 2. Mervärdesmodell'!BB$52,'1 Spec. - 2. Mervärdesmodell'!$AQ77)),"")</f>
        <v/>
      </c>
      <c r="BC77" s="10" t="str" cm="1">
        <f t="array" ref="BC77">IFERROR(IF(INDEX(Admin!$P$43:$Q$57,'1 Spec. - 2. Mervärdesmodell'!BC$52,'1 Spec. - 2. Mervärdesmodell'!$AQ77)="","",INDEX(Admin!$P$43:$Q$57,'1 Spec. - 2. Mervärdesmodell'!BC$52,'1 Spec. - 2. Mervärdesmodell'!$AQ77)),"")</f>
        <v/>
      </c>
      <c r="BD77" s="10" t="str" cm="1">
        <f t="array" ref="BD77">IFERROR(IF(INDEX(Admin!$P$43:$Q$57,'1 Spec. - 2. Mervärdesmodell'!BD$52,'1 Spec. - 2. Mervärdesmodell'!$AQ77)="","",INDEX(Admin!$P$43:$Q$57,'1 Spec. - 2. Mervärdesmodell'!BD$52,'1 Spec. - 2. Mervärdesmodell'!$AQ77)),"")</f>
        <v/>
      </c>
      <c r="BE77" s="10" t="str" cm="1">
        <f t="array" ref="BE77">IFERROR(IF(INDEX(Admin!$P$43:$Q$57,'1 Spec. - 2. Mervärdesmodell'!BE$52,'1 Spec. - 2. Mervärdesmodell'!$AQ77)="","",INDEX(Admin!$P$43:$Q$57,'1 Spec. - 2. Mervärdesmodell'!BE$52,'1 Spec. - 2. Mervärdesmodell'!$AQ77)),"")</f>
        <v/>
      </c>
      <c r="BF77" s="10" t="str" cm="1">
        <f t="array" ref="BF77">IFERROR(IF(INDEX(Admin!$P$43:$Q$57,'1 Spec. - 2. Mervärdesmodell'!BF$52,'1 Spec. - 2. Mervärdesmodell'!$AQ77)="","",INDEX(Admin!$P$43:$Q$57,'1 Spec. - 2. Mervärdesmodell'!BF$52,'1 Spec. - 2. Mervärdesmodell'!$AQ77)),"")</f>
        <v/>
      </c>
      <c r="BG77" s="10" t="str" cm="1">
        <f t="array" ref="BG77">IFERROR(IF(INDEX(Admin!$P$43:$Q$57,'1 Spec. - 2. Mervärdesmodell'!BG$52,'1 Spec. - 2. Mervärdesmodell'!$AQ77)="","",INDEX(Admin!$P$43:$Q$57,'1 Spec. - 2. Mervärdesmodell'!BG$52,'1 Spec. - 2. Mervärdesmodell'!$AQ77)),"")</f>
        <v/>
      </c>
      <c r="BH77" s="10" t="str">
        <f>IF(C77="Vattenautomater",INDEX(Admin!$R$43:$R$55,MATCH(D77,Admin!$Q$43:$Q$52,0)),"JaNej")</f>
        <v>JaNej</v>
      </c>
    </row>
    <row r="78" spans="1:60" ht="51.95" customHeight="1" x14ac:dyDescent="0.2">
      <c r="A78" s="103" t="str">
        <f t="shared" si="4"/>
        <v>ServiceHyra</v>
      </c>
      <c r="B78" s="232" t="s">
        <v>902</v>
      </c>
      <c r="C78" s="187"/>
      <c r="D78" s="186"/>
      <c r="E78" s="267"/>
      <c r="F78" s="267"/>
      <c r="G78" s="467"/>
      <c r="H78" s="468"/>
      <c r="I78" s="248"/>
      <c r="J78" s="188"/>
      <c r="K78" s="376" t="str">
        <f t="shared" si="5"/>
        <v/>
      </c>
      <c r="L78" s="377"/>
      <c r="M78" s="182"/>
      <c r="N78" s="182"/>
      <c r="O78" s="158"/>
      <c r="Q78" s="176"/>
      <c r="R78" s="469"/>
      <c r="S78" s="470"/>
      <c r="T78" s="363"/>
      <c r="U78" s="363"/>
      <c r="V78" s="364"/>
      <c r="W78" s="363"/>
      <c r="X78" s="364"/>
      <c r="Y78" s="379"/>
      <c r="Z78" s="379"/>
      <c r="AA78" s="379"/>
      <c r="AB78" s="379"/>
      <c r="AC78" s="365">
        <f t="shared" si="0"/>
        <v>0</v>
      </c>
      <c r="AD78" s="365">
        <f t="shared" si="1"/>
        <v>0</v>
      </c>
      <c r="AE78" s="471">
        <f t="shared" si="6"/>
        <v>0</v>
      </c>
      <c r="AF78" s="472"/>
      <c r="AP78" s="147" t="str">
        <f t="shared" si="2"/>
        <v/>
      </c>
      <c r="AQ78" s="147" t="str">
        <f t="shared" si="9"/>
        <v/>
      </c>
      <c r="AS78" s="10" t="str" cm="1">
        <f t="array" ref="AS78">IFERROR(IF(INDEX(Admin!$P$43:$Q$57,'1 Spec. - 2. Mervärdesmodell'!AS$52,'1 Spec. - 2. Mervärdesmodell'!$AQ78)="","",INDEX(Admin!$P$43:$Q$57,'1 Spec. - 2. Mervärdesmodell'!AS$52,'1 Spec. - 2. Mervärdesmodell'!$AQ78)),"")</f>
        <v/>
      </c>
      <c r="AT78" s="10" t="str" cm="1">
        <f t="array" ref="AT78">IFERROR(IF(INDEX(Admin!$P$43:$Q$57,'1 Spec. - 2. Mervärdesmodell'!AT$52,'1 Spec. - 2. Mervärdesmodell'!$AQ78)="","",INDEX(Admin!$P$43:$Q$57,'1 Spec. - 2. Mervärdesmodell'!AT$52,'1 Spec. - 2. Mervärdesmodell'!$AQ78)),"")</f>
        <v/>
      </c>
      <c r="AU78" s="10" t="str" cm="1">
        <f t="array" ref="AU78">IFERROR(IF(INDEX(Admin!$P$43:$Q$57,'1 Spec. - 2. Mervärdesmodell'!AU$52,'1 Spec. - 2. Mervärdesmodell'!$AQ78)="","",INDEX(Admin!$P$43:$Q$57,'1 Spec. - 2. Mervärdesmodell'!AU$52,'1 Spec. - 2. Mervärdesmodell'!$AQ78)),"")</f>
        <v/>
      </c>
      <c r="AV78" s="10" t="str" cm="1">
        <f t="array" ref="AV78">IFERROR(IF(INDEX(Admin!$P$43:$Q$57,'1 Spec. - 2. Mervärdesmodell'!AV$52,'1 Spec. - 2. Mervärdesmodell'!$AQ78)="","",INDEX(Admin!$P$43:$Q$57,'1 Spec. - 2. Mervärdesmodell'!AV$52,'1 Spec. - 2. Mervärdesmodell'!$AQ78)),"")</f>
        <v/>
      </c>
      <c r="AW78" s="10" t="str" cm="1">
        <f t="array" ref="AW78">IFERROR(IF(INDEX(Admin!$P$43:$Q$57,'1 Spec. - 2. Mervärdesmodell'!AW$52,'1 Spec. - 2. Mervärdesmodell'!$AQ78)="","",INDEX(Admin!$P$43:$Q$57,'1 Spec. - 2. Mervärdesmodell'!AW$52,'1 Spec. - 2. Mervärdesmodell'!$AQ78)),"")</f>
        <v/>
      </c>
      <c r="AX78" s="10" t="str" cm="1">
        <f t="array" ref="AX78">IFERROR(IF(INDEX(Admin!$P$43:$Q$57,'1 Spec. - 2. Mervärdesmodell'!AX$52,'1 Spec. - 2. Mervärdesmodell'!$AQ78)="","",INDEX(Admin!$P$43:$Q$57,'1 Spec. - 2. Mervärdesmodell'!AX$52,'1 Spec. - 2. Mervärdesmodell'!$AQ78)),"")</f>
        <v/>
      </c>
      <c r="AY78" s="10" t="str" cm="1">
        <f t="array" ref="AY78">IFERROR(IF(INDEX(Admin!$P$43:$Q$57,'1 Spec. - 2. Mervärdesmodell'!AY$52,'1 Spec. - 2. Mervärdesmodell'!$AQ78)="","",INDEX(Admin!$P$43:$Q$57,'1 Spec. - 2. Mervärdesmodell'!AY$52,'1 Spec. - 2. Mervärdesmodell'!$AQ78)),"")</f>
        <v/>
      </c>
      <c r="AZ78" s="10" t="str" cm="1">
        <f t="array" ref="AZ78">IFERROR(IF(INDEX(Admin!$P$43:$Q$57,'1 Spec. - 2. Mervärdesmodell'!AZ$52,'1 Spec. - 2. Mervärdesmodell'!$AQ78)="","",INDEX(Admin!$P$43:$Q$57,'1 Spec. - 2. Mervärdesmodell'!AZ$52,'1 Spec. - 2. Mervärdesmodell'!$AQ78)),"")</f>
        <v/>
      </c>
      <c r="BA78" s="10" t="str" cm="1">
        <f t="array" ref="BA78">IFERROR(IF(INDEX(Admin!$P$43:$Q$57,'1 Spec. - 2. Mervärdesmodell'!BA$52,'1 Spec. - 2. Mervärdesmodell'!$AQ78)="","",INDEX(Admin!$P$43:$Q$57,'1 Spec. - 2. Mervärdesmodell'!BA$52,'1 Spec. - 2. Mervärdesmodell'!$AQ78)),"")</f>
        <v/>
      </c>
      <c r="BB78" s="10" t="str" cm="1">
        <f t="array" ref="BB78">IFERROR(IF(INDEX(Admin!$P$43:$Q$57,'1 Spec. - 2. Mervärdesmodell'!BB$52,'1 Spec. - 2. Mervärdesmodell'!$AQ78)="","",INDEX(Admin!$P$43:$Q$57,'1 Spec. - 2. Mervärdesmodell'!BB$52,'1 Spec. - 2. Mervärdesmodell'!$AQ78)),"")</f>
        <v/>
      </c>
      <c r="BC78" s="10" t="str" cm="1">
        <f t="array" ref="BC78">IFERROR(IF(INDEX(Admin!$P$43:$Q$57,'1 Spec. - 2. Mervärdesmodell'!BC$52,'1 Spec. - 2. Mervärdesmodell'!$AQ78)="","",INDEX(Admin!$P$43:$Q$57,'1 Spec. - 2. Mervärdesmodell'!BC$52,'1 Spec. - 2. Mervärdesmodell'!$AQ78)),"")</f>
        <v/>
      </c>
      <c r="BD78" s="10" t="str" cm="1">
        <f t="array" ref="BD78">IFERROR(IF(INDEX(Admin!$P$43:$Q$57,'1 Spec. - 2. Mervärdesmodell'!BD$52,'1 Spec. - 2. Mervärdesmodell'!$AQ78)="","",INDEX(Admin!$P$43:$Q$57,'1 Spec. - 2. Mervärdesmodell'!BD$52,'1 Spec. - 2. Mervärdesmodell'!$AQ78)),"")</f>
        <v/>
      </c>
      <c r="BE78" s="10" t="str" cm="1">
        <f t="array" ref="BE78">IFERROR(IF(INDEX(Admin!$P$43:$Q$57,'1 Spec. - 2. Mervärdesmodell'!BE$52,'1 Spec. - 2. Mervärdesmodell'!$AQ78)="","",INDEX(Admin!$P$43:$Q$57,'1 Spec. - 2. Mervärdesmodell'!BE$52,'1 Spec. - 2. Mervärdesmodell'!$AQ78)),"")</f>
        <v/>
      </c>
      <c r="BF78" s="10" t="str" cm="1">
        <f t="array" ref="BF78">IFERROR(IF(INDEX(Admin!$P$43:$Q$57,'1 Spec. - 2. Mervärdesmodell'!BF$52,'1 Spec. - 2. Mervärdesmodell'!$AQ78)="","",INDEX(Admin!$P$43:$Q$57,'1 Spec. - 2. Mervärdesmodell'!BF$52,'1 Spec. - 2. Mervärdesmodell'!$AQ78)),"")</f>
        <v/>
      </c>
      <c r="BG78" s="10" t="str" cm="1">
        <f t="array" ref="BG78">IFERROR(IF(INDEX(Admin!$P$43:$Q$57,'1 Spec. - 2. Mervärdesmodell'!BG$52,'1 Spec. - 2. Mervärdesmodell'!$AQ78)="","",INDEX(Admin!$P$43:$Q$57,'1 Spec. - 2. Mervärdesmodell'!BG$52,'1 Spec. - 2. Mervärdesmodell'!$AQ78)),"")</f>
        <v/>
      </c>
      <c r="BH78" s="10" t="str">
        <f>IF(C78="Vattenautomater",INDEX(Admin!$R$43:$R$55,MATCH(D78,Admin!$Q$43:$Q$52,0)),"JaNej")</f>
        <v>JaNej</v>
      </c>
    </row>
    <row r="79" spans="1:60" ht="51.95" customHeight="1" x14ac:dyDescent="0.2">
      <c r="A79" s="103" t="str">
        <f t="shared" si="4"/>
        <v>ServiceHyra</v>
      </c>
      <c r="B79" s="232" t="s">
        <v>903</v>
      </c>
      <c r="C79" s="187"/>
      <c r="D79" s="186"/>
      <c r="E79" s="267"/>
      <c r="F79" s="267"/>
      <c r="G79" s="467" t="s">
        <v>886</v>
      </c>
      <c r="H79" s="468"/>
      <c r="I79" s="248"/>
      <c r="J79" s="188"/>
      <c r="K79" s="376" t="str">
        <f t="shared" si="5"/>
        <v/>
      </c>
      <c r="L79" s="377"/>
      <c r="M79" s="182"/>
      <c r="N79" s="182"/>
      <c r="O79" s="158"/>
      <c r="Q79" s="176"/>
      <c r="R79" s="469"/>
      <c r="S79" s="470"/>
      <c r="T79" s="363"/>
      <c r="U79" s="363"/>
      <c r="V79" s="364"/>
      <c r="W79" s="363"/>
      <c r="X79" s="364"/>
      <c r="Y79" s="379"/>
      <c r="Z79" s="379"/>
      <c r="AA79" s="379"/>
      <c r="AB79" s="379"/>
      <c r="AC79" s="365">
        <f t="shared" si="0"/>
        <v>0</v>
      </c>
      <c r="AD79" s="365">
        <f t="shared" si="1"/>
        <v>0</v>
      </c>
      <c r="AE79" s="471">
        <f t="shared" si="6"/>
        <v>0</v>
      </c>
      <c r="AF79" s="472"/>
      <c r="AP79" s="147" t="str">
        <f t="shared" si="2"/>
        <v/>
      </c>
      <c r="AQ79" s="147" t="str">
        <f t="shared" si="9"/>
        <v/>
      </c>
      <c r="AS79" s="10" t="str" cm="1">
        <f t="array" ref="AS79">IFERROR(IF(INDEX(Admin!$P$43:$Q$57,'1 Spec. - 2. Mervärdesmodell'!AS$52,'1 Spec. - 2. Mervärdesmodell'!$AQ79)="","",INDEX(Admin!$P$43:$Q$57,'1 Spec. - 2. Mervärdesmodell'!AS$52,'1 Spec. - 2. Mervärdesmodell'!$AQ79)),"")</f>
        <v/>
      </c>
      <c r="AT79" s="10" t="str" cm="1">
        <f t="array" ref="AT79">IFERROR(IF(INDEX(Admin!$P$43:$Q$57,'1 Spec. - 2. Mervärdesmodell'!AT$52,'1 Spec. - 2. Mervärdesmodell'!$AQ79)="","",INDEX(Admin!$P$43:$Q$57,'1 Spec. - 2. Mervärdesmodell'!AT$52,'1 Spec. - 2. Mervärdesmodell'!$AQ79)),"")</f>
        <v/>
      </c>
      <c r="AU79" s="10" t="str" cm="1">
        <f t="array" ref="AU79">IFERROR(IF(INDEX(Admin!$P$43:$Q$57,'1 Spec. - 2. Mervärdesmodell'!AU$52,'1 Spec. - 2. Mervärdesmodell'!$AQ79)="","",INDEX(Admin!$P$43:$Q$57,'1 Spec. - 2. Mervärdesmodell'!AU$52,'1 Spec. - 2. Mervärdesmodell'!$AQ79)),"")</f>
        <v/>
      </c>
      <c r="AV79" s="10" t="str" cm="1">
        <f t="array" ref="AV79">IFERROR(IF(INDEX(Admin!$P$43:$Q$57,'1 Spec. - 2. Mervärdesmodell'!AV$52,'1 Spec. - 2. Mervärdesmodell'!$AQ79)="","",INDEX(Admin!$P$43:$Q$57,'1 Spec. - 2. Mervärdesmodell'!AV$52,'1 Spec. - 2. Mervärdesmodell'!$AQ79)),"")</f>
        <v/>
      </c>
      <c r="AW79" s="10" t="str" cm="1">
        <f t="array" ref="AW79">IFERROR(IF(INDEX(Admin!$P$43:$Q$57,'1 Spec. - 2. Mervärdesmodell'!AW$52,'1 Spec. - 2. Mervärdesmodell'!$AQ79)="","",INDEX(Admin!$P$43:$Q$57,'1 Spec. - 2. Mervärdesmodell'!AW$52,'1 Spec. - 2. Mervärdesmodell'!$AQ79)),"")</f>
        <v/>
      </c>
      <c r="AX79" s="10" t="str" cm="1">
        <f t="array" ref="AX79">IFERROR(IF(INDEX(Admin!$P$43:$Q$57,'1 Spec. - 2. Mervärdesmodell'!AX$52,'1 Spec. - 2. Mervärdesmodell'!$AQ79)="","",INDEX(Admin!$P$43:$Q$57,'1 Spec. - 2. Mervärdesmodell'!AX$52,'1 Spec. - 2. Mervärdesmodell'!$AQ79)),"")</f>
        <v/>
      </c>
      <c r="AY79" s="10" t="str" cm="1">
        <f t="array" ref="AY79">IFERROR(IF(INDEX(Admin!$P$43:$Q$57,'1 Spec. - 2. Mervärdesmodell'!AY$52,'1 Spec. - 2. Mervärdesmodell'!$AQ79)="","",INDEX(Admin!$P$43:$Q$57,'1 Spec. - 2. Mervärdesmodell'!AY$52,'1 Spec. - 2. Mervärdesmodell'!$AQ79)),"")</f>
        <v/>
      </c>
      <c r="AZ79" s="10" t="str" cm="1">
        <f t="array" ref="AZ79">IFERROR(IF(INDEX(Admin!$P$43:$Q$57,'1 Spec. - 2. Mervärdesmodell'!AZ$52,'1 Spec. - 2. Mervärdesmodell'!$AQ79)="","",INDEX(Admin!$P$43:$Q$57,'1 Spec. - 2. Mervärdesmodell'!AZ$52,'1 Spec. - 2. Mervärdesmodell'!$AQ79)),"")</f>
        <v/>
      </c>
      <c r="BA79" s="10" t="str" cm="1">
        <f t="array" ref="BA79">IFERROR(IF(INDEX(Admin!$P$43:$Q$57,'1 Spec. - 2. Mervärdesmodell'!BA$52,'1 Spec. - 2. Mervärdesmodell'!$AQ79)="","",INDEX(Admin!$P$43:$Q$57,'1 Spec. - 2. Mervärdesmodell'!BA$52,'1 Spec. - 2. Mervärdesmodell'!$AQ79)),"")</f>
        <v/>
      </c>
      <c r="BB79" s="10" t="str" cm="1">
        <f t="array" ref="BB79">IFERROR(IF(INDEX(Admin!$P$43:$Q$57,'1 Spec. - 2. Mervärdesmodell'!BB$52,'1 Spec. - 2. Mervärdesmodell'!$AQ79)="","",INDEX(Admin!$P$43:$Q$57,'1 Spec. - 2. Mervärdesmodell'!BB$52,'1 Spec. - 2. Mervärdesmodell'!$AQ79)),"")</f>
        <v/>
      </c>
      <c r="BC79" s="10" t="str" cm="1">
        <f t="array" ref="BC79">IFERROR(IF(INDEX(Admin!$P$43:$Q$57,'1 Spec. - 2. Mervärdesmodell'!BC$52,'1 Spec. - 2. Mervärdesmodell'!$AQ79)="","",INDEX(Admin!$P$43:$Q$57,'1 Spec. - 2. Mervärdesmodell'!BC$52,'1 Spec. - 2. Mervärdesmodell'!$AQ79)),"")</f>
        <v/>
      </c>
      <c r="BD79" s="10" t="str" cm="1">
        <f t="array" ref="BD79">IFERROR(IF(INDEX(Admin!$P$43:$Q$57,'1 Spec. - 2. Mervärdesmodell'!BD$52,'1 Spec. - 2. Mervärdesmodell'!$AQ79)="","",INDEX(Admin!$P$43:$Q$57,'1 Spec. - 2. Mervärdesmodell'!BD$52,'1 Spec. - 2. Mervärdesmodell'!$AQ79)),"")</f>
        <v/>
      </c>
      <c r="BE79" s="10" t="str" cm="1">
        <f t="array" ref="BE79">IFERROR(IF(INDEX(Admin!$P$43:$Q$57,'1 Spec. - 2. Mervärdesmodell'!BE$52,'1 Spec. - 2. Mervärdesmodell'!$AQ79)="","",INDEX(Admin!$P$43:$Q$57,'1 Spec. - 2. Mervärdesmodell'!BE$52,'1 Spec. - 2. Mervärdesmodell'!$AQ79)),"")</f>
        <v/>
      </c>
      <c r="BF79" s="10" t="str" cm="1">
        <f t="array" ref="BF79">IFERROR(IF(INDEX(Admin!$P$43:$Q$57,'1 Spec. - 2. Mervärdesmodell'!BF$52,'1 Spec. - 2. Mervärdesmodell'!$AQ79)="","",INDEX(Admin!$P$43:$Q$57,'1 Spec. - 2. Mervärdesmodell'!BF$52,'1 Spec. - 2. Mervärdesmodell'!$AQ79)),"")</f>
        <v/>
      </c>
      <c r="BG79" s="10" t="str" cm="1">
        <f t="array" ref="BG79">IFERROR(IF(INDEX(Admin!$P$43:$Q$57,'1 Spec. - 2. Mervärdesmodell'!BG$52,'1 Spec. - 2. Mervärdesmodell'!$AQ79)="","",INDEX(Admin!$P$43:$Q$57,'1 Spec. - 2. Mervärdesmodell'!BG$52,'1 Spec. - 2. Mervärdesmodell'!$AQ79)),"")</f>
        <v/>
      </c>
      <c r="BH79" s="10" t="str">
        <f>IF(C79="Vattenautomater",INDEX(Admin!$R$43:$R$55,MATCH(D79,Admin!$Q$43:$Q$52,0)),"JaNej")</f>
        <v>JaNej</v>
      </c>
    </row>
    <row r="80" spans="1:60" ht="51.95" customHeight="1" x14ac:dyDescent="0.2">
      <c r="A80" s="103" t="str">
        <f t="shared" si="4"/>
        <v>ServiceHyra</v>
      </c>
      <c r="B80" s="232" t="s">
        <v>904</v>
      </c>
      <c r="C80" s="187"/>
      <c r="D80" s="186"/>
      <c r="E80" s="267"/>
      <c r="F80" s="267"/>
      <c r="G80" s="467" t="s">
        <v>885</v>
      </c>
      <c r="H80" s="468"/>
      <c r="I80" s="248"/>
      <c r="J80" s="188"/>
      <c r="K80" s="376" t="str">
        <f t="shared" si="5"/>
        <v/>
      </c>
      <c r="L80" s="377"/>
      <c r="M80" s="182"/>
      <c r="N80" s="182"/>
      <c r="O80" s="158"/>
      <c r="Q80" s="176"/>
      <c r="R80" s="469"/>
      <c r="S80" s="470"/>
      <c r="T80" s="363"/>
      <c r="U80" s="363"/>
      <c r="V80" s="364"/>
      <c r="W80" s="363"/>
      <c r="X80" s="364"/>
      <c r="Y80" s="379"/>
      <c r="Z80" s="379"/>
      <c r="AA80" s="379"/>
      <c r="AB80" s="379"/>
      <c r="AC80" s="365">
        <f t="shared" si="0"/>
        <v>0</v>
      </c>
      <c r="AD80" s="365">
        <f t="shared" si="1"/>
        <v>0</v>
      </c>
      <c r="AE80" s="471">
        <f t="shared" si="6"/>
        <v>0</v>
      </c>
      <c r="AF80" s="472"/>
      <c r="AP80" s="147" t="str">
        <f t="shared" si="2"/>
        <v/>
      </c>
      <c r="AQ80" s="147" t="str">
        <f t="shared" si="9"/>
        <v/>
      </c>
      <c r="AS80" s="10" t="str" cm="1">
        <f t="array" ref="AS80">IFERROR(IF(INDEX(Admin!$P$43:$Q$57,'1 Spec. - 2. Mervärdesmodell'!AS$52,'1 Spec. - 2. Mervärdesmodell'!$AQ80)="","",INDEX(Admin!$P$43:$Q$57,'1 Spec. - 2. Mervärdesmodell'!AS$52,'1 Spec. - 2. Mervärdesmodell'!$AQ80)),"")</f>
        <v/>
      </c>
      <c r="AT80" s="10" t="str" cm="1">
        <f t="array" ref="AT80">IFERROR(IF(INDEX(Admin!$P$43:$Q$57,'1 Spec. - 2. Mervärdesmodell'!AT$52,'1 Spec. - 2. Mervärdesmodell'!$AQ80)="","",INDEX(Admin!$P$43:$Q$57,'1 Spec. - 2. Mervärdesmodell'!AT$52,'1 Spec. - 2. Mervärdesmodell'!$AQ80)),"")</f>
        <v/>
      </c>
      <c r="AU80" s="10" t="str" cm="1">
        <f t="array" ref="AU80">IFERROR(IF(INDEX(Admin!$P$43:$Q$57,'1 Spec. - 2. Mervärdesmodell'!AU$52,'1 Spec. - 2. Mervärdesmodell'!$AQ80)="","",INDEX(Admin!$P$43:$Q$57,'1 Spec. - 2. Mervärdesmodell'!AU$52,'1 Spec. - 2. Mervärdesmodell'!$AQ80)),"")</f>
        <v/>
      </c>
      <c r="AV80" s="10" t="str" cm="1">
        <f t="array" ref="AV80">IFERROR(IF(INDEX(Admin!$P$43:$Q$57,'1 Spec. - 2. Mervärdesmodell'!AV$52,'1 Spec. - 2. Mervärdesmodell'!$AQ80)="","",INDEX(Admin!$P$43:$Q$57,'1 Spec. - 2. Mervärdesmodell'!AV$52,'1 Spec. - 2. Mervärdesmodell'!$AQ80)),"")</f>
        <v/>
      </c>
      <c r="AW80" s="10" t="str" cm="1">
        <f t="array" ref="AW80">IFERROR(IF(INDEX(Admin!$P$43:$Q$57,'1 Spec. - 2. Mervärdesmodell'!AW$52,'1 Spec. - 2. Mervärdesmodell'!$AQ80)="","",INDEX(Admin!$P$43:$Q$57,'1 Spec. - 2. Mervärdesmodell'!AW$52,'1 Spec. - 2. Mervärdesmodell'!$AQ80)),"")</f>
        <v/>
      </c>
      <c r="AX80" s="10" t="str" cm="1">
        <f t="array" ref="AX80">IFERROR(IF(INDEX(Admin!$P$43:$Q$57,'1 Spec. - 2. Mervärdesmodell'!AX$52,'1 Spec. - 2. Mervärdesmodell'!$AQ80)="","",INDEX(Admin!$P$43:$Q$57,'1 Spec. - 2. Mervärdesmodell'!AX$52,'1 Spec. - 2. Mervärdesmodell'!$AQ80)),"")</f>
        <v/>
      </c>
      <c r="AY80" s="10" t="str" cm="1">
        <f t="array" ref="AY80">IFERROR(IF(INDEX(Admin!$P$43:$Q$57,'1 Spec. - 2. Mervärdesmodell'!AY$52,'1 Spec. - 2. Mervärdesmodell'!$AQ80)="","",INDEX(Admin!$P$43:$Q$57,'1 Spec. - 2. Mervärdesmodell'!AY$52,'1 Spec. - 2. Mervärdesmodell'!$AQ80)),"")</f>
        <v/>
      </c>
      <c r="AZ80" s="10" t="str" cm="1">
        <f t="array" ref="AZ80">IFERROR(IF(INDEX(Admin!$P$43:$Q$57,'1 Spec. - 2. Mervärdesmodell'!AZ$52,'1 Spec. - 2. Mervärdesmodell'!$AQ80)="","",INDEX(Admin!$P$43:$Q$57,'1 Spec. - 2. Mervärdesmodell'!AZ$52,'1 Spec. - 2. Mervärdesmodell'!$AQ80)),"")</f>
        <v/>
      </c>
      <c r="BA80" s="10" t="str" cm="1">
        <f t="array" ref="BA80">IFERROR(IF(INDEX(Admin!$P$43:$Q$57,'1 Spec. - 2. Mervärdesmodell'!BA$52,'1 Spec. - 2. Mervärdesmodell'!$AQ80)="","",INDEX(Admin!$P$43:$Q$57,'1 Spec. - 2. Mervärdesmodell'!BA$52,'1 Spec. - 2. Mervärdesmodell'!$AQ80)),"")</f>
        <v/>
      </c>
      <c r="BB80" s="10" t="str" cm="1">
        <f t="array" ref="BB80">IFERROR(IF(INDEX(Admin!$P$43:$Q$57,'1 Spec. - 2. Mervärdesmodell'!BB$52,'1 Spec. - 2. Mervärdesmodell'!$AQ80)="","",INDEX(Admin!$P$43:$Q$57,'1 Spec. - 2. Mervärdesmodell'!BB$52,'1 Spec. - 2. Mervärdesmodell'!$AQ80)),"")</f>
        <v/>
      </c>
      <c r="BC80" s="10" t="str" cm="1">
        <f t="array" ref="BC80">IFERROR(IF(INDEX(Admin!$P$43:$Q$57,'1 Spec. - 2. Mervärdesmodell'!BC$52,'1 Spec. - 2. Mervärdesmodell'!$AQ80)="","",INDEX(Admin!$P$43:$Q$57,'1 Spec. - 2. Mervärdesmodell'!BC$52,'1 Spec. - 2. Mervärdesmodell'!$AQ80)),"")</f>
        <v/>
      </c>
      <c r="BD80" s="10" t="str" cm="1">
        <f t="array" ref="BD80">IFERROR(IF(INDEX(Admin!$P$43:$Q$57,'1 Spec. - 2. Mervärdesmodell'!BD$52,'1 Spec. - 2. Mervärdesmodell'!$AQ80)="","",INDEX(Admin!$P$43:$Q$57,'1 Spec. - 2. Mervärdesmodell'!BD$52,'1 Spec. - 2. Mervärdesmodell'!$AQ80)),"")</f>
        <v/>
      </c>
      <c r="BE80" s="10" t="str" cm="1">
        <f t="array" ref="BE80">IFERROR(IF(INDEX(Admin!$P$43:$Q$57,'1 Spec. - 2. Mervärdesmodell'!BE$52,'1 Spec. - 2. Mervärdesmodell'!$AQ80)="","",INDEX(Admin!$P$43:$Q$57,'1 Spec. - 2. Mervärdesmodell'!BE$52,'1 Spec. - 2. Mervärdesmodell'!$AQ80)),"")</f>
        <v/>
      </c>
      <c r="BF80" s="10" t="str" cm="1">
        <f t="array" ref="BF80">IFERROR(IF(INDEX(Admin!$P$43:$Q$57,'1 Spec. - 2. Mervärdesmodell'!BF$52,'1 Spec. - 2. Mervärdesmodell'!$AQ80)="","",INDEX(Admin!$P$43:$Q$57,'1 Spec. - 2. Mervärdesmodell'!BF$52,'1 Spec. - 2. Mervärdesmodell'!$AQ80)),"")</f>
        <v/>
      </c>
      <c r="BG80" s="10" t="str" cm="1">
        <f t="array" ref="BG80">IFERROR(IF(INDEX(Admin!$P$43:$Q$57,'1 Spec. - 2. Mervärdesmodell'!BG$52,'1 Spec. - 2. Mervärdesmodell'!$AQ80)="","",INDEX(Admin!$P$43:$Q$57,'1 Spec. - 2. Mervärdesmodell'!BG$52,'1 Spec. - 2. Mervärdesmodell'!$AQ80)),"")</f>
        <v/>
      </c>
      <c r="BH80" s="10" t="str">
        <f>IF(C80="Vattenautomater",INDEX(Admin!$R$43:$R$55,MATCH(D80,Admin!$Q$43:$Q$52,0)),"JaNej")</f>
        <v>JaNej</v>
      </c>
    </row>
    <row r="81" spans="1:60" ht="51.95" customHeight="1" x14ac:dyDescent="0.2">
      <c r="A81" s="103" t="str">
        <f t="shared" si="4"/>
        <v>ServiceHyra</v>
      </c>
      <c r="B81" s="232" t="s">
        <v>905</v>
      </c>
      <c r="C81" s="187"/>
      <c r="D81" s="186"/>
      <c r="E81" s="267"/>
      <c r="F81" s="267"/>
      <c r="G81" s="467"/>
      <c r="H81" s="468"/>
      <c r="I81" s="248"/>
      <c r="J81" s="188"/>
      <c r="K81" s="376" t="str">
        <f t="shared" si="5"/>
        <v/>
      </c>
      <c r="L81" s="377"/>
      <c r="M81" s="182"/>
      <c r="N81" s="182"/>
      <c r="O81" s="158"/>
      <c r="Q81" s="176"/>
      <c r="R81" s="469"/>
      <c r="S81" s="470"/>
      <c r="T81" s="363"/>
      <c r="U81" s="363"/>
      <c r="V81" s="364"/>
      <c r="W81" s="363"/>
      <c r="X81" s="364"/>
      <c r="Y81" s="379"/>
      <c r="Z81" s="379"/>
      <c r="AA81" s="379"/>
      <c r="AB81" s="379"/>
      <c r="AC81" s="365">
        <f t="shared" si="0"/>
        <v>0</v>
      </c>
      <c r="AD81" s="365">
        <f t="shared" si="1"/>
        <v>0</v>
      </c>
      <c r="AE81" s="471">
        <f t="shared" si="6"/>
        <v>0</v>
      </c>
      <c r="AF81" s="472"/>
      <c r="AP81" s="147" t="str">
        <f t="shared" si="2"/>
        <v/>
      </c>
      <c r="AQ81" s="147" t="str">
        <f t="shared" si="9"/>
        <v/>
      </c>
      <c r="AS81" s="10" t="str" cm="1">
        <f t="array" ref="AS81">IFERROR(IF(INDEX(Admin!$P$43:$Q$57,'1 Spec. - 2. Mervärdesmodell'!AS$52,'1 Spec. - 2. Mervärdesmodell'!$AQ81)="","",INDEX(Admin!$P$43:$Q$57,'1 Spec. - 2. Mervärdesmodell'!AS$52,'1 Spec. - 2. Mervärdesmodell'!$AQ81)),"")</f>
        <v/>
      </c>
      <c r="AT81" s="10" t="str" cm="1">
        <f t="array" ref="AT81">IFERROR(IF(INDEX(Admin!$P$43:$Q$57,'1 Spec. - 2. Mervärdesmodell'!AT$52,'1 Spec. - 2. Mervärdesmodell'!$AQ81)="","",INDEX(Admin!$P$43:$Q$57,'1 Spec. - 2. Mervärdesmodell'!AT$52,'1 Spec. - 2. Mervärdesmodell'!$AQ81)),"")</f>
        <v/>
      </c>
      <c r="AU81" s="10" t="str" cm="1">
        <f t="array" ref="AU81">IFERROR(IF(INDEX(Admin!$P$43:$Q$57,'1 Spec. - 2. Mervärdesmodell'!AU$52,'1 Spec. - 2. Mervärdesmodell'!$AQ81)="","",INDEX(Admin!$P$43:$Q$57,'1 Spec. - 2. Mervärdesmodell'!AU$52,'1 Spec. - 2. Mervärdesmodell'!$AQ81)),"")</f>
        <v/>
      </c>
      <c r="AV81" s="10" t="str" cm="1">
        <f t="array" ref="AV81">IFERROR(IF(INDEX(Admin!$P$43:$Q$57,'1 Spec. - 2. Mervärdesmodell'!AV$52,'1 Spec. - 2. Mervärdesmodell'!$AQ81)="","",INDEX(Admin!$P$43:$Q$57,'1 Spec. - 2. Mervärdesmodell'!AV$52,'1 Spec. - 2. Mervärdesmodell'!$AQ81)),"")</f>
        <v/>
      </c>
      <c r="AW81" s="10" t="str" cm="1">
        <f t="array" ref="AW81">IFERROR(IF(INDEX(Admin!$P$43:$Q$57,'1 Spec. - 2. Mervärdesmodell'!AW$52,'1 Spec. - 2. Mervärdesmodell'!$AQ81)="","",INDEX(Admin!$P$43:$Q$57,'1 Spec. - 2. Mervärdesmodell'!AW$52,'1 Spec. - 2. Mervärdesmodell'!$AQ81)),"")</f>
        <v/>
      </c>
      <c r="AX81" s="10" t="str" cm="1">
        <f t="array" ref="AX81">IFERROR(IF(INDEX(Admin!$P$43:$Q$57,'1 Spec. - 2. Mervärdesmodell'!AX$52,'1 Spec. - 2. Mervärdesmodell'!$AQ81)="","",INDEX(Admin!$P$43:$Q$57,'1 Spec. - 2. Mervärdesmodell'!AX$52,'1 Spec. - 2. Mervärdesmodell'!$AQ81)),"")</f>
        <v/>
      </c>
      <c r="AY81" s="10" t="str" cm="1">
        <f t="array" ref="AY81">IFERROR(IF(INDEX(Admin!$P$43:$Q$57,'1 Spec. - 2. Mervärdesmodell'!AY$52,'1 Spec. - 2. Mervärdesmodell'!$AQ81)="","",INDEX(Admin!$P$43:$Q$57,'1 Spec. - 2. Mervärdesmodell'!AY$52,'1 Spec. - 2. Mervärdesmodell'!$AQ81)),"")</f>
        <v/>
      </c>
      <c r="AZ81" s="10" t="str" cm="1">
        <f t="array" ref="AZ81">IFERROR(IF(INDEX(Admin!$P$43:$Q$57,'1 Spec. - 2. Mervärdesmodell'!AZ$52,'1 Spec. - 2. Mervärdesmodell'!$AQ81)="","",INDEX(Admin!$P$43:$Q$57,'1 Spec. - 2. Mervärdesmodell'!AZ$52,'1 Spec. - 2. Mervärdesmodell'!$AQ81)),"")</f>
        <v/>
      </c>
      <c r="BA81" s="10" t="str" cm="1">
        <f t="array" ref="BA81">IFERROR(IF(INDEX(Admin!$P$43:$Q$57,'1 Spec. - 2. Mervärdesmodell'!BA$52,'1 Spec. - 2. Mervärdesmodell'!$AQ81)="","",INDEX(Admin!$P$43:$Q$57,'1 Spec. - 2. Mervärdesmodell'!BA$52,'1 Spec. - 2. Mervärdesmodell'!$AQ81)),"")</f>
        <v/>
      </c>
      <c r="BB81" s="10" t="str" cm="1">
        <f t="array" ref="BB81">IFERROR(IF(INDEX(Admin!$P$43:$Q$57,'1 Spec. - 2. Mervärdesmodell'!BB$52,'1 Spec. - 2. Mervärdesmodell'!$AQ81)="","",INDEX(Admin!$P$43:$Q$57,'1 Spec. - 2. Mervärdesmodell'!BB$52,'1 Spec. - 2. Mervärdesmodell'!$AQ81)),"")</f>
        <v/>
      </c>
      <c r="BC81" s="10" t="str" cm="1">
        <f t="array" ref="BC81">IFERROR(IF(INDEX(Admin!$P$43:$Q$57,'1 Spec. - 2. Mervärdesmodell'!BC$52,'1 Spec. - 2. Mervärdesmodell'!$AQ81)="","",INDEX(Admin!$P$43:$Q$57,'1 Spec. - 2. Mervärdesmodell'!BC$52,'1 Spec. - 2. Mervärdesmodell'!$AQ81)),"")</f>
        <v/>
      </c>
      <c r="BD81" s="10" t="str" cm="1">
        <f t="array" ref="BD81">IFERROR(IF(INDEX(Admin!$P$43:$Q$57,'1 Spec. - 2. Mervärdesmodell'!BD$52,'1 Spec. - 2. Mervärdesmodell'!$AQ81)="","",INDEX(Admin!$P$43:$Q$57,'1 Spec. - 2. Mervärdesmodell'!BD$52,'1 Spec. - 2. Mervärdesmodell'!$AQ81)),"")</f>
        <v/>
      </c>
      <c r="BE81" s="10" t="str" cm="1">
        <f t="array" ref="BE81">IFERROR(IF(INDEX(Admin!$P$43:$Q$57,'1 Spec. - 2. Mervärdesmodell'!BE$52,'1 Spec. - 2. Mervärdesmodell'!$AQ81)="","",INDEX(Admin!$P$43:$Q$57,'1 Spec. - 2. Mervärdesmodell'!BE$52,'1 Spec. - 2. Mervärdesmodell'!$AQ81)),"")</f>
        <v/>
      </c>
      <c r="BF81" s="10" t="str" cm="1">
        <f t="array" ref="BF81">IFERROR(IF(INDEX(Admin!$P$43:$Q$57,'1 Spec. - 2. Mervärdesmodell'!BF$52,'1 Spec. - 2. Mervärdesmodell'!$AQ81)="","",INDEX(Admin!$P$43:$Q$57,'1 Spec. - 2. Mervärdesmodell'!BF$52,'1 Spec. - 2. Mervärdesmodell'!$AQ81)),"")</f>
        <v/>
      </c>
      <c r="BG81" s="10" t="str" cm="1">
        <f t="array" ref="BG81">IFERROR(IF(INDEX(Admin!$P$43:$Q$57,'1 Spec. - 2. Mervärdesmodell'!BG$52,'1 Spec. - 2. Mervärdesmodell'!$AQ81)="","",INDEX(Admin!$P$43:$Q$57,'1 Spec. - 2. Mervärdesmodell'!BG$52,'1 Spec. - 2. Mervärdesmodell'!$AQ81)),"")</f>
        <v/>
      </c>
      <c r="BH81" s="10" t="str">
        <f>IF(C81="Vattenautomater",INDEX(Admin!$R$43:$R$55,MATCH(D81,Admin!$Q$43:$Q$52,0)),"JaNej")</f>
        <v>JaNej</v>
      </c>
    </row>
    <row r="82" spans="1:60" ht="51.95" customHeight="1" x14ac:dyDescent="0.2">
      <c r="A82" s="103" t="str">
        <f t="shared" si="4"/>
        <v>ServiceHyra</v>
      </c>
      <c r="B82" s="232" t="s">
        <v>906</v>
      </c>
      <c r="C82" s="187"/>
      <c r="D82" s="186"/>
      <c r="E82" s="267"/>
      <c r="F82" s="267"/>
      <c r="G82" s="467"/>
      <c r="H82" s="468"/>
      <c r="I82" s="248"/>
      <c r="J82" s="188"/>
      <c r="K82" s="376" t="str">
        <f t="shared" si="5"/>
        <v/>
      </c>
      <c r="L82" s="377"/>
      <c r="M82" s="182"/>
      <c r="N82" s="182"/>
      <c r="O82" s="158"/>
      <c r="Q82" s="176"/>
      <c r="R82" s="469"/>
      <c r="S82" s="470"/>
      <c r="T82" s="363"/>
      <c r="U82" s="363"/>
      <c r="V82" s="364"/>
      <c r="W82" s="363"/>
      <c r="X82" s="364"/>
      <c r="Y82" s="379"/>
      <c r="Z82" s="379"/>
      <c r="AA82" s="379"/>
      <c r="AB82" s="379"/>
      <c r="AC82" s="365">
        <f t="shared" si="0"/>
        <v>0</v>
      </c>
      <c r="AD82" s="365">
        <f t="shared" si="1"/>
        <v>0</v>
      </c>
      <c r="AE82" s="471">
        <f t="shared" si="6"/>
        <v>0</v>
      </c>
      <c r="AF82" s="472"/>
      <c r="AP82" s="147" t="str">
        <f t="shared" si="2"/>
        <v/>
      </c>
      <c r="AQ82" s="147" t="str">
        <f t="shared" si="3"/>
        <v/>
      </c>
      <c r="AS82" s="10" t="str" cm="1">
        <f t="array" ref="AS82">IFERROR(IF(INDEX(Admin!$P$43:$Q$57,'1 Spec. - 2. Mervärdesmodell'!AS$52,'1 Spec. - 2. Mervärdesmodell'!$AQ82)="","",INDEX(Admin!$P$43:$Q$57,'1 Spec. - 2. Mervärdesmodell'!AS$52,'1 Spec. - 2. Mervärdesmodell'!$AQ82)),"")</f>
        <v/>
      </c>
      <c r="AT82" s="10" t="str" cm="1">
        <f t="array" ref="AT82">IFERROR(IF(INDEX(Admin!$P$43:$Q$57,'1 Spec. - 2. Mervärdesmodell'!AT$52,'1 Spec. - 2. Mervärdesmodell'!$AQ82)="","",INDEX(Admin!$P$43:$Q$57,'1 Spec. - 2. Mervärdesmodell'!AT$52,'1 Spec. - 2. Mervärdesmodell'!$AQ82)),"")</f>
        <v/>
      </c>
      <c r="AU82" s="10" t="str" cm="1">
        <f t="array" ref="AU82">IFERROR(IF(INDEX(Admin!$P$43:$Q$57,'1 Spec. - 2. Mervärdesmodell'!AU$52,'1 Spec. - 2. Mervärdesmodell'!$AQ82)="","",INDEX(Admin!$P$43:$Q$57,'1 Spec. - 2. Mervärdesmodell'!AU$52,'1 Spec. - 2. Mervärdesmodell'!$AQ82)),"")</f>
        <v/>
      </c>
      <c r="AV82" s="10" t="str" cm="1">
        <f t="array" ref="AV82">IFERROR(IF(INDEX(Admin!$P$43:$Q$57,'1 Spec. - 2. Mervärdesmodell'!AV$52,'1 Spec. - 2. Mervärdesmodell'!$AQ82)="","",INDEX(Admin!$P$43:$Q$57,'1 Spec. - 2. Mervärdesmodell'!AV$52,'1 Spec. - 2. Mervärdesmodell'!$AQ82)),"")</f>
        <v/>
      </c>
      <c r="AW82" s="10" t="str" cm="1">
        <f t="array" ref="AW82">IFERROR(IF(INDEX(Admin!$P$43:$Q$57,'1 Spec. - 2. Mervärdesmodell'!AW$52,'1 Spec. - 2. Mervärdesmodell'!$AQ82)="","",INDEX(Admin!$P$43:$Q$57,'1 Spec. - 2. Mervärdesmodell'!AW$52,'1 Spec. - 2. Mervärdesmodell'!$AQ82)),"")</f>
        <v/>
      </c>
      <c r="AX82" s="10" t="str" cm="1">
        <f t="array" ref="AX82">IFERROR(IF(INDEX(Admin!$P$43:$Q$57,'1 Spec. - 2. Mervärdesmodell'!AX$52,'1 Spec. - 2. Mervärdesmodell'!$AQ82)="","",INDEX(Admin!$P$43:$Q$57,'1 Spec. - 2. Mervärdesmodell'!AX$52,'1 Spec. - 2. Mervärdesmodell'!$AQ82)),"")</f>
        <v/>
      </c>
      <c r="AY82" s="10" t="str" cm="1">
        <f t="array" ref="AY82">IFERROR(IF(INDEX(Admin!$P$43:$Q$57,'1 Spec. - 2. Mervärdesmodell'!AY$52,'1 Spec. - 2. Mervärdesmodell'!$AQ82)="","",INDEX(Admin!$P$43:$Q$57,'1 Spec. - 2. Mervärdesmodell'!AY$52,'1 Spec. - 2. Mervärdesmodell'!$AQ82)),"")</f>
        <v/>
      </c>
      <c r="AZ82" s="10" t="str" cm="1">
        <f t="array" ref="AZ82">IFERROR(IF(INDEX(Admin!$P$43:$Q$57,'1 Spec. - 2. Mervärdesmodell'!AZ$52,'1 Spec. - 2. Mervärdesmodell'!$AQ82)="","",INDEX(Admin!$P$43:$Q$57,'1 Spec. - 2. Mervärdesmodell'!AZ$52,'1 Spec. - 2. Mervärdesmodell'!$AQ82)),"")</f>
        <v/>
      </c>
      <c r="BA82" s="10" t="str" cm="1">
        <f t="array" ref="BA82">IFERROR(IF(INDEX(Admin!$P$43:$Q$57,'1 Spec. - 2. Mervärdesmodell'!BA$52,'1 Spec. - 2. Mervärdesmodell'!$AQ82)="","",INDEX(Admin!$P$43:$Q$57,'1 Spec. - 2. Mervärdesmodell'!BA$52,'1 Spec. - 2. Mervärdesmodell'!$AQ82)),"")</f>
        <v/>
      </c>
      <c r="BB82" s="10" t="str" cm="1">
        <f t="array" ref="BB82">IFERROR(IF(INDEX(Admin!$P$43:$Q$57,'1 Spec. - 2. Mervärdesmodell'!BB$52,'1 Spec. - 2. Mervärdesmodell'!$AQ82)="","",INDEX(Admin!$P$43:$Q$57,'1 Spec. - 2. Mervärdesmodell'!BB$52,'1 Spec. - 2. Mervärdesmodell'!$AQ82)),"")</f>
        <v/>
      </c>
      <c r="BC82" s="10" t="str" cm="1">
        <f t="array" ref="BC82">IFERROR(IF(INDEX(Admin!$P$43:$Q$57,'1 Spec. - 2. Mervärdesmodell'!BC$52,'1 Spec. - 2. Mervärdesmodell'!$AQ82)="","",INDEX(Admin!$P$43:$Q$57,'1 Spec. - 2. Mervärdesmodell'!BC$52,'1 Spec. - 2. Mervärdesmodell'!$AQ82)),"")</f>
        <v/>
      </c>
      <c r="BD82" s="10" t="str" cm="1">
        <f t="array" ref="BD82">IFERROR(IF(INDEX(Admin!$P$43:$Q$57,'1 Spec. - 2. Mervärdesmodell'!BD$52,'1 Spec. - 2. Mervärdesmodell'!$AQ82)="","",INDEX(Admin!$P$43:$Q$57,'1 Spec. - 2. Mervärdesmodell'!BD$52,'1 Spec. - 2. Mervärdesmodell'!$AQ82)),"")</f>
        <v/>
      </c>
      <c r="BE82" s="10" t="str" cm="1">
        <f t="array" ref="BE82">IFERROR(IF(INDEX(Admin!$P$43:$Q$57,'1 Spec. - 2. Mervärdesmodell'!BE$52,'1 Spec. - 2. Mervärdesmodell'!$AQ82)="","",INDEX(Admin!$P$43:$Q$57,'1 Spec. - 2. Mervärdesmodell'!BE$52,'1 Spec. - 2. Mervärdesmodell'!$AQ82)),"")</f>
        <v/>
      </c>
      <c r="BF82" s="10" t="str" cm="1">
        <f t="array" ref="BF82">IFERROR(IF(INDEX(Admin!$P$43:$Q$57,'1 Spec. - 2. Mervärdesmodell'!BF$52,'1 Spec. - 2. Mervärdesmodell'!$AQ82)="","",INDEX(Admin!$P$43:$Q$57,'1 Spec. - 2. Mervärdesmodell'!BF$52,'1 Spec. - 2. Mervärdesmodell'!$AQ82)),"")</f>
        <v/>
      </c>
      <c r="BG82" s="10" t="str" cm="1">
        <f t="array" ref="BG82">IFERROR(IF(INDEX(Admin!$P$43:$Q$57,'1 Spec. - 2. Mervärdesmodell'!BG$52,'1 Spec. - 2. Mervärdesmodell'!$AQ82)="","",INDEX(Admin!$P$43:$Q$57,'1 Spec. - 2. Mervärdesmodell'!BG$52,'1 Spec. - 2. Mervärdesmodell'!$AQ82)),"")</f>
        <v/>
      </c>
      <c r="BH82" s="10" t="str">
        <f>IF(C82="Vattenautomater",INDEX(Admin!$R$43:$R$55,MATCH(D82,Admin!$Q$43:$Q$52,0)),"JaNej")</f>
        <v>JaNej</v>
      </c>
    </row>
    <row r="83" spans="1:60" ht="51.95" customHeight="1" x14ac:dyDescent="0.2">
      <c r="A83" s="103" t="str">
        <f t="shared" si="4"/>
        <v>ServiceHyra</v>
      </c>
      <c r="B83" s="232" t="s">
        <v>907</v>
      </c>
      <c r="C83" s="187"/>
      <c r="D83" s="186"/>
      <c r="E83" s="267"/>
      <c r="F83" s="267"/>
      <c r="G83" s="467"/>
      <c r="H83" s="468"/>
      <c r="I83" s="248"/>
      <c r="J83" s="188"/>
      <c r="K83" s="376" t="str">
        <f t="shared" si="5"/>
        <v/>
      </c>
      <c r="L83" s="377"/>
      <c r="M83" s="182"/>
      <c r="N83" s="182"/>
      <c r="O83" s="158"/>
      <c r="Q83" s="176"/>
      <c r="R83" s="469"/>
      <c r="S83" s="470"/>
      <c r="T83" s="363"/>
      <c r="U83" s="363"/>
      <c r="V83" s="364"/>
      <c r="W83" s="363"/>
      <c r="X83" s="364"/>
      <c r="Y83" s="379"/>
      <c r="Z83" s="379"/>
      <c r="AA83" s="379"/>
      <c r="AB83" s="379"/>
      <c r="AC83" s="365">
        <f t="shared" si="0"/>
        <v>0</v>
      </c>
      <c r="AD83" s="365">
        <f t="shared" si="1"/>
        <v>0</v>
      </c>
      <c r="AE83" s="471">
        <f t="shared" si="6"/>
        <v>0</v>
      </c>
      <c r="AF83" s="472"/>
      <c r="AP83" s="147" t="str">
        <f t="shared" si="2"/>
        <v/>
      </c>
      <c r="AQ83" s="147" t="str">
        <f t="shared" si="3"/>
        <v/>
      </c>
      <c r="AS83" s="10" t="str" cm="1">
        <f t="array" ref="AS83">IFERROR(IF(INDEX(Admin!$P$43:$Q$57,'1 Spec. - 2. Mervärdesmodell'!AS$52,'1 Spec. - 2. Mervärdesmodell'!$AQ83)="","",INDEX(Admin!$P$43:$Q$57,'1 Spec. - 2. Mervärdesmodell'!AS$52,'1 Spec. - 2. Mervärdesmodell'!$AQ83)),"")</f>
        <v/>
      </c>
      <c r="AT83" s="10" t="str" cm="1">
        <f t="array" ref="AT83">IFERROR(IF(INDEX(Admin!$P$43:$Q$57,'1 Spec. - 2. Mervärdesmodell'!AT$52,'1 Spec. - 2. Mervärdesmodell'!$AQ83)="","",INDEX(Admin!$P$43:$Q$57,'1 Spec. - 2. Mervärdesmodell'!AT$52,'1 Spec. - 2. Mervärdesmodell'!$AQ83)),"")</f>
        <v/>
      </c>
      <c r="AU83" s="10" t="str" cm="1">
        <f t="array" ref="AU83">IFERROR(IF(INDEX(Admin!$P$43:$Q$57,'1 Spec. - 2. Mervärdesmodell'!AU$52,'1 Spec. - 2. Mervärdesmodell'!$AQ83)="","",INDEX(Admin!$P$43:$Q$57,'1 Spec. - 2. Mervärdesmodell'!AU$52,'1 Spec. - 2. Mervärdesmodell'!$AQ83)),"")</f>
        <v/>
      </c>
      <c r="AV83" s="10" t="str" cm="1">
        <f t="array" ref="AV83">IFERROR(IF(INDEX(Admin!$P$43:$Q$57,'1 Spec. - 2. Mervärdesmodell'!AV$52,'1 Spec. - 2. Mervärdesmodell'!$AQ83)="","",INDEX(Admin!$P$43:$Q$57,'1 Spec. - 2. Mervärdesmodell'!AV$52,'1 Spec. - 2. Mervärdesmodell'!$AQ83)),"")</f>
        <v/>
      </c>
      <c r="AW83" s="10" t="str" cm="1">
        <f t="array" ref="AW83">IFERROR(IF(INDEX(Admin!$P$43:$Q$57,'1 Spec. - 2. Mervärdesmodell'!AW$52,'1 Spec. - 2. Mervärdesmodell'!$AQ83)="","",INDEX(Admin!$P$43:$Q$57,'1 Spec. - 2. Mervärdesmodell'!AW$52,'1 Spec. - 2. Mervärdesmodell'!$AQ83)),"")</f>
        <v/>
      </c>
      <c r="AX83" s="10" t="str" cm="1">
        <f t="array" ref="AX83">IFERROR(IF(INDEX(Admin!$P$43:$Q$57,'1 Spec. - 2. Mervärdesmodell'!AX$52,'1 Spec. - 2. Mervärdesmodell'!$AQ83)="","",INDEX(Admin!$P$43:$Q$57,'1 Spec. - 2. Mervärdesmodell'!AX$52,'1 Spec. - 2. Mervärdesmodell'!$AQ83)),"")</f>
        <v/>
      </c>
      <c r="AY83" s="10" t="str" cm="1">
        <f t="array" ref="AY83">IFERROR(IF(INDEX(Admin!$P$43:$Q$57,'1 Spec. - 2. Mervärdesmodell'!AY$52,'1 Spec. - 2. Mervärdesmodell'!$AQ83)="","",INDEX(Admin!$P$43:$Q$57,'1 Spec. - 2. Mervärdesmodell'!AY$52,'1 Spec. - 2. Mervärdesmodell'!$AQ83)),"")</f>
        <v/>
      </c>
      <c r="AZ83" s="10" t="str" cm="1">
        <f t="array" ref="AZ83">IFERROR(IF(INDEX(Admin!$P$43:$Q$57,'1 Spec. - 2. Mervärdesmodell'!AZ$52,'1 Spec. - 2. Mervärdesmodell'!$AQ83)="","",INDEX(Admin!$P$43:$Q$57,'1 Spec. - 2. Mervärdesmodell'!AZ$52,'1 Spec. - 2. Mervärdesmodell'!$AQ83)),"")</f>
        <v/>
      </c>
      <c r="BA83" s="10" t="str" cm="1">
        <f t="array" ref="BA83">IFERROR(IF(INDEX(Admin!$P$43:$Q$57,'1 Spec. - 2. Mervärdesmodell'!BA$52,'1 Spec. - 2. Mervärdesmodell'!$AQ83)="","",INDEX(Admin!$P$43:$Q$57,'1 Spec. - 2. Mervärdesmodell'!BA$52,'1 Spec. - 2. Mervärdesmodell'!$AQ83)),"")</f>
        <v/>
      </c>
      <c r="BB83" s="10" t="str" cm="1">
        <f t="array" ref="BB83">IFERROR(IF(INDEX(Admin!$P$43:$Q$57,'1 Spec. - 2. Mervärdesmodell'!BB$52,'1 Spec. - 2. Mervärdesmodell'!$AQ83)="","",INDEX(Admin!$P$43:$Q$57,'1 Spec. - 2. Mervärdesmodell'!BB$52,'1 Spec. - 2. Mervärdesmodell'!$AQ83)),"")</f>
        <v/>
      </c>
      <c r="BC83" s="10" t="str" cm="1">
        <f t="array" ref="BC83">IFERROR(IF(INDEX(Admin!$P$43:$Q$57,'1 Spec. - 2. Mervärdesmodell'!BC$52,'1 Spec. - 2. Mervärdesmodell'!$AQ83)="","",INDEX(Admin!$P$43:$Q$57,'1 Spec. - 2. Mervärdesmodell'!BC$52,'1 Spec. - 2. Mervärdesmodell'!$AQ83)),"")</f>
        <v/>
      </c>
      <c r="BD83" s="10" t="str" cm="1">
        <f t="array" ref="BD83">IFERROR(IF(INDEX(Admin!$P$43:$Q$57,'1 Spec. - 2. Mervärdesmodell'!BD$52,'1 Spec. - 2. Mervärdesmodell'!$AQ83)="","",INDEX(Admin!$P$43:$Q$57,'1 Spec. - 2. Mervärdesmodell'!BD$52,'1 Spec. - 2. Mervärdesmodell'!$AQ83)),"")</f>
        <v/>
      </c>
      <c r="BE83" s="10" t="str" cm="1">
        <f t="array" ref="BE83">IFERROR(IF(INDEX(Admin!$P$43:$Q$57,'1 Spec. - 2. Mervärdesmodell'!BE$52,'1 Spec. - 2. Mervärdesmodell'!$AQ83)="","",INDEX(Admin!$P$43:$Q$57,'1 Spec. - 2. Mervärdesmodell'!BE$52,'1 Spec. - 2. Mervärdesmodell'!$AQ83)),"")</f>
        <v/>
      </c>
      <c r="BF83" s="10" t="str" cm="1">
        <f t="array" ref="BF83">IFERROR(IF(INDEX(Admin!$P$43:$Q$57,'1 Spec. - 2. Mervärdesmodell'!BF$52,'1 Spec. - 2. Mervärdesmodell'!$AQ83)="","",INDEX(Admin!$P$43:$Q$57,'1 Spec. - 2. Mervärdesmodell'!BF$52,'1 Spec. - 2. Mervärdesmodell'!$AQ83)),"")</f>
        <v/>
      </c>
      <c r="BG83" s="10" t="str" cm="1">
        <f t="array" ref="BG83">IFERROR(IF(INDEX(Admin!$P$43:$Q$57,'1 Spec. - 2. Mervärdesmodell'!BG$52,'1 Spec. - 2. Mervärdesmodell'!$AQ83)="","",INDEX(Admin!$P$43:$Q$57,'1 Spec. - 2. Mervärdesmodell'!BG$52,'1 Spec. - 2. Mervärdesmodell'!$AQ83)),"")</f>
        <v/>
      </c>
      <c r="BH83" s="10" t="str">
        <f>IF(C83="Vattenautomater",INDEX(Admin!$R$43:$R$55,MATCH(D83,Admin!$Q$43:$Q$52,0)),"JaNej")</f>
        <v>JaNej</v>
      </c>
    </row>
    <row r="84" spans="1:60" ht="51.95" customHeight="1" x14ac:dyDescent="0.2">
      <c r="A84" s="103" t="str">
        <f t="shared" si="4"/>
        <v>ServiceHyra</v>
      </c>
      <c r="B84" s="232" t="s">
        <v>908</v>
      </c>
      <c r="C84" s="187"/>
      <c r="D84" s="186"/>
      <c r="E84" s="267"/>
      <c r="F84" s="267"/>
      <c r="G84" s="467" t="s">
        <v>886</v>
      </c>
      <c r="H84" s="468"/>
      <c r="I84" s="248"/>
      <c r="J84" s="188"/>
      <c r="K84" s="376" t="str">
        <f t="shared" si="5"/>
        <v/>
      </c>
      <c r="L84" s="377"/>
      <c r="M84" s="182"/>
      <c r="N84" s="182"/>
      <c r="O84" s="158"/>
      <c r="Q84" s="176"/>
      <c r="R84" s="469"/>
      <c r="S84" s="470"/>
      <c r="T84" s="363"/>
      <c r="U84" s="363"/>
      <c r="V84" s="364"/>
      <c r="W84" s="363"/>
      <c r="X84" s="364"/>
      <c r="Y84" s="379"/>
      <c r="Z84" s="379"/>
      <c r="AA84" s="379"/>
      <c r="AB84" s="379"/>
      <c r="AC84" s="365">
        <f t="shared" si="0"/>
        <v>0</v>
      </c>
      <c r="AD84" s="365">
        <f t="shared" si="1"/>
        <v>0</v>
      </c>
      <c r="AE84" s="471">
        <f t="shared" si="6"/>
        <v>0</v>
      </c>
      <c r="AF84" s="472"/>
      <c r="AP84" s="147" t="str">
        <f t="shared" si="2"/>
        <v/>
      </c>
      <c r="AQ84" s="147" t="str">
        <f t="shared" si="3"/>
        <v/>
      </c>
      <c r="AS84" s="10" t="str" cm="1">
        <f t="array" ref="AS84">IFERROR(IF(INDEX(Admin!$P$43:$Q$57,'1 Spec. - 2. Mervärdesmodell'!AS$52,'1 Spec. - 2. Mervärdesmodell'!$AQ84)="","",INDEX(Admin!$P$43:$Q$57,'1 Spec. - 2. Mervärdesmodell'!AS$52,'1 Spec. - 2. Mervärdesmodell'!$AQ84)),"")</f>
        <v/>
      </c>
      <c r="AT84" s="10" t="str" cm="1">
        <f t="array" ref="AT84">IFERROR(IF(INDEX(Admin!$P$43:$Q$57,'1 Spec. - 2. Mervärdesmodell'!AT$52,'1 Spec. - 2. Mervärdesmodell'!$AQ84)="","",INDEX(Admin!$P$43:$Q$57,'1 Spec. - 2. Mervärdesmodell'!AT$52,'1 Spec. - 2. Mervärdesmodell'!$AQ84)),"")</f>
        <v/>
      </c>
      <c r="AU84" s="10" t="str" cm="1">
        <f t="array" ref="AU84">IFERROR(IF(INDEX(Admin!$P$43:$Q$57,'1 Spec. - 2. Mervärdesmodell'!AU$52,'1 Spec. - 2. Mervärdesmodell'!$AQ84)="","",INDEX(Admin!$P$43:$Q$57,'1 Spec. - 2. Mervärdesmodell'!AU$52,'1 Spec. - 2. Mervärdesmodell'!$AQ84)),"")</f>
        <v/>
      </c>
      <c r="AV84" s="10" t="str" cm="1">
        <f t="array" ref="AV84">IFERROR(IF(INDEX(Admin!$P$43:$Q$57,'1 Spec. - 2. Mervärdesmodell'!AV$52,'1 Spec. - 2. Mervärdesmodell'!$AQ84)="","",INDEX(Admin!$P$43:$Q$57,'1 Spec. - 2. Mervärdesmodell'!AV$52,'1 Spec. - 2. Mervärdesmodell'!$AQ84)),"")</f>
        <v/>
      </c>
      <c r="AW84" s="10" t="str" cm="1">
        <f t="array" ref="AW84">IFERROR(IF(INDEX(Admin!$P$43:$Q$57,'1 Spec. - 2. Mervärdesmodell'!AW$52,'1 Spec. - 2. Mervärdesmodell'!$AQ84)="","",INDEX(Admin!$P$43:$Q$57,'1 Spec. - 2. Mervärdesmodell'!AW$52,'1 Spec. - 2. Mervärdesmodell'!$AQ84)),"")</f>
        <v/>
      </c>
      <c r="AX84" s="10" t="str" cm="1">
        <f t="array" ref="AX84">IFERROR(IF(INDEX(Admin!$P$43:$Q$57,'1 Spec. - 2. Mervärdesmodell'!AX$52,'1 Spec. - 2. Mervärdesmodell'!$AQ84)="","",INDEX(Admin!$P$43:$Q$57,'1 Spec. - 2. Mervärdesmodell'!AX$52,'1 Spec. - 2. Mervärdesmodell'!$AQ84)),"")</f>
        <v/>
      </c>
      <c r="AY84" s="10" t="str" cm="1">
        <f t="array" ref="AY84">IFERROR(IF(INDEX(Admin!$P$43:$Q$57,'1 Spec. - 2. Mervärdesmodell'!AY$52,'1 Spec. - 2. Mervärdesmodell'!$AQ84)="","",INDEX(Admin!$P$43:$Q$57,'1 Spec. - 2. Mervärdesmodell'!AY$52,'1 Spec. - 2. Mervärdesmodell'!$AQ84)),"")</f>
        <v/>
      </c>
      <c r="AZ84" s="10" t="str" cm="1">
        <f t="array" ref="AZ84">IFERROR(IF(INDEX(Admin!$P$43:$Q$57,'1 Spec. - 2. Mervärdesmodell'!AZ$52,'1 Spec. - 2. Mervärdesmodell'!$AQ84)="","",INDEX(Admin!$P$43:$Q$57,'1 Spec. - 2. Mervärdesmodell'!AZ$52,'1 Spec. - 2. Mervärdesmodell'!$AQ84)),"")</f>
        <v/>
      </c>
      <c r="BA84" s="10" t="str" cm="1">
        <f t="array" ref="BA84">IFERROR(IF(INDEX(Admin!$P$43:$Q$57,'1 Spec. - 2. Mervärdesmodell'!BA$52,'1 Spec. - 2. Mervärdesmodell'!$AQ84)="","",INDEX(Admin!$P$43:$Q$57,'1 Spec. - 2. Mervärdesmodell'!BA$52,'1 Spec. - 2. Mervärdesmodell'!$AQ84)),"")</f>
        <v/>
      </c>
      <c r="BB84" s="10" t="str" cm="1">
        <f t="array" ref="BB84">IFERROR(IF(INDEX(Admin!$P$43:$Q$57,'1 Spec. - 2. Mervärdesmodell'!BB$52,'1 Spec. - 2. Mervärdesmodell'!$AQ84)="","",INDEX(Admin!$P$43:$Q$57,'1 Spec. - 2. Mervärdesmodell'!BB$52,'1 Spec. - 2. Mervärdesmodell'!$AQ84)),"")</f>
        <v/>
      </c>
      <c r="BC84" s="10" t="str" cm="1">
        <f t="array" ref="BC84">IFERROR(IF(INDEX(Admin!$P$43:$Q$57,'1 Spec. - 2. Mervärdesmodell'!BC$52,'1 Spec. - 2. Mervärdesmodell'!$AQ84)="","",INDEX(Admin!$P$43:$Q$57,'1 Spec. - 2. Mervärdesmodell'!BC$52,'1 Spec. - 2. Mervärdesmodell'!$AQ84)),"")</f>
        <v/>
      </c>
      <c r="BD84" s="10" t="str" cm="1">
        <f t="array" ref="BD84">IFERROR(IF(INDEX(Admin!$P$43:$Q$57,'1 Spec. - 2. Mervärdesmodell'!BD$52,'1 Spec. - 2. Mervärdesmodell'!$AQ84)="","",INDEX(Admin!$P$43:$Q$57,'1 Spec. - 2. Mervärdesmodell'!BD$52,'1 Spec. - 2. Mervärdesmodell'!$AQ84)),"")</f>
        <v/>
      </c>
      <c r="BE84" s="10" t="str" cm="1">
        <f t="array" ref="BE84">IFERROR(IF(INDEX(Admin!$P$43:$Q$57,'1 Spec. - 2. Mervärdesmodell'!BE$52,'1 Spec. - 2. Mervärdesmodell'!$AQ84)="","",INDEX(Admin!$P$43:$Q$57,'1 Spec. - 2. Mervärdesmodell'!BE$52,'1 Spec. - 2. Mervärdesmodell'!$AQ84)),"")</f>
        <v/>
      </c>
      <c r="BF84" s="10" t="str" cm="1">
        <f t="array" ref="BF84">IFERROR(IF(INDEX(Admin!$P$43:$Q$57,'1 Spec. - 2. Mervärdesmodell'!BF$52,'1 Spec. - 2. Mervärdesmodell'!$AQ84)="","",INDEX(Admin!$P$43:$Q$57,'1 Spec. - 2. Mervärdesmodell'!BF$52,'1 Spec. - 2. Mervärdesmodell'!$AQ84)),"")</f>
        <v/>
      </c>
      <c r="BG84" s="10" t="str" cm="1">
        <f t="array" ref="BG84">IFERROR(IF(INDEX(Admin!$P$43:$Q$57,'1 Spec. - 2. Mervärdesmodell'!BG$52,'1 Spec. - 2. Mervärdesmodell'!$AQ84)="","",INDEX(Admin!$P$43:$Q$57,'1 Spec. - 2. Mervärdesmodell'!BG$52,'1 Spec. - 2. Mervärdesmodell'!$AQ84)),"")</f>
        <v/>
      </c>
      <c r="BH84" s="10" t="str">
        <f>IF(C84="Vattenautomater",INDEX(Admin!$R$43:$R$55,MATCH(D84,Admin!$Q$43:$Q$52,0)),"JaNej")</f>
        <v>JaNej</v>
      </c>
    </row>
    <row r="85" spans="1:60" ht="51.95" customHeight="1" x14ac:dyDescent="0.2">
      <c r="A85" s="103" t="str">
        <f t="shared" si="4"/>
        <v>ServiceHyra</v>
      </c>
      <c r="B85" s="232" t="s">
        <v>909</v>
      </c>
      <c r="C85" s="187"/>
      <c r="D85" s="186"/>
      <c r="E85" s="267"/>
      <c r="F85" s="267"/>
      <c r="G85" s="467" t="s">
        <v>885</v>
      </c>
      <c r="H85" s="468"/>
      <c r="I85" s="248"/>
      <c r="J85" s="188"/>
      <c r="K85" s="376" t="str">
        <f t="shared" si="5"/>
        <v/>
      </c>
      <c r="L85" s="377"/>
      <c r="M85" s="182"/>
      <c r="N85" s="182"/>
      <c r="O85" s="158"/>
      <c r="Q85" s="176"/>
      <c r="R85" s="469"/>
      <c r="S85" s="470"/>
      <c r="T85" s="363"/>
      <c r="U85" s="363"/>
      <c r="V85" s="364"/>
      <c r="W85" s="363"/>
      <c r="X85" s="364"/>
      <c r="Y85" s="379"/>
      <c r="Z85" s="379"/>
      <c r="AA85" s="379"/>
      <c r="AB85" s="379"/>
      <c r="AC85" s="365">
        <f t="shared" si="0"/>
        <v>0</v>
      </c>
      <c r="AD85" s="365">
        <f t="shared" si="1"/>
        <v>0</v>
      </c>
      <c r="AE85" s="471">
        <f t="shared" si="6"/>
        <v>0</v>
      </c>
      <c r="AF85" s="472"/>
      <c r="AP85" s="147" t="str">
        <f t="shared" si="2"/>
        <v/>
      </c>
      <c r="AQ85" s="147" t="str">
        <f t="shared" si="3"/>
        <v/>
      </c>
      <c r="AS85" s="10" t="str" cm="1">
        <f t="array" ref="AS85">IFERROR(IF(INDEX(Admin!$P$43:$Q$57,'1 Spec. - 2. Mervärdesmodell'!AS$52,'1 Spec. - 2. Mervärdesmodell'!$AQ85)="","",INDEX(Admin!$P$43:$Q$57,'1 Spec. - 2. Mervärdesmodell'!AS$52,'1 Spec. - 2. Mervärdesmodell'!$AQ85)),"")</f>
        <v/>
      </c>
      <c r="AT85" s="10" t="str" cm="1">
        <f t="array" ref="AT85">IFERROR(IF(INDEX(Admin!$P$43:$Q$57,'1 Spec. - 2. Mervärdesmodell'!AT$52,'1 Spec. - 2. Mervärdesmodell'!$AQ85)="","",INDEX(Admin!$P$43:$Q$57,'1 Spec. - 2. Mervärdesmodell'!AT$52,'1 Spec. - 2. Mervärdesmodell'!$AQ85)),"")</f>
        <v/>
      </c>
      <c r="AU85" s="10" t="str" cm="1">
        <f t="array" ref="AU85">IFERROR(IF(INDEX(Admin!$P$43:$Q$57,'1 Spec. - 2. Mervärdesmodell'!AU$52,'1 Spec. - 2. Mervärdesmodell'!$AQ85)="","",INDEX(Admin!$P$43:$Q$57,'1 Spec. - 2. Mervärdesmodell'!AU$52,'1 Spec. - 2. Mervärdesmodell'!$AQ85)),"")</f>
        <v/>
      </c>
      <c r="AV85" s="10" t="str" cm="1">
        <f t="array" ref="AV85">IFERROR(IF(INDEX(Admin!$P$43:$Q$57,'1 Spec. - 2. Mervärdesmodell'!AV$52,'1 Spec. - 2. Mervärdesmodell'!$AQ85)="","",INDEX(Admin!$P$43:$Q$57,'1 Spec. - 2. Mervärdesmodell'!AV$52,'1 Spec. - 2. Mervärdesmodell'!$AQ85)),"")</f>
        <v/>
      </c>
      <c r="AW85" s="10" t="str" cm="1">
        <f t="array" ref="AW85">IFERROR(IF(INDEX(Admin!$P$43:$Q$57,'1 Spec. - 2. Mervärdesmodell'!AW$52,'1 Spec. - 2. Mervärdesmodell'!$AQ85)="","",INDEX(Admin!$P$43:$Q$57,'1 Spec. - 2. Mervärdesmodell'!AW$52,'1 Spec. - 2. Mervärdesmodell'!$AQ85)),"")</f>
        <v/>
      </c>
      <c r="AX85" s="10" t="str" cm="1">
        <f t="array" ref="AX85">IFERROR(IF(INDEX(Admin!$P$43:$Q$57,'1 Spec. - 2. Mervärdesmodell'!AX$52,'1 Spec. - 2. Mervärdesmodell'!$AQ85)="","",INDEX(Admin!$P$43:$Q$57,'1 Spec. - 2. Mervärdesmodell'!AX$52,'1 Spec. - 2. Mervärdesmodell'!$AQ85)),"")</f>
        <v/>
      </c>
      <c r="AY85" s="10" t="str" cm="1">
        <f t="array" ref="AY85">IFERROR(IF(INDEX(Admin!$P$43:$Q$57,'1 Spec. - 2. Mervärdesmodell'!AY$52,'1 Spec. - 2. Mervärdesmodell'!$AQ85)="","",INDEX(Admin!$P$43:$Q$57,'1 Spec. - 2. Mervärdesmodell'!AY$52,'1 Spec. - 2. Mervärdesmodell'!$AQ85)),"")</f>
        <v/>
      </c>
      <c r="AZ85" s="10" t="str" cm="1">
        <f t="array" ref="AZ85">IFERROR(IF(INDEX(Admin!$P$43:$Q$57,'1 Spec. - 2. Mervärdesmodell'!AZ$52,'1 Spec. - 2. Mervärdesmodell'!$AQ85)="","",INDEX(Admin!$P$43:$Q$57,'1 Spec. - 2. Mervärdesmodell'!AZ$52,'1 Spec. - 2. Mervärdesmodell'!$AQ85)),"")</f>
        <v/>
      </c>
      <c r="BA85" s="10" t="str" cm="1">
        <f t="array" ref="BA85">IFERROR(IF(INDEX(Admin!$P$43:$Q$57,'1 Spec. - 2. Mervärdesmodell'!BA$52,'1 Spec. - 2. Mervärdesmodell'!$AQ85)="","",INDEX(Admin!$P$43:$Q$57,'1 Spec. - 2. Mervärdesmodell'!BA$52,'1 Spec. - 2. Mervärdesmodell'!$AQ85)),"")</f>
        <v/>
      </c>
      <c r="BB85" s="10" t="str" cm="1">
        <f t="array" ref="BB85">IFERROR(IF(INDEX(Admin!$P$43:$Q$57,'1 Spec. - 2. Mervärdesmodell'!BB$52,'1 Spec. - 2. Mervärdesmodell'!$AQ85)="","",INDEX(Admin!$P$43:$Q$57,'1 Spec. - 2. Mervärdesmodell'!BB$52,'1 Spec. - 2. Mervärdesmodell'!$AQ85)),"")</f>
        <v/>
      </c>
      <c r="BC85" s="10" t="str" cm="1">
        <f t="array" ref="BC85">IFERROR(IF(INDEX(Admin!$P$43:$Q$57,'1 Spec. - 2. Mervärdesmodell'!BC$52,'1 Spec. - 2. Mervärdesmodell'!$AQ85)="","",INDEX(Admin!$P$43:$Q$57,'1 Spec. - 2. Mervärdesmodell'!BC$52,'1 Spec. - 2. Mervärdesmodell'!$AQ85)),"")</f>
        <v/>
      </c>
      <c r="BD85" s="10" t="str" cm="1">
        <f t="array" ref="BD85">IFERROR(IF(INDEX(Admin!$P$43:$Q$57,'1 Spec. - 2. Mervärdesmodell'!BD$52,'1 Spec. - 2. Mervärdesmodell'!$AQ85)="","",INDEX(Admin!$P$43:$Q$57,'1 Spec. - 2. Mervärdesmodell'!BD$52,'1 Spec. - 2. Mervärdesmodell'!$AQ85)),"")</f>
        <v/>
      </c>
      <c r="BE85" s="10" t="str" cm="1">
        <f t="array" ref="BE85">IFERROR(IF(INDEX(Admin!$P$43:$Q$57,'1 Spec. - 2. Mervärdesmodell'!BE$52,'1 Spec. - 2. Mervärdesmodell'!$AQ85)="","",INDEX(Admin!$P$43:$Q$57,'1 Spec. - 2. Mervärdesmodell'!BE$52,'1 Spec. - 2. Mervärdesmodell'!$AQ85)),"")</f>
        <v/>
      </c>
      <c r="BF85" s="10" t="str" cm="1">
        <f t="array" ref="BF85">IFERROR(IF(INDEX(Admin!$P$43:$Q$57,'1 Spec. - 2. Mervärdesmodell'!BF$52,'1 Spec. - 2. Mervärdesmodell'!$AQ85)="","",INDEX(Admin!$P$43:$Q$57,'1 Spec. - 2. Mervärdesmodell'!BF$52,'1 Spec. - 2. Mervärdesmodell'!$AQ85)),"")</f>
        <v/>
      </c>
      <c r="BG85" s="10" t="str" cm="1">
        <f t="array" ref="BG85">IFERROR(IF(INDEX(Admin!$P$43:$Q$57,'1 Spec. - 2. Mervärdesmodell'!BG$52,'1 Spec. - 2. Mervärdesmodell'!$AQ85)="","",INDEX(Admin!$P$43:$Q$57,'1 Spec. - 2. Mervärdesmodell'!BG$52,'1 Spec. - 2. Mervärdesmodell'!$AQ85)),"")</f>
        <v/>
      </c>
      <c r="BH85" s="10" t="str">
        <f>IF(C85="Vattenautomater",INDEX(Admin!$R$43:$R$55,MATCH(D85,Admin!$Q$43:$Q$52,0)),"JaNej")</f>
        <v>JaNej</v>
      </c>
    </row>
    <row r="86" spans="1:60" ht="51.95" customHeight="1" x14ac:dyDescent="0.2">
      <c r="A86" s="103" t="str">
        <f t="shared" si="4"/>
        <v>ServiceHyra</v>
      </c>
      <c r="B86" s="232" t="s">
        <v>910</v>
      </c>
      <c r="C86" s="187"/>
      <c r="D86" s="186"/>
      <c r="E86" s="267"/>
      <c r="F86" s="267"/>
      <c r="G86" s="467"/>
      <c r="H86" s="468"/>
      <c r="I86" s="248"/>
      <c r="J86" s="188"/>
      <c r="K86" s="376" t="str">
        <f t="shared" si="5"/>
        <v/>
      </c>
      <c r="L86" s="377"/>
      <c r="M86" s="182"/>
      <c r="N86" s="182"/>
      <c r="O86" s="158"/>
      <c r="Q86" s="176"/>
      <c r="R86" s="469"/>
      <c r="S86" s="470"/>
      <c r="T86" s="363"/>
      <c r="U86" s="363"/>
      <c r="V86" s="364"/>
      <c r="W86" s="363"/>
      <c r="X86" s="364"/>
      <c r="Y86" s="379"/>
      <c r="Z86" s="379"/>
      <c r="AA86" s="379"/>
      <c r="AB86" s="379"/>
      <c r="AC86" s="365">
        <f t="shared" si="0"/>
        <v>0</v>
      </c>
      <c r="AD86" s="365">
        <f t="shared" si="1"/>
        <v>0</v>
      </c>
      <c r="AE86" s="471">
        <f t="shared" si="6"/>
        <v>0</v>
      </c>
      <c r="AF86" s="472"/>
      <c r="AP86" s="147" t="str">
        <f t="shared" si="2"/>
        <v/>
      </c>
      <c r="AQ86" s="147" t="str">
        <f t="shared" si="3"/>
        <v/>
      </c>
      <c r="AS86" s="10" t="str" cm="1">
        <f t="array" ref="AS86">IFERROR(IF(INDEX(Admin!$P$43:$Q$57,'1 Spec. - 2. Mervärdesmodell'!AS$52,'1 Spec. - 2. Mervärdesmodell'!$AQ86)="","",INDEX(Admin!$P$43:$Q$57,'1 Spec. - 2. Mervärdesmodell'!AS$52,'1 Spec. - 2. Mervärdesmodell'!$AQ86)),"")</f>
        <v/>
      </c>
      <c r="AT86" s="10" t="str" cm="1">
        <f t="array" ref="AT86">IFERROR(IF(INDEX(Admin!$P$43:$Q$57,'1 Spec. - 2. Mervärdesmodell'!AT$52,'1 Spec. - 2. Mervärdesmodell'!$AQ86)="","",INDEX(Admin!$P$43:$Q$57,'1 Spec. - 2. Mervärdesmodell'!AT$52,'1 Spec. - 2. Mervärdesmodell'!$AQ86)),"")</f>
        <v/>
      </c>
      <c r="AU86" s="10" t="str" cm="1">
        <f t="array" ref="AU86">IFERROR(IF(INDEX(Admin!$P$43:$Q$57,'1 Spec. - 2. Mervärdesmodell'!AU$52,'1 Spec. - 2. Mervärdesmodell'!$AQ86)="","",INDEX(Admin!$P$43:$Q$57,'1 Spec. - 2. Mervärdesmodell'!AU$52,'1 Spec. - 2. Mervärdesmodell'!$AQ86)),"")</f>
        <v/>
      </c>
      <c r="AV86" s="10" t="str" cm="1">
        <f t="array" ref="AV86">IFERROR(IF(INDEX(Admin!$P$43:$Q$57,'1 Spec. - 2. Mervärdesmodell'!AV$52,'1 Spec. - 2. Mervärdesmodell'!$AQ86)="","",INDEX(Admin!$P$43:$Q$57,'1 Spec. - 2. Mervärdesmodell'!AV$52,'1 Spec. - 2. Mervärdesmodell'!$AQ86)),"")</f>
        <v/>
      </c>
      <c r="AW86" s="10" t="str" cm="1">
        <f t="array" ref="AW86">IFERROR(IF(INDEX(Admin!$P$43:$Q$57,'1 Spec. - 2. Mervärdesmodell'!AW$52,'1 Spec. - 2. Mervärdesmodell'!$AQ86)="","",INDEX(Admin!$P$43:$Q$57,'1 Spec. - 2. Mervärdesmodell'!AW$52,'1 Spec. - 2. Mervärdesmodell'!$AQ86)),"")</f>
        <v/>
      </c>
      <c r="AX86" s="10" t="str" cm="1">
        <f t="array" ref="AX86">IFERROR(IF(INDEX(Admin!$P$43:$Q$57,'1 Spec. - 2. Mervärdesmodell'!AX$52,'1 Spec. - 2. Mervärdesmodell'!$AQ86)="","",INDEX(Admin!$P$43:$Q$57,'1 Spec. - 2. Mervärdesmodell'!AX$52,'1 Spec. - 2. Mervärdesmodell'!$AQ86)),"")</f>
        <v/>
      </c>
      <c r="AY86" s="10" t="str" cm="1">
        <f t="array" ref="AY86">IFERROR(IF(INDEX(Admin!$P$43:$Q$57,'1 Spec. - 2. Mervärdesmodell'!AY$52,'1 Spec. - 2. Mervärdesmodell'!$AQ86)="","",INDEX(Admin!$P$43:$Q$57,'1 Spec. - 2. Mervärdesmodell'!AY$52,'1 Spec. - 2. Mervärdesmodell'!$AQ86)),"")</f>
        <v/>
      </c>
      <c r="AZ86" s="10" t="str" cm="1">
        <f t="array" ref="AZ86">IFERROR(IF(INDEX(Admin!$P$43:$Q$57,'1 Spec. - 2. Mervärdesmodell'!AZ$52,'1 Spec. - 2. Mervärdesmodell'!$AQ86)="","",INDEX(Admin!$P$43:$Q$57,'1 Spec. - 2. Mervärdesmodell'!AZ$52,'1 Spec. - 2. Mervärdesmodell'!$AQ86)),"")</f>
        <v/>
      </c>
      <c r="BA86" s="10" t="str" cm="1">
        <f t="array" ref="BA86">IFERROR(IF(INDEX(Admin!$P$43:$Q$57,'1 Spec. - 2. Mervärdesmodell'!BA$52,'1 Spec. - 2. Mervärdesmodell'!$AQ86)="","",INDEX(Admin!$P$43:$Q$57,'1 Spec. - 2. Mervärdesmodell'!BA$52,'1 Spec. - 2. Mervärdesmodell'!$AQ86)),"")</f>
        <v/>
      </c>
      <c r="BB86" s="10" t="str" cm="1">
        <f t="array" ref="BB86">IFERROR(IF(INDEX(Admin!$P$43:$Q$57,'1 Spec. - 2. Mervärdesmodell'!BB$52,'1 Spec. - 2. Mervärdesmodell'!$AQ86)="","",INDEX(Admin!$P$43:$Q$57,'1 Spec. - 2. Mervärdesmodell'!BB$52,'1 Spec. - 2. Mervärdesmodell'!$AQ86)),"")</f>
        <v/>
      </c>
      <c r="BC86" s="10" t="str" cm="1">
        <f t="array" ref="BC86">IFERROR(IF(INDEX(Admin!$P$43:$Q$57,'1 Spec. - 2. Mervärdesmodell'!BC$52,'1 Spec. - 2. Mervärdesmodell'!$AQ86)="","",INDEX(Admin!$P$43:$Q$57,'1 Spec. - 2. Mervärdesmodell'!BC$52,'1 Spec. - 2. Mervärdesmodell'!$AQ86)),"")</f>
        <v/>
      </c>
      <c r="BD86" s="10" t="str" cm="1">
        <f t="array" ref="BD86">IFERROR(IF(INDEX(Admin!$P$43:$Q$57,'1 Spec. - 2. Mervärdesmodell'!BD$52,'1 Spec. - 2. Mervärdesmodell'!$AQ86)="","",INDEX(Admin!$P$43:$Q$57,'1 Spec. - 2. Mervärdesmodell'!BD$52,'1 Spec. - 2. Mervärdesmodell'!$AQ86)),"")</f>
        <v/>
      </c>
      <c r="BE86" s="10" t="str" cm="1">
        <f t="array" ref="BE86">IFERROR(IF(INDEX(Admin!$P$43:$Q$57,'1 Spec. - 2. Mervärdesmodell'!BE$52,'1 Spec. - 2. Mervärdesmodell'!$AQ86)="","",INDEX(Admin!$P$43:$Q$57,'1 Spec. - 2. Mervärdesmodell'!BE$52,'1 Spec. - 2. Mervärdesmodell'!$AQ86)),"")</f>
        <v/>
      </c>
      <c r="BF86" s="10" t="str" cm="1">
        <f t="array" ref="BF86">IFERROR(IF(INDEX(Admin!$P$43:$Q$57,'1 Spec. - 2. Mervärdesmodell'!BF$52,'1 Spec. - 2. Mervärdesmodell'!$AQ86)="","",INDEX(Admin!$P$43:$Q$57,'1 Spec. - 2. Mervärdesmodell'!BF$52,'1 Spec. - 2. Mervärdesmodell'!$AQ86)),"")</f>
        <v/>
      </c>
      <c r="BG86" s="10" t="str" cm="1">
        <f t="array" ref="BG86">IFERROR(IF(INDEX(Admin!$P$43:$Q$57,'1 Spec. - 2. Mervärdesmodell'!BG$52,'1 Spec. - 2. Mervärdesmodell'!$AQ86)="","",INDEX(Admin!$P$43:$Q$57,'1 Spec. - 2. Mervärdesmodell'!BG$52,'1 Spec. - 2. Mervärdesmodell'!$AQ86)),"")</f>
        <v/>
      </c>
      <c r="BH86" s="10" t="str">
        <f>IF(C86="Vattenautomater",INDEX(Admin!$R$43:$R$55,MATCH(D86,Admin!$Q$43:$Q$52,0)),"JaNej")</f>
        <v>JaNej</v>
      </c>
    </row>
    <row r="87" spans="1:60" ht="51.95" customHeight="1" x14ac:dyDescent="0.2">
      <c r="A87" s="103" t="str">
        <f t="shared" si="4"/>
        <v>ServiceHyra</v>
      </c>
      <c r="B87" s="232" t="s">
        <v>911</v>
      </c>
      <c r="C87" s="187"/>
      <c r="D87" s="186"/>
      <c r="E87" s="267"/>
      <c r="F87" s="267"/>
      <c r="G87" s="467"/>
      <c r="H87" s="468"/>
      <c r="I87" s="248"/>
      <c r="J87" s="188"/>
      <c r="K87" s="376" t="str">
        <f t="shared" si="5"/>
        <v/>
      </c>
      <c r="L87" s="377"/>
      <c r="M87" s="182"/>
      <c r="N87" s="182"/>
      <c r="O87" s="158"/>
      <c r="Q87" s="176"/>
      <c r="R87" s="469"/>
      <c r="S87" s="470"/>
      <c r="T87" s="363"/>
      <c r="U87" s="363"/>
      <c r="V87" s="364"/>
      <c r="W87" s="363"/>
      <c r="X87" s="364"/>
      <c r="Y87" s="379"/>
      <c r="Z87" s="379"/>
      <c r="AA87" s="379"/>
      <c r="AB87" s="379"/>
      <c r="AC87" s="365">
        <f t="shared" si="0"/>
        <v>0</v>
      </c>
      <c r="AD87" s="365">
        <f t="shared" si="1"/>
        <v>0</v>
      </c>
      <c r="AE87" s="487">
        <f t="shared" si="6"/>
        <v>0</v>
      </c>
      <c r="AF87" s="488"/>
      <c r="AP87" s="147" t="str">
        <f t="shared" si="2"/>
        <v/>
      </c>
      <c r="AQ87" s="147" t="str">
        <f t="shared" si="3"/>
        <v/>
      </c>
      <c r="AS87" s="10" t="str" cm="1">
        <f t="array" ref="AS87">IFERROR(IF(INDEX(Admin!$P$43:$Q$57,'1 Spec. - 2. Mervärdesmodell'!AS$52,'1 Spec. - 2. Mervärdesmodell'!$AQ87)="","",INDEX(Admin!$P$43:$Q$57,'1 Spec. - 2. Mervärdesmodell'!AS$52,'1 Spec. - 2. Mervärdesmodell'!$AQ87)),"")</f>
        <v/>
      </c>
      <c r="AT87" s="10" t="str" cm="1">
        <f t="array" ref="AT87">IFERROR(IF(INDEX(Admin!$P$43:$Q$57,'1 Spec. - 2. Mervärdesmodell'!AT$52,'1 Spec. - 2. Mervärdesmodell'!$AQ87)="","",INDEX(Admin!$P$43:$Q$57,'1 Spec. - 2. Mervärdesmodell'!AT$52,'1 Spec. - 2. Mervärdesmodell'!$AQ87)),"")</f>
        <v/>
      </c>
      <c r="AU87" s="10" t="str" cm="1">
        <f t="array" ref="AU87">IFERROR(IF(INDEX(Admin!$P$43:$Q$57,'1 Spec. - 2. Mervärdesmodell'!AU$52,'1 Spec. - 2. Mervärdesmodell'!$AQ87)="","",INDEX(Admin!$P$43:$Q$57,'1 Spec. - 2. Mervärdesmodell'!AU$52,'1 Spec. - 2. Mervärdesmodell'!$AQ87)),"")</f>
        <v/>
      </c>
      <c r="AV87" s="10" t="str" cm="1">
        <f t="array" ref="AV87">IFERROR(IF(INDEX(Admin!$P$43:$Q$57,'1 Spec. - 2. Mervärdesmodell'!AV$52,'1 Spec. - 2. Mervärdesmodell'!$AQ87)="","",INDEX(Admin!$P$43:$Q$57,'1 Spec. - 2. Mervärdesmodell'!AV$52,'1 Spec. - 2. Mervärdesmodell'!$AQ87)),"")</f>
        <v/>
      </c>
      <c r="AW87" s="10" t="str" cm="1">
        <f t="array" ref="AW87">IFERROR(IF(INDEX(Admin!$P$43:$Q$57,'1 Spec. - 2. Mervärdesmodell'!AW$52,'1 Spec. - 2. Mervärdesmodell'!$AQ87)="","",INDEX(Admin!$P$43:$Q$57,'1 Spec. - 2. Mervärdesmodell'!AW$52,'1 Spec. - 2. Mervärdesmodell'!$AQ87)),"")</f>
        <v/>
      </c>
      <c r="AX87" s="10" t="str" cm="1">
        <f t="array" ref="AX87">IFERROR(IF(INDEX(Admin!$P$43:$Q$57,'1 Spec. - 2. Mervärdesmodell'!AX$52,'1 Spec. - 2. Mervärdesmodell'!$AQ87)="","",INDEX(Admin!$P$43:$Q$57,'1 Spec. - 2. Mervärdesmodell'!AX$52,'1 Spec. - 2. Mervärdesmodell'!$AQ87)),"")</f>
        <v/>
      </c>
      <c r="AY87" s="10" t="str" cm="1">
        <f t="array" ref="AY87">IFERROR(IF(INDEX(Admin!$P$43:$Q$57,'1 Spec. - 2. Mervärdesmodell'!AY$52,'1 Spec. - 2. Mervärdesmodell'!$AQ87)="","",INDEX(Admin!$P$43:$Q$57,'1 Spec. - 2. Mervärdesmodell'!AY$52,'1 Spec. - 2. Mervärdesmodell'!$AQ87)),"")</f>
        <v/>
      </c>
      <c r="AZ87" s="10" t="str" cm="1">
        <f t="array" ref="AZ87">IFERROR(IF(INDEX(Admin!$P$43:$Q$57,'1 Spec. - 2. Mervärdesmodell'!AZ$52,'1 Spec. - 2. Mervärdesmodell'!$AQ87)="","",INDEX(Admin!$P$43:$Q$57,'1 Spec. - 2. Mervärdesmodell'!AZ$52,'1 Spec. - 2. Mervärdesmodell'!$AQ87)),"")</f>
        <v/>
      </c>
      <c r="BA87" s="10" t="str" cm="1">
        <f t="array" ref="BA87">IFERROR(IF(INDEX(Admin!$P$43:$Q$57,'1 Spec. - 2. Mervärdesmodell'!BA$52,'1 Spec. - 2. Mervärdesmodell'!$AQ87)="","",INDEX(Admin!$P$43:$Q$57,'1 Spec. - 2. Mervärdesmodell'!BA$52,'1 Spec. - 2. Mervärdesmodell'!$AQ87)),"")</f>
        <v/>
      </c>
      <c r="BB87" s="10" t="str" cm="1">
        <f t="array" ref="BB87">IFERROR(IF(INDEX(Admin!$P$43:$Q$57,'1 Spec. - 2. Mervärdesmodell'!BB$52,'1 Spec. - 2. Mervärdesmodell'!$AQ87)="","",INDEX(Admin!$P$43:$Q$57,'1 Spec. - 2. Mervärdesmodell'!BB$52,'1 Spec. - 2. Mervärdesmodell'!$AQ87)),"")</f>
        <v/>
      </c>
      <c r="BC87" s="10" t="str" cm="1">
        <f t="array" ref="BC87">IFERROR(IF(INDEX(Admin!$P$43:$Q$57,'1 Spec. - 2. Mervärdesmodell'!BC$52,'1 Spec. - 2. Mervärdesmodell'!$AQ87)="","",INDEX(Admin!$P$43:$Q$57,'1 Spec. - 2. Mervärdesmodell'!BC$52,'1 Spec. - 2. Mervärdesmodell'!$AQ87)),"")</f>
        <v/>
      </c>
      <c r="BD87" s="10" t="str" cm="1">
        <f t="array" ref="BD87">IFERROR(IF(INDEX(Admin!$P$43:$Q$57,'1 Spec. - 2. Mervärdesmodell'!BD$52,'1 Spec. - 2. Mervärdesmodell'!$AQ87)="","",INDEX(Admin!$P$43:$Q$57,'1 Spec. - 2. Mervärdesmodell'!BD$52,'1 Spec. - 2. Mervärdesmodell'!$AQ87)),"")</f>
        <v/>
      </c>
      <c r="BE87" s="10" t="str" cm="1">
        <f t="array" ref="BE87">IFERROR(IF(INDEX(Admin!$P$43:$Q$57,'1 Spec. - 2. Mervärdesmodell'!BE$52,'1 Spec. - 2. Mervärdesmodell'!$AQ87)="","",INDEX(Admin!$P$43:$Q$57,'1 Spec. - 2. Mervärdesmodell'!BE$52,'1 Spec. - 2. Mervärdesmodell'!$AQ87)),"")</f>
        <v/>
      </c>
      <c r="BF87" s="10" t="str" cm="1">
        <f t="array" ref="BF87">IFERROR(IF(INDEX(Admin!$P$43:$Q$57,'1 Spec. - 2. Mervärdesmodell'!BF$52,'1 Spec. - 2. Mervärdesmodell'!$AQ87)="","",INDEX(Admin!$P$43:$Q$57,'1 Spec. - 2. Mervärdesmodell'!BF$52,'1 Spec. - 2. Mervärdesmodell'!$AQ87)),"")</f>
        <v/>
      </c>
      <c r="BG87" s="10" t="str" cm="1">
        <f t="array" ref="BG87">IFERROR(IF(INDEX(Admin!$P$43:$Q$57,'1 Spec. - 2. Mervärdesmodell'!BG$52,'1 Spec. - 2. Mervärdesmodell'!$AQ87)="","",INDEX(Admin!$P$43:$Q$57,'1 Spec. - 2. Mervärdesmodell'!BG$52,'1 Spec. - 2. Mervärdesmodell'!$AQ87)),"")</f>
        <v/>
      </c>
      <c r="BH87" s="10" t="str">
        <f>IF(C87="Vattenautomater",INDEX(Admin!$R$43:$R$55,MATCH(D87,Admin!$Q$43:$Q$52,0)),"JaNej")</f>
        <v>JaNej</v>
      </c>
    </row>
    <row r="88" spans="1:60" ht="7.5" customHeight="1" x14ac:dyDescent="0.2">
      <c r="C88" s="1"/>
      <c r="P88" s="183"/>
      <c r="Q88" s="183"/>
      <c r="R88" s="183"/>
      <c r="X88" s="184"/>
      <c r="Y88" s="196"/>
      <c r="Z88" s="196"/>
      <c r="AA88" s="196"/>
      <c r="AB88" s="196"/>
      <c r="AC88" s="196"/>
      <c r="AD88" s="15"/>
    </row>
    <row r="89" spans="1:60" ht="28.5" customHeight="1" x14ac:dyDescent="0.2">
      <c r="C89" s="1"/>
      <c r="P89" s="183"/>
      <c r="Q89" s="183"/>
      <c r="R89" s="183"/>
      <c r="U89" s="15"/>
      <c r="V89" s="15"/>
      <c r="W89" s="15"/>
      <c r="X89" s="15"/>
      <c r="Y89" s="43"/>
      <c r="AA89" s="43"/>
      <c r="AD89" s="197" t="s">
        <v>775</v>
      </c>
      <c r="AE89" s="494">
        <f>SUM(AE53:AF87)</f>
        <v>0</v>
      </c>
      <c r="AF89" s="495"/>
    </row>
    <row r="90" spans="1:60" ht="24.75" customHeight="1" x14ac:dyDescent="0.2">
      <c r="B90" s="524" t="s">
        <v>744</v>
      </c>
      <c r="C90" s="524"/>
      <c r="D90" s="524"/>
      <c r="E90" s="524"/>
      <c r="F90" s="524"/>
      <c r="I90" s="24"/>
      <c r="L90" s="14"/>
      <c r="M90" s="14"/>
      <c r="N90" s="14"/>
      <c r="O90" s="14"/>
      <c r="P90" s="14"/>
      <c r="Q90" s="28" t="s">
        <v>49</v>
      </c>
      <c r="S90" s="28"/>
      <c r="AA90" s="143"/>
      <c r="AB90" s="15"/>
      <c r="AC90" s="15"/>
      <c r="AD90" s="15"/>
    </row>
    <row r="91" spans="1:60" ht="12.75" hidden="1" customHeight="1" x14ac:dyDescent="0.2">
      <c r="B91" s="552"/>
      <c r="C91" s="552"/>
      <c r="D91" s="552"/>
      <c r="E91" s="552"/>
      <c r="F91" s="552"/>
      <c r="G91" s="39"/>
      <c r="I91" s="144" t="s">
        <v>134</v>
      </c>
      <c r="P91" s="14"/>
      <c r="Q91" s="39"/>
      <c r="R91" s="39"/>
      <c r="S91" s="39"/>
      <c r="U91" s="39"/>
    </row>
    <row r="92" spans="1:60" ht="90" customHeight="1" x14ac:dyDescent="0.2">
      <c r="B92" s="216" t="s">
        <v>666</v>
      </c>
      <c r="C92" s="557" t="s">
        <v>745</v>
      </c>
      <c r="D92" s="696"/>
      <c r="E92" s="558"/>
      <c r="F92" s="557" t="s">
        <v>777</v>
      </c>
      <c r="G92" s="558"/>
      <c r="H92" s="217" t="s">
        <v>786</v>
      </c>
      <c r="I92" s="217" t="s">
        <v>787</v>
      </c>
      <c r="J92" s="220" t="s">
        <v>737</v>
      </c>
      <c r="K92" s="220" t="s">
        <v>736</v>
      </c>
      <c r="L92" s="213"/>
      <c r="M92" s="213"/>
      <c r="N92" s="213"/>
      <c r="O92" s="213"/>
      <c r="P92" s="213"/>
      <c r="Q92" s="173" t="s">
        <v>746</v>
      </c>
      <c r="R92" s="776" t="s">
        <v>758</v>
      </c>
      <c r="S92" s="777"/>
      <c r="T92" s="778"/>
      <c r="U92" s="174" t="s">
        <v>799</v>
      </c>
      <c r="V92" s="175" t="s">
        <v>807</v>
      </c>
      <c r="W92" s="174" t="s">
        <v>804</v>
      </c>
      <c r="X92" s="175" t="s">
        <v>806</v>
      </c>
      <c r="Y92" s="500" t="s">
        <v>805</v>
      </c>
      <c r="Z92" s="501"/>
      <c r="AP92" s="150"/>
      <c r="AQ92" s="150"/>
      <c r="AR92" s="150"/>
      <c r="AS92" s="150"/>
      <c r="AT92" s="150"/>
      <c r="AU92" s="150"/>
      <c r="AV92" s="150"/>
      <c r="AW92" s="150"/>
      <c r="AX92" s="150"/>
      <c r="AY92" s="150"/>
      <c r="AZ92" s="150"/>
      <c r="BA92" s="150"/>
      <c r="BB92" s="150"/>
      <c r="BC92" s="150"/>
      <c r="BD92" s="150"/>
    </row>
    <row r="93" spans="1:60" ht="51.95" customHeight="1" x14ac:dyDescent="0.2">
      <c r="B93" s="232" t="s">
        <v>96</v>
      </c>
      <c r="C93" s="482"/>
      <c r="D93" s="483"/>
      <c r="E93" s="484"/>
      <c r="F93" s="467"/>
      <c r="G93" s="468"/>
      <c r="H93" s="268"/>
      <c r="I93" s="265" t="str">
        <f>IFERROR(IF(LEFT(C93,3)="Övr",MID(F93,FIND("(",F93)+1,LEN(F93)-FIND("(",F93)-1),INDEX(Admin!$H$127:$H$150,MATCH($C93,Admin!$I$127:$I$150,0))),"")</f>
        <v/>
      </c>
      <c r="J93" s="182"/>
      <c r="K93" s="182"/>
      <c r="L93" s="213"/>
      <c r="M93" s="213"/>
      <c r="N93" s="213"/>
      <c r="O93" s="213"/>
      <c r="P93" s="213"/>
      <c r="Q93" s="176"/>
      <c r="R93" s="469"/>
      <c r="S93" s="698"/>
      <c r="T93" s="470"/>
      <c r="U93" s="366"/>
      <c r="V93" s="367">
        <f t="shared" ref="V93:V124" si="10">IF(U93*H93*J93=0,0,U93*H93*J93)</f>
        <v>0</v>
      </c>
      <c r="W93" s="366"/>
      <c r="X93" s="367">
        <f t="shared" ref="X93:X124" si="11">IF(W93*H93*K93=0,0,W93*H93*K93)</f>
        <v>0</v>
      </c>
      <c r="Y93" s="699">
        <f>IF(Q93="Nej",0,IFERROR(+V93+X93,""))</f>
        <v>0</v>
      </c>
      <c r="Z93" s="700"/>
      <c r="AA93" s="170"/>
      <c r="AB93" s="147"/>
      <c r="AC93" s="147"/>
      <c r="AD93" s="147"/>
      <c r="AE93" s="147"/>
      <c r="AF93" s="147"/>
      <c r="AG93" s="147"/>
      <c r="AH93" s="147"/>
      <c r="AI93" s="147"/>
      <c r="AJ93" s="147"/>
      <c r="AK93" s="147"/>
      <c r="AL93" s="147"/>
      <c r="AM93" s="147" t="str">
        <f t="shared" ref="AM93:AM124" si="12">IF(C93="Kaffeautomater","Kaffeautomater",IF(C93="Vattenautomater","Vattenautomater",""))</f>
        <v/>
      </c>
      <c r="AN93" s="147" t="str">
        <f t="shared" ref="AN93:AN142" si="13">IF(AM93="Kaffeautomater",1,IF(AM93="Vattenautomater",2,""))</f>
        <v/>
      </c>
    </row>
    <row r="94" spans="1:60" ht="51.95" customHeight="1" x14ac:dyDescent="0.2">
      <c r="B94" s="232" t="s">
        <v>97</v>
      </c>
      <c r="C94" s="482"/>
      <c r="D94" s="483"/>
      <c r="E94" s="484"/>
      <c r="F94" s="467"/>
      <c r="G94" s="468"/>
      <c r="H94" s="268"/>
      <c r="I94" s="265" t="str">
        <f>IFERROR(IF(LEFT(C94,3)="Övr",MID(F94,FIND("(",F94)+1,LEN(F94)-FIND("(",F94)-1),INDEX(Admin!$H$127:$H$150,MATCH($C94,Admin!$I$127:$I$150,0))),"")</f>
        <v/>
      </c>
      <c r="J94" s="182"/>
      <c r="K94" s="182"/>
      <c r="L94" s="213"/>
      <c r="M94" s="213"/>
      <c r="N94" s="213"/>
      <c r="O94" s="213"/>
      <c r="P94" s="213"/>
      <c r="Q94" s="176"/>
      <c r="R94" s="469"/>
      <c r="S94" s="698"/>
      <c r="T94" s="470"/>
      <c r="U94" s="366"/>
      <c r="V94" s="367">
        <f t="shared" si="10"/>
        <v>0</v>
      </c>
      <c r="W94" s="366"/>
      <c r="X94" s="367">
        <f t="shared" si="11"/>
        <v>0</v>
      </c>
      <c r="Y94" s="699">
        <f t="shared" ref="Y94:Y152" si="14">IF(Q94="Nej",0,IFERROR(+V94+X94,""))</f>
        <v>0</v>
      </c>
      <c r="Z94" s="700"/>
      <c r="AM94" s="147" t="str">
        <f t="shared" si="12"/>
        <v/>
      </c>
      <c r="AN94" s="147" t="str">
        <f t="shared" si="13"/>
        <v/>
      </c>
    </row>
    <row r="95" spans="1:60" ht="51.95" customHeight="1" x14ac:dyDescent="0.2">
      <c r="B95" s="232" t="s">
        <v>98</v>
      </c>
      <c r="C95" s="482"/>
      <c r="D95" s="483"/>
      <c r="E95" s="484"/>
      <c r="F95" s="467"/>
      <c r="G95" s="468"/>
      <c r="H95" s="268"/>
      <c r="I95" s="265" t="str">
        <f>IFERROR(IF(LEFT(C95,3)="Övr",MID(F95,FIND("(",F95)+1,LEN(F95)-FIND("(",F95)-1),INDEX(Admin!$H$127:$H$150,MATCH($C95,Admin!$I$127:$I$150,0))),"")</f>
        <v/>
      </c>
      <c r="J95" s="182"/>
      <c r="K95" s="182"/>
      <c r="L95" s="213"/>
      <c r="M95" s="213"/>
      <c r="N95" s="213"/>
      <c r="O95" s="213"/>
      <c r="P95" s="213"/>
      <c r="Q95" s="176"/>
      <c r="R95" s="469"/>
      <c r="S95" s="698"/>
      <c r="T95" s="470"/>
      <c r="U95" s="366"/>
      <c r="V95" s="367">
        <f t="shared" si="10"/>
        <v>0</v>
      </c>
      <c r="W95" s="366"/>
      <c r="X95" s="367">
        <f t="shared" si="11"/>
        <v>0</v>
      </c>
      <c r="Y95" s="699">
        <f t="shared" si="14"/>
        <v>0</v>
      </c>
      <c r="Z95" s="700"/>
      <c r="AM95" s="147" t="str">
        <f t="shared" si="12"/>
        <v/>
      </c>
      <c r="AN95" s="147" t="str">
        <f t="shared" si="13"/>
        <v/>
      </c>
    </row>
    <row r="96" spans="1:60" ht="51.95" customHeight="1" x14ac:dyDescent="0.2">
      <c r="B96" s="232" t="s">
        <v>99</v>
      </c>
      <c r="C96" s="482"/>
      <c r="D96" s="483"/>
      <c r="E96" s="484"/>
      <c r="F96" s="467"/>
      <c r="G96" s="468"/>
      <c r="H96" s="268"/>
      <c r="I96" s="265" t="str">
        <f>IFERROR(IF(LEFT(C96,3)="Övr",MID(F96,FIND("(",F96)+1,LEN(F96)-FIND("(",F96)-1),INDEX(Admin!$H$127:$H$150,MATCH($C96,Admin!$I$127:$I$150,0))),"")</f>
        <v/>
      </c>
      <c r="J96" s="182"/>
      <c r="K96" s="182"/>
      <c r="L96" s="213"/>
      <c r="M96" s="213"/>
      <c r="N96" s="213"/>
      <c r="O96" s="213"/>
      <c r="P96" s="213"/>
      <c r="Q96" s="176"/>
      <c r="R96" s="469"/>
      <c r="S96" s="698"/>
      <c r="T96" s="470"/>
      <c r="U96" s="366"/>
      <c r="V96" s="367">
        <f t="shared" si="10"/>
        <v>0</v>
      </c>
      <c r="W96" s="366"/>
      <c r="X96" s="367">
        <f t="shared" si="11"/>
        <v>0</v>
      </c>
      <c r="Y96" s="699">
        <f t="shared" si="14"/>
        <v>0</v>
      </c>
      <c r="Z96" s="700"/>
      <c r="AM96" s="147" t="str">
        <f t="shared" si="12"/>
        <v/>
      </c>
      <c r="AN96" s="147" t="str">
        <f t="shared" si="13"/>
        <v/>
      </c>
    </row>
    <row r="97" spans="2:40" ht="51.95" customHeight="1" x14ac:dyDescent="0.2">
      <c r="B97" s="232" t="s">
        <v>100</v>
      </c>
      <c r="C97" s="482"/>
      <c r="D97" s="483"/>
      <c r="E97" s="484"/>
      <c r="F97" s="467"/>
      <c r="G97" s="468"/>
      <c r="H97" s="268"/>
      <c r="I97" s="265" t="str">
        <f>IFERROR(IF(LEFT(C97,3)="Övr",MID(F97,FIND("(",F97)+1,LEN(F97)-FIND("(",F97)-1),INDEX(Admin!$H$127:$H$150,MATCH($C97,Admin!$I$127:$I$150,0))),"")</f>
        <v/>
      </c>
      <c r="J97" s="182"/>
      <c r="K97" s="182"/>
      <c r="L97" s="213"/>
      <c r="M97" s="213"/>
      <c r="N97" s="213"/>
      <c r="O97" s="213"/>
      <c r="P97" s="213"/>
      <c r="Q97" s="176"/>
      <c r="R97" s="469"/>
      <c r="S97" s="698"/>
      <c r="T97" s="470"/>
      <c r="U97" s="366"/>
      <c r="V97" s="367">
        <f t="shared" si="10"/>
        <v>0</v>
      </c>
      <c r="W97" s="366"/>
      <c r="X97" s="367">
        <f t="shared" si="11"/>
        <v>0</v>
      </c>
      <c r="Y97" s="699">
        <f t="shared" si="14"/>
        <v>0</v>
      </c>
      <c r="Z97" s="700"/>
      <c r="AM97" s="147" t="str">
        <f t="shared" si="12"/>
        <v/>
      </c>
      <c r="AN97" s="147" t="str">
        <f t="shared" si="13"/>
        <v/>
      </c>
    </row>
    <row r="98" spans="2:40" ht="51.95" customHeight="1" x14ac:dyDescent="0.2">
      <c r="B98" s="232" t="s">
        <v>102</v>
      </c>
      <c r="C98" s="482"/>
      <c r="D98" s="483"/>
      <c r="E98" s="484"/>
      <c r="F98" s="467"/>
      <c r="G98" s="468"/>
      <c r="H98" s="268"/>
      <c r="I98" s="265" t="str">
        <f>IFERROR(IF(LEFT(C98,3)="Övr",MID(F98,FIND("(",F98)+1,LEN(F98)-FIND("(",F98)-1),INDEX(Admin!$H$127:$H$150,MATCH($C98,Admin!$I$127:$I$150,0))),"")</f>
        <v/>
      </c>
      <c r="J98" s="182"/>
      <c r="K98" s="182"/>
      <c r="L98" s="213"/>
      <c r="M98" s="213"/>
      <c r="N98" s="213"/>
      <c r="O98" s="213"/>
      <c r="P98" s="213"/>
      <c r="Q98" s="176"/>
      <c r="R98" s="469"/>
      <c r="S98" s="698"/>
      <c r="T98" s="470"/>
      <c r="U98" s="366"/>
      <c r="V98" s="367">
        <f t="shared" si="10"/>
        <v>0</v>
      </c>
      <c r="W98" s="366"/>
      <c r="X98" s="367">
        <f t="shared" si="11"/>
        <v>0</v>
      </c>
      <c r="Y98" s="699">
        <f t="shared" si="14"/>
        <v>0</v>
      </c>
      <c r="Z98" s="700"/>
      <c r="AM98" s="147" t="str">
        <f t="shared" si="12"/>
        <v/>
      </c>
      <c r="AN98" s="147" t="str">
        <f t="shared" ref="AN98:AN137" si="15">IF(AM98="Kaffeautomater",1,IF(AM98="Vattenautomater",2,""))</f>
        <v/>
      </c>
    </row>
    <row r="99" spans="2:40" ht="51.95" customHeight="1" x14ac:dyDescent="0.2">
      <c r="B99" s="232" t="s">
        <v>101</v>
      </c>
      <c r="C99" s="482"/>
      <c r="D99" s="483"/>
      <c r="E99" s="484"/>
      <c r="F99" s="467"/>
      <c r="G99" s="468"/>
      <c r="H99" s="268"/>
      <c r="I99" s="265" t="str">
        <f>IFERROR(IF(LEFT(C99,3)="Övr",MID(F99,FIND("(",F99)+1,LEN(F99)-FIND("(",F99)-1),INDEX(Admin!$H$127:$H$150,MATCH($C99,Admin!$I$127:$I$150,0))),"")</f>
        <v/>
      </c>
      <c r="J99" s="182"/>
      <c r="K99" s="182"/>
      <c r="L99" s="213"/>
      <c r="M99" s="213"/>
      <c r="N99" s="213"/>
      <c r="O99" s="213"/>
      <c r="P99" s="213"/>
      <c r="Q99" s="176"/>
      <c r="R99" s="469"/>
      <c r="S99" s="698"/>
      <c r="T99" s="470"/>
      <c r="U99" s="366"/>
      <c r="V99" s="367">
        <f t="shared" si="10"/>
        <v>0</v>
      </c>
      <c r="W99" s="366"/>
      <c r="X99" s="367">
        <f t="shared" si="11"/>
        <v>0</v>
      </c>
      <c r="Y99" s="699">
        <f t="shared" si="14"/>
        <v>0</v>
      </c>
      <c r="Z99" s="700"/>
      <c r="AM99" s="147" t="str">
        <f t="shared" si="12"/>
        <v/>
      </c>
      <c r="AN99" s="147" t="str">
        <f t="shared" si="15"/>
        <v/>
      </c>
    </row>
    <row r="100" spans="2:40" ht="51.95" customHeight="1" x14ac:dyDescent="0.2">
      <c r="B100" s="232" t="s">
        <v>103</v>
      </c>
      <c r="C100" s="482"/>
      <c r="D100" s="483"/>
      <c r="E100" s="484"/>
      <c r="F100" s="467"/>
      <c r="G100" s="468"/>
      <c r="H100" s="268"/>
      <c r="I100" s="265" t="str">
        <f>IFERROR(IF(LEFT(C100,3)="Övr",MID(F100,FIND("(",F100)+1,LEN(F100)-FIND("(",F100)-1),INDEX(Admin!$H$127:$H$150,MATCH($C100,Admin!$I$127:$I$150,0))),"")</f>
        <v/>
      </c>
      <c r="J100" s="182"/>
      <c r="K100" s="182"/>
      <c r="L100" s="213"/>
      <c r="M100" s="213"/>
      <c r="N100" s="213"/>
      <c r="O100" s="213"/>
      <c r="P100" s="213"/>
      <c r="Q100" s="176"/>
      <c r="R100" s="469"/>
      <c r="S100" s="698"/>
      <c r="T100" s="470"/>
      <c r="U100" s="366"/>
      <c r="V100" s="367">
        <f t="shared" si="10"/>
        <v>0</v>
      </c>
      <c r="W100" s="366"/>
      <c r="X100" s="367">
        <f t="shared" si="11"/>
        <v>0</v>
      </c>
      <c r="Y100" s="699">
        <f t="shared" si="14"/>
        <v>0</v>
      </c>
      <c r="Z100" s="700"/>
      <c r="AM100" s="147" t="str">
        <f t="shared" si="12"/>
        <v/>
      </c>
      <c r="AN100" s="147" t="str">
        <f t="shared" si="15"/>
        <v/>
      </c>
    </row>
    <row r="101" spans="2:40" ht="51.95" customHeight="1" x14ac:dyDescent="0.2">
      <c r="B101" s="232" t="s">
        <v>104</v>
      </c>
      <c r="C101" s="482"/>
      <c r="D101" s="483"/>
      <c r="E101" s="484"/>
      <c r="F101" s="467"/>
      <c r="G101" s="468"/>
      <c r="H101" s="268"/>
      <c r="I101" s="265" t="str">
        <f>IFERROR(IF(LEFT(C101,3)="Övr",MID(F101,FIND("(",F101)+1,LEN(F101)-FIND("(",F101)-1),INDEX(Admin!$H$127:$H$150,MATCH($C101,Admin!$I$127:$I$150,0))),"")</f>
        <v/>
      </c>
      <c r="J101" s="182"/>
      <c r="K101" s="182"/>
      <c r="L101" s="213"/>
      <c r="M101" s="213"/>
      <c r="N101" s="213"/>
      <c r="O101" s="213"/>
      <c r="P101" s="213"/>
      <c r="Q101" s="176"/>
      <c r="R101" s="469"/>
      <c r="S101" s="698"/>
      <c r="T101" s="470"/>
      <c r="U101" s="366"/>
      <c r="V101" s="367">
        <f t="shared" si="10"/>
        <v>0</v>
      </c>
      <c r="W101" s="366"/>
      <c r="X101" s="367">
        <f t="shared" si="11"/>
        <v>0</v>
      </c>
      <c r="Y101" s="699">
        <f t="shared" si="14"/>
        <v>0</v>
      </c>
      <c r="Z101" s="700"/>
      <c r="AM101" s="147" t="str">
        <f t="shared" si="12"/>
        <v/>
      </c>
      <c r="AN101" s="147" t="str">
        <f t="shared" si="15"/>
        <v/>
      </c>
    </row>
    <row r="102" spans="2:40" ht="51.95" customHeight="1" x14ac:dyDescent="0.2">
      <c r="B102" s="232" t="s">
        <v>105</v>
      </c>
      <c r="C102" s="482"/>
      <c r="D102" s="483"/>
      <c r="E102" s="484"/>
      <c r="F102" s="467"/>
      <c r="G102" s="468"/>
      <c r="H102" s="268"/>
      <c r="I102" s="265" t="str">
        <f>IFERROR(IF(LEFT(C102,3)="Övr",MID(F102,FIND("(",F102)+1,LEN(F102)-FIND("(",F102)-1),INDEX(Admin!$H$127:$H$150,MATCH($C102,Admin!$I$127:$I$150,0))),"")</f>
        <v/>
      </c>
      <c r="J102" s="182"/>
      <c r="K102" s="182"/>
      <c r="L102" s="213"/>
      <c r="M102" s="213"/>
      <c r="N102" s="213"/>
      <c r="O102" s="213"/>
      <c r="P102" s="213"/>
      <c r="Q102" s="176"/>
      <c r="R102" s="469"/>
      <c r="S102" s="698"/>
      <c r="T102" s="470"/>
      <c r="U102" s="366"/>
      <c r="V102" s="367">
        <f t="shared" si="10"/>
        <v>0</v>
      </c>
      <c r="W102" s="366"/>
      <c r="X102" s="367">
        <f t="shared" si="11"/>
        <v>0</v>
      </c>
      <c r="Y102" s="699">
        <f t="shared" si="14"/>
        <v>0</v>
      </c>
      <c r="Z102" s="700"/>
      <c r="AM102" s="147" t="str">
        <f t="shared" si="12"/>
        <v/>
      </c>
      <c r="AN102" s="147" t="str">
        <f t="shared" si="15"/>
        <v/>
      </c>
    </row>
    <row r="103" spans="2:40" ht="51.95" customHeight="1" x14ac:dyDescent="0.2">
      <c r="B103" s="232" t="s">
        <v>137</v>
      </c>
      <c r="C103" s="482"/>
      <c r="D103" s="483"/>
      <c r="E103" s="484"/>
      <c r="F103" s="467"/>
      <c r="G103" s="468"/>
      <c r="H103" s="268"/>
      <c r="I103" s="265" t="str">
        <f>IFERROR(IF(LEFT(C103,3)="Övr",MID(F103,FIND("(",F103)+1,LEN(F103)-FIND("(",F103)-1),INDEX(Admin!$H$127:$H$150,MATCH($C103,Admin!$I$127:$I$150,0))),"")</f>
        <v/>
      </c>
      <c r="J103" s="182"/>
      <c r="K103" s="182"/>
      <c r="L103" s="213"/>
      <c r="M103" s="213"/>
      <c r="N103" s="213"/>
      <c r="O103" s="213"/>
      <c r="P103" s="213"/>
      <c r="Q103" s="176"/>
      <c r="R103" s="469"/>
      <c r="S103" s="698"/>
      <c r="T103" s="470"/>
      <c r="U103" s="366"/>
      <c r="V103" s="367">
        <f t="shared" si="10"/>
        <v>0</v>
      </c>
      <c r="W103" s="366"/>
      <c r="X103" s="367">
        <f t="shared" si="11"/>
        <v>0</v>
      </c>
      <c r="Y103" s="699">
        <f t="shared" si="14"/>
        <v>0</v>
      </c>
      <c r="Z103" s="700"/>
      <c r="AA103" s="170"/>
      <c r="AB103" s="147"/>
      <c r="AC103" s="147"/>
      <c r="AD103" s="147"/>
      <c r="AE103" s="147"/>
      <c r="AF103" s="147"/>
      <c r="AG103" s="147"/>
      <c r="AH103" s="147"/>
      <c r="AI103" s="147"/>
      <c r="AJ103" s="147"/>
      <c r="AK103" s="147"/>
      <c r="AL103" s="147"/>
      <c r="AM103" s="147" t="str">
        <f t="shared" si="12"/>
        <v/>
      </c>
      <c r="AN103" s="147" t="str">
        <f t="shared" si="15"/>
        <v/>
      </c>
    </row>
    <row r="104" spans="2:40" ht="51.95" customHeight="1" x14ac:dyDescent="0.2">
      <c r="B104" s="232" t="s">
        <v>138</v>
      </c>
      <c r="C104" s="482"/>
      <c r="D104" s="483"/>
      <c r="E104" s="484"/>
      <c r="F104" s="467"/>
      <c r="G104" s="468"/>
      <c r="H104" s="268"/>
      <c r="I104" s="265" t="str">
        <f>IFERROR(IF(LEFT(C104,3)="Övr",MID(F104,FIND("(",F104)+1,LEN(F104)-FIND("(",F104)-1),INDEX(Admin!$H$127:$H$150,MATCH($C104,Admin!$I$127:$I$150,0))),"")</f>
        <v/>
      </c>
      <c r="J104" s="182"/>
      <c r="K104" s="182"/>
      <c r="L104" s="213"/>
      <c r="M104" s="213"/>
      <c r="N104" s="213"/>
      <c r="O104" s="213"/>
      <c r="P104" s="213"/>
      <c r="Q104" s="176"/>
      <c r="R104" s="469"/>
      <c r="S104" s="698"/>
      <c r="T104" s="470"/>
      <c r="U104" s="366"/>
      <c r="V104" s="367">
        <f t="shared" si="10"/>
        <v>0</v>
      </c>
      <c r="W104" s="366"/>
      <c r="X104" s="367">
        <f t="shared" si="11"/>
        <v>0</v>
      </c>
      <c r="Y104" s="699">
        <f t="shared" si="14"/>
        <v>0</v>
      </c>
      <c r="Z104" s="700"/>
      <c r="AM104" s="147" t="str">
        <f t="shared" si="12"/>
        <v/>
      </c>
      <c r="AN104" s="147" t="str">
        <f t="shared" si="15"/>
        <v/>
      </c>
    </row>
    <row r="105" spans="2:40" ht="51.95" customHeight="1" x14ac:dyDescent="0.2">
      <c r="B105" s="232" t="s">
        <v>139</v>
      </c>
      <c r="C105" s="482"/>
      <c r="D105" s="483"/>
      <c r="E105" s="484"/>
      <c r="F105" s="467"/>
      <c r="G105" s="468"/>
      <c r="H105" s="268"/>
      <c r="I105" s="265" t="str">
        <f>IFERROR(IF(LEFT(C105,3)="Övr",MID(F105,FIND("(",F105)+1,LEN(F105)-FIND("(",F105)-1),INDEX(Admin!$H$127:$H$150,MATCH($C105,Admin!$I$127:$I$150,0))),"")</f>
        <v/>
      </c>
      <c r="J105" s="182"/>
      <c r="K105" s="182"/>
      <c r="L105" s="213"/>
      <c r="M105" s="213"/>
      <c r="N105" s="213"/>
      <c r="O105" s="213"/>
      <c r="P105" s="213"/>
      <c r="Q105" s="176"/>
      <c r="R105" s="469"/>
      <c r="S105" s="698"/>
      <c r="T105" s="470"/>
      <c r="U105" s="366"/>
      <c r="V105" s="367">
        <f t="shared" si="10"/>
        <v>0</v>
      </c>
      <c r="W105" s="366"/>
      <c r="X105" s="367">
        <f t="shared" si="11"/>
        <v>0</v>
      </c>
      <c r="Y105" s="699">
        <f t="shared" si="14"/>
        <v>0</v>
      </c>
      <c r="Z105" s="700"/>
      <c r="AM105" s="147" t="str">
        <f t="shared" si="12"/>
        <v/>
      </c>
      <c r="AN105" s="147" t="str">
        <f t="shared" ref="AN105:AN109" si="16">IF(AM105="Kaffeautomater",1,IF(AM105="Vattenautomater",2,""))</f>
        <v/>
      </c>
    </row>
    <row r="106" spans="2:40" ht="51.95" customHeight="1" x14ac:dyDescent="0.2">
      <c r="B106" s="232" t="s">
        <v>140</v>
      </c>
      <c r="C106" s="482"/>
      <c r="D106" s="483"/>
      <c r="E106" s="484"/>
      <c r="F106" s="467"/>
      <c r="G106" s="468"/>
      <c r="H106" s="268"/>
      <c r="I106" s="265" t="str">
        <f>IFERROR(IF(LEFT(C106,3)="Övr",MID(F106,FIND("(",F106)+1,LEN(F106)-FIND("(",F106)-1),INDEX(Admin!$H$127:$H$150,MATCH($C106,Admin!$I$127:$I$150,0))),"")</f>
        <v/>
      </c>
      <c r="J106" s="182"/>
      <c r="K106" s="182"/>
      <c r="L106" s="213"/>
      <c r="M106" s="213"/>
      <c r="N106" s="213"/>
      <c r="O106" s="213"/>
      <c r="P106" s="213"/>
      <c r="Q106" s="176"/>
      <c r="R106" s="469"/>
      <c r="S106" s="698"/>
      <c r="T106" s="470"/>
      <c r="U106" s="366"/>
      <c r="V106" s="367">
        <f t="shared" si="10"/>
        <v>0</v>
      </c>
      <c r="W106" s="366"/>
      <c r="X106" s="367">
        <f t="shared" si="11"/>
        <v>0</v>
      </c>
      <c r="Y106" s="699">
        <f t="shared" si="14"/>
        <v>0</v>
      </c>
      <c r="Z106" s="700"/>
      <c r="AM106" s="147" t="str">
        <f t="shared" si="12"/>
        <v/>
      </c>
      <c r="AN106" s="147" t="str">
        <f t="shared" si="16"/>
        <v/>
      </c>
    </row>
    <row r="107" spans="2:40" ht="51.95" customHeight="1" x14ac:dyDescent="0.2">
      <c r="B107" s="232" t="s">
        <v>141</v>
      </c>
      <c r="C107" s="482"/>
      <c r="D107" s="483"/>
      <c r="E107" s="484"/>
      <c r="F107" s="467"/>
      <c r="G107" s="468"/>
      <c r="H107" s="268"/>
      <c r="I107" s="265" t="str">
        <f>IFERROR(IF(LEFT(C107,3)="Övr",MID(F107,FIND("(",F107)+1,LEN(F107)-FIND("(",F107)-1),INDEX(Admin!$H$127:$H$150,MATCH($C107,Admin!$I$127:$I$150,0))),"")</f>
        <v/>
      </c>
      <c r="J107" s="182"/>
      <c r="K107" s="182"/>
      <c r="L107" s="213"/>
      <c r="M107" s="213"/>
      <c r="N107" s="213"/>
      <c r="O107" s="213"/>
      <c r="P107" s="213"/>
      <c r="Q107" s="176"/>
      <c r="R107" s="469"/>
      <c r="S107" s="698"/>
      <c r="T107" s="470"/>
      <c r="U107" s="366"/>
      <c r="V107" s="367">
        <f t="shared" si="10"/>
        <v>0</v>
      </c>
      <c r="W107" s="366"/>
      <c r="X107" s="367">
        <f t="shared" si="11"/>
        <v>0</v>
      </c>
      <c r="Y107" s="699">
        <f t="shared" si="14"/>
        <v>0</v>
      </c>
      <c r="Z107" s="700"/>
      <c r="AM107" s="147" t="str">
        <f t="shared" si="12"/>
        <v/>
      </c>
      <c r="AN107" s="147" t="str">
        <f t="shared" si="16"/>
        <v/>
      </c>
    </row>
    <row r="108" spans="2:40" ht="51.95" customHeight="1" x14ac:dyDescent="0.2">
      <c r="B108" s="232" t="s">
        <v>142</v>
      </c>
      <c r="C108" s="482"/>
      <c r="D108" s="483"/>
      <c r="E108" s="484"/>
      <c r="F108" s="467"/>
      <c r="G108" s="468"/>
      <c r="H108" s="268"/>
      <c r="I108" s="265" t="str">
        <f>IFERROR(IF(LEFT(C108,3)="Övr",MID(F108,FIND("(",F108)+1,LEN(F108)-FIND("(",F108)-1),INDEX(Admin!$H$127:$H$150,MATCH($C108,Admin!$I$127:$I$150,0))),"")</f>
        <v/>
      </c>
      <c r="J108" s="182"/>
      <c r="K108" s="182"/>
      <c r="L108" s="213"/>
      <c r="M108" s="213"/>
      <c r="N108" s="213"/>
      <c r="O108" s="213"/>
      <c r="P108" s="213"/>
      <c r="Q108" s="176"/>
      <c r="R108" s="469"/>
      <c r="S108" s="698"/>
      <c r="T108" s="470"/>
      <c r="U108" s="366"/>
      <c r="V108" s="367">
        <f t="shared" si="10"/>
        <v>0</v>
      </c>
      <c r="W108" s="366"/>
      <c r="X108" s="367">
        <f t="shared" si="11"/>
        <v>0</v>
      </c>
      <c r="Y108" s="699">
        <f t="shared" si="14"/>
        <v>0</v>
      </c>
      <c r="Z108" s="700"/>
      <c r="AM108" s="147" t="str">
        <f t="shared" si="12"/>
        <v/>
      </c>
      <c r="AN108" s="147" t="str">
        <f t="shared" si="16"/>
        <v/>
      </c>
    </row>
    <row r="109" spans="2:40" ht="51.95" customHeight="1" x14ac:dyDescent="0.2">
      <c r="B109" s="232" t="s">
        <v>143</v>
      </c>
      <c r="C109" s="482"/>
      <c r="D109" s="483"/>
      <c r="E109" s="484"/>
      <c r="F109" s="467"/>
      <c r="G109" s="468"/>
      <c r="H109" s="268"/>
      <c r="I109" s="265" t="str">
        <f>IFERROR(IF(LEFT(C109,3)="Övr",MID(F109,FIND("(",F109)+1,LEN(F109)-FIND("(",F109)-1),INDEX(Admin!$H$127:$H$150,MATCH($C109,Admin!$I$127:$I$150,0))),"")</f>
        <v/>
      </c>
      <c r="J109" s="182"/>
      <c r="K109" s="182"/>
      <c r="L109" s="213"/>
      <c r="M109" s="213"/>
      <c r="N109" s="213"/>
      <c r="O109" s="213"/>
      <c r="P109" s="213"/>
      <c r="Q109" s="176"/>
      <c r="R109" s="469"/>
      <c r="S109" s="698"/>
      <c r="T109" s="470"/>
      <c r="U109" s="366"/>
      <c r="V109" s="367">
        <f t="shared" si="10"/>
        <v>0</v>
      </c>
      <c r="W109" s="366"/>
      <c r="X109" s="367">
        <f t="shared" si="11"/>
        <v>0</v>
      </c>
      <c r="Y109" s="699">
        <f t="shared" si="14"/>
        <v>0</v>
      </c>
      <c r="Z109" s="700"/>
      <c r="AM109" s="147" t="str">
        <f t="shared" si="12"/>
        <v/>
      </c>
      <c r="AN109" s="147" t="str">
        <f t="shared" si="16"/>
        <v/>
      </c>
    </row>
    <row r="110" spans="2:40" ht="51.95" customHeight="1" x14ac:dyDescent="0.2">
      <c r="B110" s="232" t="s">
        <v>144</v>
      </c>
      <c r="C110" s="482"/>
      <c r="D110" s="483"/>
      <c r="E110" s="484"/>
      <c r="F110" s="467"/>
      <c r="G110" s="468"/>
      <c r="H110" s="268"/>
      <c r="I110" s="265" t="str">
        <f>IFERROR(IF(LEFT(C110,3)="Övr",MID(F110,FIND("(",F110)+1,LEN(F110)-FIND("(",F110)-1),INDEX(Admin!$H$127:$H$150,MATCH($C110,Admin!$I$127:$I$150,0))),"")</f>
        <v/>
      </c>
      <c r="J110" s="182"/>
      <c r="K110" s="182"/>
      <c r="L110" s="213"/>
      <c r="M110" s="213"/>
      <c r="N110" s="213"/>
      <c r="O110" s="213"/>
      <c r="P110" s="213"/>
      <c r="Q110" s="176"/>
      <c r="R110" s="469"/>
      <c r="S110" s="698"/>
      <c r="T110" s="470"/>
      <c r="U110" s="366"/>
      <c r="V110" s="367">
        <f t="shared" si="10"/>
        <v>0</v>
      </c>
      <c r="W110" s="366"/>
      <c r="X110" s="367">
        <f t="shared" si="11"/>
        <v>0</v>
      </c>
      <c r="Y110" s="699">
        <f t="shared" si="14"/>
        <v>0</v>
      </c>
      <c r="Z110" s="700"/>
      <c r="AM110" s="147" t="str">
        <f t="shared" si="12"/>
        <v/>
      </c>
      <c r="AN110" s="147" t="str">
        <f t="shared" si="15"/>
        <v/>
      </c>
    </row>
    <row r="111" spans="2:40" ht="51.95" customHeight="1" x14ac:dyDescent="0.2">
      <c r="B111" s="232" t="s">
        <v>145</v>
      </c>
      <c r="C111" s="482"/>
      <c r="D111" s="483"/>
      <c r="E111" s="484"/>
      <c r="F111" s="467"/>
      <c r="G111" s="468"/>
      <c r="H111" s="268"/>
      <c r="I111" s="265" t="str">
        <f>IFERROR(IF(LEFT(C111,3)="Övr",MID(F111,FIND("(",F111)+1,LEN(F111)-FIND("(",F111)-1),INDEX(Admin!$H$127:$H$150,MATCH($C111,Admin!$I$127:$I$150,0))),"")</f>
        <v/>
      </c>
      <c r="J111" s="182"/>
      <c r="K111" s="182"/>
      <c r="L111" s="213"/>
      <c r="M111" s="213"/>
      <c r="N111" s="213"/>
      <c r="O111" s="213"/>
      <c r="P111" s="213"/>
      <c r="Q111" s="176"/>
      <c r="R111" s="469"/>
      <c r="S111" s="698"/>
      <c r="T111" s="470"/>
      <c r="U111" s="366"/>
      <c r="V111" s="367">
        <f t="shared" si="10"/>
        <v>0</v>
      </c>
      <c r="W111" s="366"/>
      <c r="X111" s="367">
        <f t="shared" si="11"/>
        <v>0</v>
      </c>
      <c r="Y111" s="699">
        <f t="shared" si="14"/>
        <v>0</v>
      </c>
      <c r="Z111" s="700"/>
      <c r="AM111" s="147" t="str">
        <f t="shared" si="12"/>
        <v/>
      </c>
      <c r="AN111" s="147" t="str">
        <f t="shared" si="15"/>
        <v/>
      </c>
    </row>
    <row r="112" spans="2:40" ht="51.95" customHeight="1" x14ac:dyDescent="0.2">
      <c r="B112" s="232" t="s">
        <v>107</v>
      </c>
      <c r="C112" s="482"/>
      <c r="D112" s="483"/>
      <c r="E112" s="484"/>
      <c r="F112" s="467"/>
      <c r="G112" s="468"/>
      <c r="H112" s="268"/>
      <c r="I112" s="265" t="str">
        <f>IFERROR(IF(LEFT(C112,3)="Övr",MID(F112,FIND("(",F112)+1,LEN(F112)-FIND("(",F112)-1),INDEX(Admin!$H$127:$H$150,MATCH($C112,Admin!$I$127:$I$150,0))),"")</f>
        <v/>
      </c>
      <c r="J112" s="182"/>
      <c r="K112" s="182"/>
      <c r="L112" s="213"/>
      <c r="M112" s="213"/>
      <c r="N112" s="213"/>
      <c r="O112" s="213"/>
      <c r="P112" s="213"/>
      <c r="Q112" s="176"/>
      <c r="R112" s="469"/>
      <c r="S112" s="698"/>
      <c r="T112" s="470"/>
      <c r="U112" s="366"/>
      <c r="V112" s="367">
        <f t="shared" si="10"/>
        <v>0</v>
      </c>
      <c r="W112" s="366"/>
      <c r="X112" s="367">
        <f t="shared" si="11"/>
        <v>0</v>
      </c>
      <c r="Y112" s="699">
        <f t="shared" si="14"/>
        <v>0</v>
      </c>
      <c r="Z112" s="700"/>
      <c r="AM112" s="147" t="str">
        <f t="shared" si="12"/>
        <v/>
      </c>
      <c r="AN112" s="147" t="str">
        <f t="shared" si="15"/>
        <v/>
      </c>
    </row>
    <row r="113" spans="2:40" ht="51.95" customHeight="1" x14ac:dyDescent="0.2">
      <c r="B113" s="232" t="s">
        <v>897</v>
      </c>
      <c r="C113" s="482"/>
      <c r="D113" s="483"/>
      <c r="E113" s="484"/>
      <c r="F113" s="467"/>
      <c r="G113" s="468"/>
      <c r="H113" s="268"/>
      <c r="I113" s="265" t="str">
        <f>IFERROR(IF(LEFT(C113,3)="Övr",MID(F113,FIND("(",F113)+1,LEN(F113)-FIND("(",F113)-1),INDEX(Admin!$H$127:$H$150,MATCH($C113,Admin!$I$127:$I$150,0))),"")</f>
        <v/>
      </c>
      <c r="J113" s="182"/>
      <c r="K113" s="182"/>
      <c r="L113" s="213"/>
      <c r="M113" s="213"/>
      <c r="N113" s="213"/>
      <c r="O113" s="213"/>
      <c r="P113" s="213"/>
      <c r="Q113" s="176"/>
      <c r="R113" s="469"/>
      <c r="S113" s="698"/>
      <c r="T113" s="470"/>
      <c r="U113" s="366"/>
      <c r="V113" s="367">
        <f t="shared" si="10"/>
        <v>0</v>
      </c>
      <c r="W113" s="366"/>
      <c r="X113" s="367">
        <f t="shared" si="11"/>
        <v>0</v>
      </c>
      <c r="Y113" s="699">
        <f t="shared" si="14"/>
        <v>0</v>
      </c>
      <c r="Z113" s="700"/>
      <c r="AM113" s="147" t="str">
        <f t="shared" si="12"/>
        <v/>
      </c>
      <c r="AN113" s="147" t="str">
        <f t="shared" si="15"/>
        <v/>
      </c>
    </row>
    <row r="114" spans="2:40" ht="51.95" customHeight="1" x14ac:dyDescent="0.2">
      <c r="B114" s="232" t="s">
        <v>898</v>
      </c>
      <c r="C114" s="482"/>
      <c r="D114" s="483"/>
      <c r="E114" s="484"/>
      <c r="F114" s="467"/>
      <c r="G114" s="468"/>
      <c r="H114" s="268"/>
      <c r="I114" s="265" t="str">
        <f>IFERROR(IF(LEFT(C114,3)="Övr",MID(F114,FIND("(",F114)+1,LEN(F114)-FIND("(",F114)-1),INDEX(Admin!$H$127:$H$150,MATCH($C114,Admin!$I$127:$I$150,0))),"")</f>
        <v/>
      </c>
      <c r="J114" s="182"/>
      <c r="K114" s="182"/>
      <c r="L114" s="213"/>
      <c r="M114" s="213"/>
      <c r="N114" s="213"/>
      <c r="O114" s="213"/>
      <c r="P114" s="213"/>
      <c r="Q114" s="176"/>
      <c r="R114" s="469"/>
      <c r="S114" s="698"/>
      <c r="T114" s="470"/>
      <c r="U114" s="366"/>
      <c r="V114" s="367">
        <f t="shared" si="10"/>
        <v>0</v>
      </c>
      <c r="W114" s="366"/>
      <c r="X114" s="367">
        <f t="shared" si="11"/>
        <v>0</v>
      </c>
      <c r="Y114" s="699">
        <f t="shared" si="14"/>
        <v>0</v>
      </c>
      <c r="Z114" s="700"/>
      <c r="AM114" s="147" t="str">
        <f t="shared" si="12"/>
        <v/>
      </c>
      <c r="AN114" s="147" t="str">
        <f t="shared" si="15"/>
        <v/>
      </c>
    </row>
    <row r="115" spans="2:40" ht="51.95" customHeight="1" x14ac:dyDescent="0.2">
      <c r="B115" s="232" t="s">
        <v>899</v>
      </c>
      <c r="C115" s="482"/>
      <c r="D115" s="483"/>
      <c r="E115" s="484"/>
      <c r="F115" s="467"/>
      <c r="G115" s="468"/>
      <c r="H115" s="268"/>
      <c r="I115" s="265" t="str">
        <f>IFERROR(IF(LEFT(C115,3)="Övr",MID(F115,FIND("(",F115)+1,LEN(F115)-FIND("(",F115)-1),INDEX(Admin!$H$127:$H$150,MATCH($C115,Admin!$I$127:$I$150,0))),"")</f>
        <v/>
      </c>
      <c r="J115" s="182"/>
      <c r="K115" s="182"/>
      <c r="L115" s="213"/>
      <c r="M115" s="213"/>
      <c r="N115" s="213"/>
      <c r="O115" s="213"/>
      <c r="P115" s="213"/>
      <c r="Q115" s="176"/>
      <c r="R115" s="469"/>
      <c r="S115" s="698"/>
      <c r="T115" s="470"/>
      <c r="U115" s="366"/>
      <c r="V115" s="367">
        <f t="shared" si="10"/>
        <v>0</v>
      </c>
      <c r="W115" s="366"/>
      <c r="X115" s="367">
        <f t="shared" si="11"/>
        <v>0</v>
      </c>
      <c r="Y115" s="699">
        <f t="shared" si="14"/>
        <v>0</v>
      </c>
      <c r="Z115" s="700"/>
      <c r="AM115" s="147" t="str">
        <f t="shared" si="12"/>
        <v/>
      </c>
      <c r="AN115" s="147" t="str">
        <f t="shared" si="15"/>
        <v/>
      </c>
    </row>
    <row r="116" spans="2:40" ht="51.95" customHeight="1" x14ac:dyDescent="0.2">
      <c r="B116" s="232" t="s">
        <v>900</v>
      </c>
      <c r="C116" s="482"/>
      <c r="D116" s="483"/>
      <c r="E116" s="484"/>
      <c r="F116" s="467"/>
      <c r="G116" s="468"/>
      <c r="H116" s="268"/>
      <c r="I116" s="265" t="str">
        <f>IFERROR(IF(LEFT(C116,3)="Övr",MID(F116,FIND("(",F116)+1,LEN(F116)-FIND("(",F116)-1),INDEX(Admin!$H$127:$H$150,MATCH($C116,Admin!$I$127:$I$150,0))),"")</f>
        <v/>
      </c>
      <c r="J116" s="182"/>
      <c r="K116" s="182"/>
      <c r="L116" s="213"/>
      <c r="M116" s="213"/>
      <c r="N116" s="213"/>
      <c r="O116" s="213"/>
      <c r="P116" s="213"/>
      <c r="Q116" s="176"/>
      <c r="R116" s="469"/>
      <c r="S116" s="698"/>
      <c r="T116" s="470"/>
      <c r="U116" s="366"/>
      <c r="V116" s="367">
        <f t="shared" si="10"/>
        <v>0</v>
      </c>
      <c r="W116" s="366"/>
      <c r="X116" s="367">
        <f t="shared" si="11"/>
        <v>0</v>
      </c>
      <c r="Y116" s="699">
        <f t="shared" si="14"/>
        <v>0</v>
      </c>
      <c r="Z116" s="700"/>
      <c r="AM116" s="147" t="str">
        <f t="shared" si="12"/>
        <v/>
      </c>
      <c r="AN116" s="147" t="str">
        <f t="shared" si="15"/>
        <v/>
      </c>
    </row>
    <row r="117" spans="2:40" ht="51.95" customHeight="1" x14ac:dyDescent="0.2">
      <c r="B117" s="232" t="s">
        <v>901</v>
      </c>
      <c r="C117" s="482"/>
      <c r="D117" s="483"/>
      <c r="E117" s="484"/>
      <c r="F117" s="467"/>
      <c r="G117" s="468"/>
      <c r="H117" s="268"/>
      <c r="I117" s="265" t="str">
        <f>IFERROR(IF(LEFT(C117,3)="Övr",MID(F117,FIND("(",F117)+1,LEN(F117)-FIND("(",F117)-1),INDEX(Admin!$H$127:$H$150,MATCH($C117,Admin!$I$127:$I$150,0))),"")</f>
        <v/>
      </c>
      <c r="J117" s="182"/>
      <c r="K117" s="182"/>
      <c r="L117" s="213"/>
      <c r="M117" s="213"/>
      <c r="N117" s="213"/>
      <c r="O117" s="213"/>
      <c r="P117" s="213"/>
      <c r="Q117" s="176"/>
      <c r="R117" s="469"/>
      <c r="S117" s="698"/>
      <c r="T117" s="470"/>
      <c r="U117" s="366"/>
      <c r="V117" s="367">
        <f t="shared" si="10"/>
        <v>0</v>
      </c>
      <c r="W117" s="366"/>
      <c r="X117" s="367">
        <f t="shared" si="11"/>
        <v>0</v>
      </c>
      <c r="Y117" s="699">
        <f t="shared" si="14"/>
        <v>0</v>
      </c>
      <c r="Z117" s="700"/>
      <c r="AM117" s="147" t="str">
        <f t="shared" si="12"/>
        <v/>
      </c>
      <c r="AN117" s="147" t="str">
        <f t="shared" si="15"/>
        <v/>
      </c>
    </row>
    <row r="118" spans="2:40" ht="51.95" customHeight="1" x14ac:dyDescent="0.2">
      <c r="B118" s="232" t="s">
        <v>902</v>
      </c>
      <c r="C118" s="482"/>
      <c r="D118" s="483"/>
      <c r="E118" s="484"/>
      <c r="F118" s="467"/>
      <c r="G118" s="468"/>
      <c r="H118" s="268"/>
      <c r="I118" s="265" t="str">
        <f>IFERROR(IF(LEFT(C118,3)="Övr",MID(F118,FIND("(",F118)+1,LEN(F118)-FIND("(",F118)-1),INDEX(Admin!$H$127:$H$150,MATCH($C118,Admin!$I$127:$I$150,0))),"")</f>
        <v/>
      </c>
      <c r="J118" s="182"/>
      <c r="K118" s="182"/>
      <c r="L118" s="213"/>
      <c r="M118" s="213"/>
      <c r="N118" s="213"/>
      <c r="O118" s="213"/>
      <c r="P118" s="213"/>
      <c r="Q118" s="176"/>
      <c r="R118" s="469"/>
      <c r="S118" s="698"/>
      <c r="T118" s="470"/>
      <c r="U118" s="366"/>
      <c r="V118" s="367">
        <f t="shared" si="10"/>
        <v>0</v>
      </c>
      <c r="W118" s="366"/>
      <c r="X118" s="367">
        <f t="shared" si="11"/>
        <v>0</v>
      </c>
      <c r="Y118" s="699">
        <f t="shared" si="14"/>
        <v>0</v>
      </c>
      <c r="Z118" s="700"/>
      <c r="AM118" s="147" t="str">
        <f t="shared" si="12"/>
        <v/>
      </c>
      <c r="AN118" s="147" t="str">
        <f t="shared" si="15"/>
        <v/>
      </c>
    </row>
    <row r="119" spans="2:40" ht="51.95" customHeight="1" x14ac:dyDescent="0.2">
      <c r="B119" s="232" t="s">
        <v>903</v>
      </c>
      <c r="C119" s="482"/>
      <c r="D119" s="483"/>
      <c r="E119" s="484"/>
      <c r="F119" s="467"/>
      <c r="G119" s="468"/>
      <c r="H119" s="268"/>
      <c r="I119" s="265" t="str">
        <f>IFERROR(IF(LEFT(C119,3)="Övr",MID(F119,FIND("(",F119)+1,LEN(F119)-FIND("(",F119)-1),INDEX(Admin!$H$127:$H$150,MATCH($C119,Admin!$I$127:$I$150,0))),"")</f>
        <v/>
      </c>
      <c r="J119" s="182"/>
      <c r="K119" s="182"/>
      <c r="L119" s="213"/>
      <c r="M119" s="213"/>
      <c r="N119" s="213"/>
      <c r="O119" s="213"/>
      <c r="P119" s="213"/>
      <c r="Q119" s="176"/>
      <c r="R119" s="469"/>
      <c r="S119" s="698"/>
      <c r="T119" s="470"/>
      <c r="U119" s="366"/>
      <c r="V119" s="367">
        <f t="shared" si="10"/>
        <v>0</v>
      </c>
      <c r="W119" s="366"/>
      <c r="X119" s="367">
        <f t="shared" si="11"/>
        <v>0</v>
      </c>
      <c r="Y119" s="699">
        <f t="shared" si="14"/>
        <v>0</v>
      </c>
      <c r="Z119" s="700"/>
      <c r="AM119" s="147" t="str">
        <f t="shared" si="12"/>
        <v/>
      </c>
      <c r="AN119" s="147" t="str">
        <f t="shared" si="15"/>
        <v/>
      </c>
    </row>
    <row r="120" spans="2:40" ht="51.95" customHeight="1" x14ac:dyDescent="0.2">
      <c r="B120" s="232" t="s">
        <v>904</v>
      </c>
      <c r="C120" s="482"/>
      <c r="D120" s="483"/>
      <c r="E120" s="484"/>
      <c r="F120" s="467"/>
      <c r="G120" s="468"/>
      <c r="H120" s="268"/>
      <c r="I120" s="265" t="str">
        <f>IFERROR(IF(LEFT(C120,3)="Övr",MID(F120,FIND("(",F120)+1,LEN(F120)-FIND("(",F120)-1),INDEX(Admin!$H$127:$H$150,MATCH($C120,Admin!$I$127:$I$150,0))),"")</f>
        <v/>
      </c>
      <c r="J120" s="182"/>
      <c r="K120" s="182"/>
      <c r="L120" s="213"/>
      <c r="M120" s="213"/>
      <c r="N120" s="213"/>
      <c r="O120" s="213"/>
      <c r="P120" s="213"/>
      <c r="Q120" s="176"/>
      <c r="R120" s="469"/>
      <c r="S120" s="698"/>
      <c r="T120" s="470"/>
      <c r="U120" s="366"/>
      <c r="V120" s="367">
        <f t="shared" si="10"/>
        <v>0</v>
      </c>
      <c r="W120" s="366"/>
      <c r="X120" s="367">
        <f t="shared" si="11"/>
        <v>0</v>
      </c>
      <c r="Y120" s="699">
        <f t="shared" si="14"/>
        <v>0</v>
      </c>
      <c r="Z120" s="700"/>
      <c r="AM120" s="147" t="str">
        <f t="shared" si="12"/>
        <v/>
      </c>
      <c r="AN120" s="147" t="str">
        <f t="shared" ref="AN120:AN124" si="17">IF(AM120="Kaffeautomater",1,IF(AM120="Vattenautomater",2,""))</f>
        <v/>
      </c>
    </row>
    <row r="121" spans="2:40" ht="51.95" customHeight="1" x14ac:dyDescent="0.2">
      <c r="B121" s="232" t="s">
        <v>905</v>
      </c>
      <c r="C121" s="482"/>
      <c r="D121" s="483"/>
      <c r="E121" s="484"/>
      <c r="F121" s="467"/>
      <c r="G121" s="468"/>
      <c r="H121" s="268"/>
      <c r="I121" s="265" t="str">
        <f>IFERROR(IF(LEFT(C121,3)="Övr",MID(F121,FIND("(",F121)+1,LEN(F121)-FIND("(",F121)-1),INDEX(Admin!$H$127:$H$150,MATCH($C121,Admin!$I$127:$I$150,0))),"")</f>
        <v/>
      </c>
      <c r="J121" s="182"/>
      <c r="K121" s="182"/>
      <c r="L121" s="213"/>
      <c r="M121" s="213"/>
      <c r="N121" s="213"/>
      <c r="O121" s="213"/>
      <c r="P121" s="213"/>
      <c r="Q121" s="176"/>
      <c r="R121" s="469"/>
      <c r="S121" s="698"/>
      <c r="T121" s="470"/>
      <c r="U121" s="366"/>
      <c r="V121" s="367">
        <f t="shared" si="10"/>
        <v>0</v>
      </c>
      <c r="W121" s="366"/>
      <c r="X121" s="367">
        <f t="shared" si="11"/>
        <v>0</v>
      </c>
      <c r="Y121" s="699">
        <f t="shared" si="14"/>
        <v>0</v>
      </c>
      <c r="Z121" s="700"/>
      <c r="AM121" s="147" t="str">
        <f t="shared" si="12"/>
        <v/>
      </c>
      <c r="AN121" s="147" t="str">
        <f t="shared" si="17"/>
        <v/>
      </c>
    </row>
    <row r="122" spans="2:40" ht="51.95" customHeight="1" x14ac:dyDescent="0.2">
      <c r="B122" s="232" t="s">
        <v>906</v>
      </c>
      <c r="C122" s="482"/>
      <c r="D122" s="483"/>
      <c r="E122" s="484"/>
      <c r="F122" s="467"/>
      <c r="G122" s="468"/>
      <c r="H122" s="268"/>
      <c r="I122" s="265" t="str">
        <f>IFERROR(IF(LEFT(C122,3)="Övr",MID(F122,FIND("(",F122)+1,LEN(F122)-FIND("(",F122)-1),INDEX(Admin!$H$127:$H$150,MATCH($C122,Admin!$I$127:$I$150,0))),"")</f>
        <v/>
      </c>
      <c r="J122" s="182"/>
      <c r="K122" s="182"/>
      <c r="L122" s="213"/>
      <c r="M122" s="213"/>
      <c r="N122" s="213"/>
      <c r="O122" s="213"/>
      <c r="P122" s="213"/>
      <c r="Q122" s="176"/>
      <c r="R122" s="469"/>
      <c r="S122" s="698"/>
      <c r="T122" s="470"/>
      <c r="U122" s="366"/>
      <c r="V122" s="367">
        <f t="shared" si="10"/>
        <v>0</v>
      </c>
      <c r="W122" s="366"/>
      <c r="X122" s="367">
        <f t="shared" si="11"/>
        <v>0</v>
      </c>
      <c r="Y122" s="699">
        <f t="shared" si="14"/>
        <v>0</v>
      </c>
      <c r="Z122" s="700"/>
      <c r="AM122" s="147" t="str">
        <f t="shared" si="12"/>
        <v/>
      </c>
      <c r="AN122" s="147" t="str">
        <f t="shared" si="17"/>
        <v/>
      </c>
    </row>
    <row r="123" spans="2:40" ht="51.95" customHeight="1" x14ac:dyDescent="0.2">
      <c r="B123" s="232" t="s">
        <v>907</v>
      </c>
      <c r="C123" s="482"/>
      <c r="D123" s="483"/>
      <c r="E123" s="484"/>
      <c r="F123" s="467"/>
      <c r="G123" s="468"/>
      <c r="H123" s="268"/>
      <c r="I123" s="265" t="str">
        <f>IFERROR(IF(LEFT(C123,3)="Övr",MID(F123,FIND("(",F123)+1,LEN(F123)-FIND("(",F123)-1),INDEX(Admin!$H$127:$H$150,MATCH($C123,Admin!$I$127:$I$150,0))),"")</f>
        <v/>
      </c>
      <c r="J123" s="182"/>
      <c r="K123" s="182"/>
      <c r="L123" s="213"/>
      <c r="M123" s="213"/>
      <c r="N123" s="213"/>
      <c r="O123" s="213"/>
      <c r="P123" s="213"/>
      <c r="Q123" s="176"/>
      <c r="R123" s="469"/>
      <c r="S123" s="698"/>
      <c r="T123" s="470"/>
      <c r="U123" s="366"/>
      <c r="V123" s="367">
        <f t="shared" si="10"/>
        <v>0</v>
      </c>
      <c r="W123" s="366"/>
      <c r="X123" s="367">
        <f t="shared" si="11"/>
        <v>0</v>
      </c>
      <c r="Y123" s="699">
        <f t="shared" si="14"/>
        <v>0</v>
      </c>
      <c r="Z123" s="700"/>
      <c r="AM123" s="147" t="str">
        <f t="shared" si="12"/>
        <v/>
      </c>
      <c r="AN123" s="147" t="str">
        <f t="shared" si="17"/>
        <v/>
      </c>
    </row>
    <row r="124" spans="2:40" ht="51.95" customHeight="1" x14ac:dyDescent="0.2">
      <c r="B124" s="232" t="s">
        <v>908</v>
      </c>
      <c r="C124" s="482"/>
      <c r="D124" s="483"/>
      <c r="E124" s="484"/>
      <c r="F124" s="467"/>
      <c r="G124" s="468"/>
      <c r="H124" s="268"/>
      <c r="I124" s="265" t="str">
        <f>IFERROR(IF(LEFT(C124,3)="Övr",MID(F124,FIND("(",F124)+1,LEN(F124)-FIND("(",F124)-1),INDEX(Admin!$H$127:$H$150,MATCH($C124,Admin!$I$127:$I$150,0))),"")</f>
        <v/>
      </c>
      <c r="J124" s="182"/>
      <c r="K124" s="182"/>
      <c r="L124" s="213"/>
      <c r="M124" s="213"/>
      <c r="N124" s="213"/>
      <c r="O124" s="213"/>
      <c r="P124" s="213"/>
      <c r="Q124" s="176"/>
      <c r="R124" s="469"/>
      <c r="S124" s="698"/>
      <c r="T124" s="470"/>
      <c r="U124" s="366"/>
      <c r="V124" s="367">
        <f t="shared" si="10"/>
        <v>0</v>
      </c>
      <c r="W124" s="366"/>
      <c r="X124" s="367">
        <f t="shared" si="11"/>
        <v>0</v>
      </c>
      <c r="Y124" s="699">
        <f t="shared" si="14"/>
        <v>0</v>
      </c>
      <c r="Z124" s="700"/>
      <c r="AM124" s="147" t="str">
        <f t="shared" si="12"/>
        <v/>
      </c>
      <c r="AN124" s="147" t="str">
        <f t="shared" si="17"/>
        <v/>
      </c>
    </row>
    <row r="125" spans="2:40" ht="51.95" customHeight="1" x14ac:dyDescent="0.2">
      <c r="B125" s="232" t="s">
        <v>909</v>
      </c>
      <c r="C125" s="482"/>
      <c r="D125" s="483"/>
      <c r="E125" s="484"/>
      <c r="F125" s="467"/>
      <c r="G125" s="468"/>
      <c r="H125" s="268"/>
      <c r="I125" s="265" t="str">
        <f>IFERROR(IF(LEFT(C125,3)="Övr",MID(F125,FIND("(",F125)+1,LEN(F125)-FIND("(",F125)-1),INDEX(Admin!$H$127:$H$150,MATCH($C125,Admin!$I$127:$I$150,0))),"")</f>
        <v/>
      </c>
      <c r="J125" s="182"/>
      <c r="K125" s="182"/>
      <c r="L125" s="213"/>
      <c r="M125" s="213"/>
      <c r="N125" s="213"/>
      <c r="O125" s="213"/>
      <c r="P125" s="213"/>
      <c r="Q125" s="176"/>
      <c r="R125" s="469"/>
      <c r="S125" s="698"/>
      <c r="T125" s="470"/>
      <c r="U125" s="366"/>
      <c r="V125" s="367">
        <f t="shared" ref="V125:V152" si="18">IF(U125*H125*J125=0,0,U125*H125*J125)</f>
        <v>0</v>
      </c>
      <c r="W125" s="366"/>
      <c r="X125" s="367">
        <f t="shared" ref="X125:X152" si="19">IF(W125*H125*K125=0,0,W125*H125*K125)</f>
        <v>0</v>
      </c>
      <c r="Y125" s="699">
        <f t="shared" si="14"/>
        <v>0</v>
      </c>
      <c r="Z125" s="700"/>
      <c r="AM125" s="147" t="str">
        <f t="shared" ref="AM125:AM152" si="20">IF(C125="Kaffeautomater","Kaffeautomater",IF(C125="Vattenautomater","Vattenautomater",""))</f>
        <v/>
      </c>
      <c r="AN125" s="147" t="str">
        <f t="shared" ref="AN125:AN129" si="21">IF(AM125="Kaffeautomater",1,IF(AM125="Vattenautomater",2,""))</f>
        <v/>
      </c>
    </row>
    <row r="126" spans="2:40" ht="51.95" customHeight="1" x14ac:dyDescent="0.2">
      <c r="B126" s="232" t="s">
        <v>910</v>
      </c>
      <c r="C126" s="482"/>
      <c r="D126" s="483"/>
      <c r="E126" s="484"/>
      <c r="F126" s="467"/>
      <c r="G126" s="468"/>
      <c r="H126" s="268"/>
      <c r="I126" s="265" t="str">
        <f>IFERROR(IF(LEFT(C126,3)="Övr",MID(F126,FIND("(",F126)+1,LEN(F126)-FIND("(",F126)-1),INDEX(Admin!$H$127:$H$150,MATCH($C126,Admin!$I$127:$I$150,0))),"")</f>
        <v/>
      </c>
      <c r="J126" s="182"/>
      <c r="K126" s="182"/>
      <c r="L126" s="213"/>
      <c r="M126" s="213"/>
      <c r="N126" s="213"/>
      <c r="O126" s="213"/>
      <c r="P126" s="213"/>
      <c r="Q126" s="176"/>
      <c r="R126" s="469"/>
      <c r="S126" s="698"/>
      <c r="T126" s="470"/>
      <c r="U126" s="366"/>
      <c r="V126" s="367">
        <f t="shared" si="18"/>
        <v>0</v>
      </c>
      <c r="W126" s="366"/>
      <c r="X126" s="367">
        <f t="shared" si="19"/>
        <v>0</v>
      </c>
      <c r="Y126" s="699">
        <f t="shared" si="14"/>
        <v>0</v>
      </c>
      <c r="Z126" s="700"/>
      <c r="AM126" s="147" t="str">
        <f t="shared" si="20"/>
        <v/>
      </c>
      <c r="AN126" s="147" t="str">
        <f t="shared" si="21"/>
        <v/>
      </c>
    </row>
    <row r="127" spans="2:40" ht="51.95" customHeight="1" x14ac:dyDescent="0.2">
      <c r="B127" s="232" t="s">
        <v>911</v>
      </c>
      <c r="C127" s="482"/>
      <c r="D127" s="483"/>
      <c r="E127" s="484"/>
      <c r="F127" s="467"/>
      <c r="G127" s="468"/>
      <c r="H127" s="268"/>
      <c r="I127" s="265" t="str">
        <f>IFERROR(IF(LEFT(C127,3)="Övr",MID(F127,FIND("(",F127)+1,LEN(F127)-FIND("(",F127)-1),INDEX(Admin!$H$127:$H$150,MATCH($C127,Admin!$I$127:$I$150,0))),"")</f>
        <v/>
      </c>
      <c r="J127" s="182"/>
      <c r="K127" s="182"/>
      <c r="L127" s="213"/>
      <c r="M127" s="213"/>
      <c r="N127" s="213"/>
      <c r="O127" s="213"/>
      <c r="P127" s="213"/>
      <c r="Q127" s="176"/>
      <c r="R127" s="469"/>
      <c r="S127" s="698"/>
      <c r="T127" s="470"/>
      <c r="U127" s="366"/>
      <c r="V127" s="367">
        <f t="shared" si="18"/>
        <v>0</v>
      </c>
      <c r="W127" s="366"/>
      <c r="X127" s="367">
        <f t="shared" si="19"/>
        <v>0</v>
      </c>
      <c r="Y127" s="699">
        <f t="shared" si="14"/>
        <v>0</v>
      </c>
      <c r="Z127" s="700"/>
      <c r="AM127" s="147" t="str">
        <f t="shared" si="20"/>
        <v/>
      </c>
      <c r="AN127" s="147" t="str">
        <f t="shared" si="21"/>
        <v/>
      </c>
    </row>
    <row r="128" spans="2:40" ht="51.95" customHeight="1" x14ac:dyDescent="0.2">
      <c r="B128" s="232" t="s">
        <v>1018</v>
      </c>
      <c r="C128" s="482"/>
      <c r="D128" s="483"/>
      <c r="E128" s="484"/>
      <c r="F128" s="467"/>
      <c r="G128" s="468"/>
      <c r="H128" s="268"/>
      <c r="I128" s="265" t="str">
        <f>IFERROR(IF(LEFT(C128,3)="Övr",MID(F128,FIND("(",F128)+1,LEN(F128)-FIND("(",F128)-1),INDEX(Admin!$H$127:$H$150,MATCH($C128,Admin!$I$127:$I$150,0))),"")</f>
        <v/>
      </c>
      <c r="J128" s="182"/>
      <c r="K128" s="182"/>
      <c r="L128" s="213"/>
      <c r="M128" s="213"/>
      <c r="N128" s="213"/>
      <c r="O128" s="213"/>
      <c r="P128" s="213"/>
      <c r="Q128" s="176"/>
      <c r="R128" s="469"/>
      <c r="S128" s="698"/>
      <c r="T128" s="470"/>
      <c r="U128" s="366"/>
      <c r="V128" s="367">
        <f t="shared" si="18"/>
        <v>0</v>
      </c>
      <c r="W128" s="366"/>
      <c r="X128" s="367">
        <f t="shared" si="19"/>
        <v>0</v>
      </c>
      <c r="Y128" s="699">
        <f t="shared" si="14"/>
        <v>0</v>
      </c>
      <c r="Z128" s="700"/>
      <c r="AM128" s="147" t="str">
        <f t="shared" si="20"/>
        <v/>
      </c>
      <c r="AN128" s="147" t="str">
        <f t="shared" si="21"/>
        <v/>
      </c>
    </row>
    <row r="129" spans="2:40" ht="51.95" customHeight="1" x14ac:dyDescent="0.2">
      <c r="B129" s="232" t="s">
        <v>1019</v>
      </c>
      <c r="C129" s="482"/>
      <c r="D129" s="483"/>
      <c r="E129" s="484"/>
      <c r="F129" s="467"/>
      <c r="G129" s="468"/>
      <c r="H129" s="268"/>
      <c r="I129" s="265" t="str">
        <f>IFERROR(IF(LEFT(C129,3)="Övr",MID(F129,FIND("(",F129)+1,LEN(F129)-FIND("(",F129)-1),INDEX(Admin!$H$127:$H$150,MATCH($C129,Admin!$I$127:$I$150,0))),"")</f>
        <v/>
      </c>
      <c r="J129" s="182"/>
      <c r="K129" s="182"/>
      <c r="L129" s="213"/>
      <c r="M129" s="213"/>
      <c r="N129" s="213"/>
      <c r="O129" s="213"/>
      <c r="P129" s="213"/>
      <c r="Q129" s="176"/>
      <c r="R129" s="469"/>
      <c r="S129" s="698"/>
      <c r="T129" s="470"/>
      <c r="U129" s="366"/>
      <c r="V129" s="367">
        <f t="shared" si="18"/>
        <v>0</v>
      </c>
      <c r="W129" s="366"/>
      <c r="X129" s="367">
        <f t="shared" si="19"/>
        <v>0</v>
      </c>
      <c r="Y129" s="699">
        <f t="shared" si="14"/>
        <v>0</v>
      </c>
      <c r="Z129" s="700"/>
      <c r="AM129" s="147" t="str">
        <f t="shared" si="20"/>
        <v/>
      </c>
      <c r="AN129" s="147" t="str">
        <f t="shared" si="21"/>
        <v/>
      </c>
    </row>
    <row r="130" spans="2:40" ht="51.95" customHeight="1" x14ac:dyDescent="0.2">
      <c r="B130" s="232" t="s">
        <v>1020</v>
      </c>
      <c r="C130" s="482"/>
      <c r="D130" s="483"/>
      <c r="E130" s="484"/>
      <c r="F130" s="467"/>
      <c r="G130" s="468"/>
      <c r="H130" s="268"/>
      <c r="I130" s="265" t="str">
        <f>IFERROR(IF(LEFT(C130,3)="Övr",MID(F130,FIND("(",F130)+1,LEN(F130)-FIND("(",F130)-1),INDEX(Admin!$H$127:$H$150,MATCH($C130,Admin!$I$127:$I$150,0))),"")</f>
        <v/>
      </c>
      <c r="J130" s="182"/>
      <c r="K130" s="182"/>
      <c r="L130" s="213"/>
      <c r="M130" s="213"/>
      <c r="N130" s="213"/>
      <c r="O130" s="213"/>
      <c r="P130" s="213"/>
      <c r="Q130" s="176"/>
      <c r="R130" s="469"/>
      <c r="S130" s="698"/>
      <c r="T130" s="470"/>
      <c r="U130" s="366"/>
      <c r="V130" s="367">
        <f t="shared" si="18"/>
        <v>0</v>
      </c>
      <c r="W130" s="366"/>
      <c r="X130" s="367">
        <f t="shared" si="19"/>
        <v>0</v>
      </c>
      <c r="Y130" s="699">
        <f t="shared" si="14"/>
        <v>0</v>
      </c>
      <c r="Z130" s="700"/>
      <c r="AM130" s="147" t="str">
        <f t="shared" si="20"/>
        <v/>
      </c>
      <c r="AN130" s="147" t="str">
        <f t="shared" si="15"/>
        <v/>
      </c>
    </row>
    <row r="131" spans="2:40" ht="51.95" customHeight="1" x14ac:dyDescent="0.2">
      <c r="B131" s="232" t="s">
        <v>1021</v>
      </c>
      <c r="C131" s="482"/>
      <c r="D131" s="483"/>
      <c r="E131" s="484"/>
      <c r="F131" s="467"/>
      <c r="G131" s="468"/>
      <c r="H131" s="268"/>
      <c r="I131" s="265" t="str">
        <f>IFERROR(IF(LEFT(C131,3)="Övr",MID(F131,FIND("(",F131)+1,LEN(F131)-FIND("(",F131)-1),INDEX(Admin!$H$127:$H$150,MATCH($C131,Admin!$I$127:$I$150,0))),"")</f>
        <v/>
      </c>
      <c r="J131" s="182"/>
      <c r="K131" s="182"/>
      <c r="L131" s="213"/>
      <c r="M131" s="213"/>
      <c r="N131" s="213"/>
      <c r="O131" s="213"/>
      <c r="P131" s="213"/>
      <c r="Q131" s="176"/>
      <c r="R131" s="469"/>
      <c r="S131" s="698"/>
      <c r="T131" s="470"/>
      <c r="U131" s="366"/>
      <c r="V131" s="367">
        <f t="shared" si="18"/>
        <v>0</v>
      </c>
      <c r="W131" s="366"/>
      <c r="X131" s="367">
        <f t="shared" si="19"/>
        <v>0</v>
      </c>
      <c r="Y131" s="699">
        <f t="shared" si="14"/>
        <v>0</v>
      </c>
      <c r="Z131" s="700"/>
      <c r="AM131" s="147" t="str">
        <f t="shared" si="20"/>
        <v/>
      </c>
      <c r="AN131" s="147" t="str">
        <f t="shared" si="15"/>
        <v/>
      </c>
    </row>
    <row r="132" spans="2:40" ht="51.95" customHeight="1" x14ac:dyDescent="0.2">
      <c r="B132" s="232" t="s">
        <v>1022</v>
      </c>
      <c r="C132" s="482"/>
      <c r="D132" s="483"/>
      <c r="E132" s="484"/>
      <c r="F132" s="467"/>
      <c r="G132" s="468"/>
      <c r="H132" s="268"/>
      <c r="I132" s="265" t="str">
        <f>IFERROR(IF(LEFT(C132,3)="Övr",MID(F132,FIND("(",F132)+1,LEN(F132)-FIND("(",F132)-1),INDEX(Admin!$H$127:$H$150,MATCH($C132,Admin!$I$127:$I$150,0))),"")</f>
        <v/>
      </c>
      <c r="J132" s="182"/>
      <c r="K132" s="182"/>
      <c r="L132" s="213"/>
      <c r="M132" s="213"/>
      <c r="N132" s="213"/>
      <c r="O132" s="213"/>
      <c r="P132" s="213"/>
      <c r="Q132" s="176"/>
      <c r="R132" s="469"/>
      <c r="S132" s="698"/>
      <c r="T132" s="470"/>
      <c r="U132" s="366"/>
      <c r="V132" s="367">
        <f t="shared" si="18"/>
        <v>0</v>
      </c>
      <c r="W132" s="366"/>
      <c r="X132" s="367">
        <f t="shared" si="19"/>
        <v>0</v>
      </c>
      <c r="Y132" s="699">
        <f t="shared" si="14"/>
        <v>0</v>
      </c>
      <c r="Z132" s="700"/>
      <c r="AM132" s="147" t="str">
        <f t="shared" si="20"/>
        <v/>
      </c>
      <c r="AN132" s="147" t="str">
        <f t="shared" si="15"/>
        <v/>
      </c>
    </row>
    <row r="133" spans="2:40" ht="51.95" customHeight="1" x14ac:dyDescent="0.2">
      <c r="B133" s="232" t="s">
        <v>1023</v>
      </c>
      <c r="C133" s="482"/>
      <c r="D133" s="483"/>
      <c r="E133" s="484"/>
      <c r="F133" s="467"/>
      <c r="G133" s="468"/>
      <c r="H133" s="268"/>
      <c r="I133" s="265" t="str">
        <f>IFERROR(IF(LEFT(C133,3)="Övr",MID(F133,FIND("(",F133)+1,LEN(F133)-FIND("(",F133)-1),INDEX(Admin!$H$127:$H$150,MATCH($C133,Admin!$I$127:$I$150,0))),"")</f>
        <v/>
      </c>
      <c r="J133" s="182"/>
      <c r="K133" s="182"/>
      <c r="L133" s="213"/>
      <c r="M133" s="213"/>
      <c r="N133" s="213"/>
      <c r="O133" s="213"/>
      <c r="P133" s="213"/>
      <c r="Q133" s="176"/>
      <c r="R133" s="469"/>
      <c r="S133" s="698"/>
      <c r="T133" s="470"/>
      <c r="U133" s="366"/>
      <c r="V133" s="367">
        <f t="shared" si="18"/>
        <v>0</v>
      </c>
      <c r="W133" s="366"/>
      <c r="X133" s="367">
        <f t="shared" si="19"/>
        <v>0</v>
      </c>
      <c r="Y133" s="699">
        <f t="shared" si="14"/>
        <v>0</v>
      </c>
      <c r="Z133" s="700"/>
      <c r="AM133" s="147" t="str">
        <f t="shared" si="20"/>
        <v/>
      </c>
      <c r="AN133" s="147" t="str">
        <f t="shared" si="15"/>
        <v/>
      </c>
    </row>
    <row r="134" spans="2:40" ht="51.95" customHeight="1" x14ac:dyDescent="0.2">
      <c r="B134" s="232" t="s">
        <v>1024</v>
      </c>
      <c r="C134" s="482"/>
      <c r="D134" s="483"/>
      <c r="E134" s="484"/>
      <c r="F134" s="467"/>
      <c r="G134" s="468"/>
      <c r="H134" s="268"/>
      <c r="I134" s="265" t="str">
        <f>IFERROR(IF(LEFT(C134,3)="Övr",MID(F134,FIND("(",F134)+1,LEN(F134)-FIND("(",F134)-1),INDEX(Admin!$H$127:$H$150,MATCH($C134,Admin!$I$127:$I$150,0))),"")</f>
        <v/>
      </c>
      <c r="J134" s="182"/>
      <c r="K134" s="182"/>
      <c r="L134" s="213"/>
      <c r="M134" s="213"/>
      <c r="N134" s="213"/>
      <c r="O134" s="213"/>
      <c r="P134" s="213"/>
      <c r="Q134" s="176"/>
      <c r="R134" s="469"/>
      <c r="S134" s="698"/>
      <c r="T134" s="470"/>
      <c r="U134" s="366"/>
      <c r="V134" s="367">
        <f t="shared" si="18"/>
        <v>0</v>
      </c>
      <c r="W134" s="366"/>
      <c r="X134" s="367">
        <f t="shared" si="19"/>
        <v>0</v>
      </c>
      <c r="Y134" s="699">
        <f t="shared" si="14"/>
        <v>0</v>
      </c>
      <c r="Z134" s="700"/>
      <c r="AM134" s="147" t="str">
        <f t="shared" si="20"/>
        <v/>
      </c>
      <c r="AN134" s="147" t="str">
        <f t="shared" si="15"/>
        <v/>
      </c>
    </row>
    <row r="135" spans="2:40" ht="51.95" customHeight="1" x14ac:dyDescent="0.2">
      <c r="B135" s="232" t="s">
        <v>1025</v>
      </c>
      <c r="C135" s="482"/>
      <c r="D135" s="483"/>
      <c r="E135" s="484"/>
      <c r="F135" s="467"/>
      <c r="G135" s="468"/>
      <c r="H135" s="268"/>
      <c r="I135" s="265" t="str">
        <f>IFERROR(IF(LEFT(C135,3)="Övr",MID(F135,FIND("(",F135)+1,LEN(F135)-FIND("(",F135)-1),INDEX(Admin!$H$127:$H$150,MATCH($C135,Admin!$I$127:$I$150,0))),"")</f>
        <v/>
      </c>
      <c r="J135" s="182"/>
      <c r="K135" s="182"/>
      <c r="L135" s="213"/>
      <c r="M135" s="213"/>
      <c r="N135" s="213"/>
      <c r="O135" s="213"/>
      <c r="P135" s="213"/>
      <c r="Q135" s="176"/>
      <c r="R135" s="469"/>
      <c r="S135" s="698"/>
      <c r="T135" s="470"/>
      <c r="U135" s="366"/>
      <c r="V135" s="367">
        <f t="shared" si="18"/>
        <v>0</v>
      </c>
      <c r="W135" s="366"/>
      <c r="X135" s="367">
        <f t="shared" si="19"/>
        <v>0</v>
      </c>
      <c r="Y135" s="699">
        <f t="shared" si="14"/>
        <v>0</v>
      </c>
      <c r="Z135" s="700"/>
      <c r="AM135" s="147" t="str">
        <f t="shared" si="20"/>
        <v/>
      </c>
      <c r="AN135" s="147" t="str">
        <f t="shared" si="15"/>
        <v/>
      </c>
    </row>
    <row r="136" spans="2:40" ht="51.95" customHeight="1" x14ac:dyDescent="0.2">
      <c r="B136" s="232" t="s">
        <v>1026</v>
      </c>
      <c r="C136" s="482"/>
      <c r="D136" s="483"/>
      <c r="E136" s="484"/>
      <c r="F136" s="467"/>
      <c r="G136" s="468"/>
      <c r="H136" s="268"/>
      <c r="I136" s="265" t="str">
        <f>IFERROR(IF(LEFT(C136,3)="Övr",MID(F136,FIND("(",F136)+1,LEN(F136)-FIND("(",F136)-1),INDEX(Admin!$H$127:$H$150,MATCH($C136,Admin!$I$127:$I$150,0))),"")</f>
        <v/>
      </c>
      <c r="J136" s="182"/>
      <c r="K136" s="182"/>
      <c r="L136" s="213"/>
      <c r="M136" s="213"/>
      <c r="N136" s="213"/>
      <c r="O136" s="213"/>
      <c r="P136" s="213"/>
      <c r="Q136" s="176"/>
      <c r="R136" s="469"/>
      <c r="S136" s="698"/>
      <c r="T136" s="470"/>
      <c r="U136" s="366"/>
      <c r="V136" s="367">
        <f t="shared" si="18"/>
        <v>0</v>
      </c>
      <c r="W136" s="366"/>
      <c r="X136" s="367">
        <f t="shared" si="19"/>
        <v>0</v>
      </c>
      <c r="Y136" s="699">
        <f t="shared" si="14"/>
        <v>0</v>
      </c>
      <c r="Z136" s="700"/>
      <c r="AM136" s="147" t="str">
        <f t="shared" si="20"/>
        <v/>
      </c>
      <c r="AN136" s="147" t="str">
        <f t="shared" si="15"/>
        <v/>
      </c>
    </row>
    <row r="137" spans="2:40" ht="51.95" customHeight="1" x14ac:dyDescent="0.2">
      <c r="B137" s="232" t="s">
        <v>1027</v>
      </c>
      <c r="C137" s="482"/>
      <c r="D137" s="483"/>
      <c r="E137" s="484"/>
      <c r="F137" s="467"/>
      <c r="G137" s="468"/>
      <c r="H137" s="268"/>
      <c r="I137" s="265" t="str">
        <f>IFERROR(IF(LEFT(C137,3)="Övr",MID(F137,FIND("(",F137)+1,LEN(F137)-FIND("(",F137)-1),INDEX(Admin!$H$127:$H$150,MATCH($C137,Admin!$I$127:$I$150,0))),"")</f>
        <v/>
      </c>
      <c r="J137" s="182"/>
      <c r="K137" s="182"/>
      <c r="L137" s="213"/>
      <c r="M137" s="213"/>
      <c r="N137" s="213"/>
      <c r="O137" s="213"/>
      <c r="P137" s="213"/>
      <c r="Q137" s="176"/>
      <c r="R137" s="469"/>
      <c r="S137" s="698"/>
      <c r="T137" s="470"/>
      <c r="U137" s="366"/>
      <c r="V137" s="367">
        <f t="shared" si="18"/>
        <v>0</v>
      </c>
      <c r="W137" s="366"/>
      <c r="X137" s="367">
        <f t="shared" si="19"/>
        <v>0</v>
      </c>
      <c r="Y137" s="699">
        <f t="shared" si="14"/>
        <v>0</v>
      </c>
      <c r="Z137" s="700"/>
      <c r="AM137" s="147" t="str">
        <f t="shared" si="20"/>
        <v/>
      </c>
      <c r="AN137" s="147" t="str">
        <f t="shared" si="15"/>
        <v/>
      </c>
    </row>
    <row r="138" spans="2:40" ht="51.95" customHeight="1" x14ac:dyDescent="0.2">
      <c r="B138" s="232" t="s">
        <v>1028</v>
      </c>
      <c r="C138" s="482"/>
      <c r="D138" s="483"/>
      <c r="E138" s="484"/>
      <c r="F138" s="467"/>
      <c r="G138" s="468"/>
      <c r="H138" s="268"/>
      <c r="I138" s="265" t="str">
        <f>IFERROR(IF(LEFT(C138,3)="Övr",MID(F138,FIND("(",F138)+1,LEN(F138)-FIND("(",F138)-1),INDEX(Admin!$H$127:$H$150,MATCH($C138,Admin!$I$127:$I$150,0))),"")</f>
        <v/>
      </c>
      <c r="J138" s="182"/>
      <c r="K138" s="182"/>
      <c r="L138" s="213"/>
      <c r="M138" s="213"/>
      <c r="N138" s="213"/>
      <c r="O138" s="213"/>
      <c r="P138" s="213"/>
      <c r="Q138" s="176"/>
      <c r="R138" s="469"/>
      <c r="S138" s="698"/>
      <c r="T138" s="470"/>
      <c r="U138" s="366"/>
      <c r="V138" s="367">
        <f t="shared" si="18"/>
        <v>0</v>
      </c>
      <c r="W138" s="366"/>
      <c r="X138" s="367">
        <f t="shared" si="19"/>
        <v>0</v>
      </c>
      <c r="Y138" s="699">
        <f t="shared" si="14"/>
        <v>0</v>
      </c>
      <c r="Z138" s="700"/>
      <c r="AM138" s="147" t="str">
        <f t="shared" si="20"/>
        <v/>
      </c>
      <c r="AN138" s="147" t="str">
        <f t="shared" si="13"/>
        <v/>
      </c>
    </row>
    <row r="139" spans="2:40" ht="51.95" customHeight="1" x14ac:dyDescent="0.2">
      <c r="B139" s="232" t="s">
        <v>1029</v>
      </c>
      <c r="C139" s="482"/>
      <c r="D139" s="483"/>
      <c r="E139" s="484"/>
      <c r="F139" s="467"/>
      <c r="G139" s="468"/>
      <c r="H139" s="268"/>
      <c r="I139" s="265" t="str">
        <f>IFERROR(IF(LEFT(C139,3)="Övr",MID(F139,FIND("(",F139)+1,LEN(F139)-FIND("(",F139)-1),INDEX(Admin!$H$127:$H$150,MATCH($C139,Admin!$I$127:$I$150,0))),"")</f>
        <v/>
      </c>
      <c r="J139" s="182"/>
      <c r="K139" s="182"/>
      <c r="L139" s="213"/>
      <c r="M139" s="213"/>
      <c r="N139" s="213"/>
      <c r="O139" s="213"/>
      <c r="P139" s="213"/>
      <c r="Q139" s="176"/>
      <c r="R139" s="469"/>
      <c r="S139" s="698"/>
      <c r="T139" s="470"/>
      <c r="U139" s="366"/>
      <c r="V139" s="367">
        <f t="shared" si="18"/>
        <v>0</v>
      </c>
      <c r="W139" s="366"/>
      <c r="X139" s="367">
        <f t="shared" si="19"/>
        <v>0</v>
      </c>
      <c r="Y139" s="699">
        <f t="shared" si="14"/>
        <v>0</v>
      </c>
      <c r="Z139" s="700"/>
      <c r="AM139" s="147" t="str">
        <f t="shared" si="20"/>
        <v/>
      </c>
      <c r="AN139" s="147" t="str">
        <f t="shared" si="13"/>
        <v/>
      </c>
    </row>
    <row r="140" spans="2:40" ht="51.95" customHeight="1" x14ac:dyDescent="0.2">
      <c r="B140" s="232" t="s">
        <v>1030</v>
      </c>
      <c r="C140" s="482"/>
      <c r="D140" s="483"/>
      <c r="E140" s="484"/>
      <c r="F140" s="467"/>
      <c r="G140" s="468"/>
      <c r="H140" s="268"/>
      <c r="I140" s="265" t="str">
        <f>IFERROR(IF(LEFT(C140,3)="Övr",MID(F140,FIND("(",F140)+1,LEN(F140)-FIND("(",F140)-1),INDEX(Admin!$H$127:$H$150,MATCH($C140,Admin!$I$127:$I$150,0))),"")</f>
        <v/>
      </c>
      <c r="J140" s="182"/>
      <c r="K140" s="182"/>
      <c r="L140" s="213"/>
      <c r="M140" s="213"/>
      <c r="N140" s="213"/>
      <c r="O140" s="213"/>
      <c r="P140" s="213"/>
      <c r="Q140" s="176"/>
      <c r="R140" s="469"/>
      <c r="S140" s="698"/>
      <c r="T140" s="470"/>
      <c r="U140" s="366"/>
      <c r="V140" s="367">
        <f t="shared" si="18"/>
        <v>0</v>
      </c>
      <c r="W140" s="366"/>
      <c r="X140" s="367">
        <f t="shared" si="19"/>
        <v>0</v>
      </c>
      <c r="Y140" s="699">
        <f t="shared" si="14"/>
        <v>0</v>
      </c>
      <c r="Z140" s="700"/>
      <c r="AM140" s="147" t="str">
        <f t="shared" si="20"/>
        <v/>
      </c>
      <c r="AN140" s="147" t="str">
        <f t="shared" si="13"/>
        <v/>
      </c>
    </row>
    <row r="141" spans="2:40" ht="51.95" customHeight="1" x14ac:dyDescent="0.2">
      <c r="B141" s="232" t="s">
        <v>1031</v>
      </c>
      <c r="C141" s="482"/>
      <c r="D141" s="483"/>
      <c r="E141" s="484"/>
      <c r="F141" s="467"/>
      <c r="G141" s="468"/>
      <c r="H141" s="268"/>
      <c r="I141" s="265" t="str">
        <f>IFERROR(IF(LEFT(C141,3)="Övr",MID(F141,FIND("(",F141)+1,LEN(F141)-FIND("(",F141)-1),INDEX(Admin!$H$127:$H$150,MATCH($C141,Admin!$I$127:$I$150,0))),"")</f>
        <v/>
      </c>
      <c r="J141" s="182"/>
      <c r="K141" s="182"/>
      <c r="L141" s="213"/>
      <c r="M141" s="213"/>
      <c r="N141" s="213"/>
      <c r="O141" s="213"/>
      <c r="P141" s="213"/>
      <c r="Q141" s="176"/>
      <c r="R141" s="469"/>
      <c r="S141" s="698"/>
      <c r="T141" s="470"/>
      <c r="U141" s="366"/>
      <c r="V141" s="367">
        <f t="shared" si="18"/>
        <v>0</v>
      </c>
      <c r="W141" s="366"/>
      <c r="X141" s="367">
        <f t="shared" si="19"/>
        <v>0</v>
      </c>
      <c r="Y141" s="699">
        <f t="shared" si="14"/>
        <v>0</v>
      </c>
      <c r="Z141" s="700"/>
      <c r="AM141" s="147" t="str">
        <f t="shared" si="20"/>
        <v/>
      </c>
      <c r="AN141" s="147" t="str">
        <f t="shared" si="13"/>
        <v/>
      </c>
    </row>
    <row r="142" spans="2:40" ht="51.95" customHeight="1" x14ac:dyDescent="0.2">
      <c r="B142" s="232" t="s">
        <v>1032</v>
      </c>
      <c r="C142" s="482"/>
      <c r="D142" s="483"/>
      <c r="E142" s="484"/>
      <c r="F142" s="467"/>
      <c r="G142" s="468"/>
      <c r="H142" s="268"/>
      <c r="I142" s="265" t="str">
        <f>IFERROR(IF(LEFT(C142,3)="Övr",MID(F142,FIND("(",F142)+1,LEN(F142)-FIND("(",F142)-1),INDEX(Admin!$H$127:$H$150,MATCH($C142,Admin!$I$127:$I$150,0))),"")</f>
        <v/>
      </c>
      <c r="J142" s="182"/>
      <c r="K142" s="182"/>
      <c r="L142" s="213"/>
      <c r="M142" s="213"/>
      <c r="N142" s="213"/>
      <c r="O142" s="213"/>
      <c r="P142" s="213"/>
      <c r="Q142" s="176"/>
      <c r="R142" s="469"/>
      <c r="S142" s="698"/>
      <c r="T142" s="470"/>
      <c r="U142" s="366"/>
      <c r="V142" s="367">
        <f t="shared" si="18"/>
        <v>0</v>
      </c>
      <c r="W142" s="366"/>
      <c r="X142" s="367">
        <f t="shared" si="19"/>
        <v>0</v>
      </c>
      <c r="Y142" s="699">
        <f t="shared" si="14"/>
        <v>0</v>
      </c>
      <c r="Z142" s="700"/>
      <c r="AM142" s="147" t="str">
        <f t="shared" si="20"/>
        <v/>
      </c>
      <c r="AN142" s="147" t="str">
        <f t="shared" si="13"/>
        <v/>
      </c>
    </row>
    <row r="143" spans="2:40" ht="51.95" customHeight="1" x14ac:dyDescent="0.2">
      <c r="B143" s="232" t="s">
        <v>1033</v>
      </c>
      <c r="C143" s="482"/>
      <c r="D143" s="483"/>
      <c r="E143" s="484"/>
      <c r="F143" s="467"/>
      <c r="G143" s="468"/>
      <c r="H143" s="268"/>
      <c r="I143" s="265" t="str">
        <f>IFERROR(IF(LEFT(C143,3)="Övr",MID(F143,FIND("(",F143)+1,LEN(F143)-FIND("(",F143)-1),INDEX(Admin!$H$127:$H$150,MATCH($C143,Admin!$I$127:$I$150,0))),"")</f>
        <v/>
      </c>
      <c r="J143" s="182"/>
      <c r="K143" s="182"/>
      <c r="L143" s="213"/>
      <c r="M143" s="213"/>
      <c r="N143" s="213"/>
      <c r="O143" s="213"/>
      <c r="P143" s="213"/>
      <c r="Q143" s="176"/>
      <c r="R143" s="469"/>
      <c r="S143" s="698"/>
      <c r="T143" s="470"/>
      <c r="U143" s="366"/>
      <c r="V143" s="367">
        <f t="shared" si="18"/>
        <v>0</v>
      </c>
      <c r="W143" s="366"/>
      <c r="X143" s="367">
        <f t="shared" si="19"/>
        <v>0</v>
      </c>
      <c r="Y143" s="699">
        <f t="shared" si="14"/>
        <v>0</v>
      </c>
      <c r="Z143" s="700"/>
      <c r="AA143" s="170"/>
      <c r="AB143" s="147"/>
      <c r="AC143" s="147"/>
      <c r="AD143" s="147"/>
      <c r="AE143" s="147"/>
      <c r="AF143" s="147"/>
      <c r="AG143" s="147"/>
      <c r="AH143" s="147"/>
      <c r="AI143" s="147"/>
      <c r="AJ143" s="147"/>
      <c r="AK143" s="147"/>
      <c r="AL143" s="147"/>
      <c r="AM143" s="147" t="str">
        <f t="shared" si="20"/>
        <v/>
      </c>
      <c r="AN143" s="147" t="str">
        <f t="shared" ref="AN143:AN152" si="22">IF(AM143="Kaffeautomater",1,IF(AM143="Vattenautomater",2,""))</f>
        <v/>
      </c>
    </row>
    <row r="144" spans="2:40" ht="51.95" customHeight="1" x14ac:dyDescent="0.2">
      <c r="B144" s="232" t="s">
        <v>1034</v>
      </c>
      <c r="C144" s="482"/>
      <c r="D144" s="483"/>
      <c r="E144" s="484"/>
      <c r="F144" s="467"/>
      <c r="G144" s="468"/>
      <c r="H144" s="268"/>
      <c r="I144" s="265" t="str">
        <f>IFERROR(IF(LEFT(C144,3)="Övr",MID(F144,FIND("(",F144)+1,LEN(F144)-FIND("(",F144)-1),INDEX(Admin!$H$127:$H$150,MATCH($C144,Admin!$I$127:$I$150,0))),"")</f>
        <v/>
      </c>
      <c r="J144" s="182"/>
      <c r="K144" s="182"/>
      <c r="L144" s="213"/>
      <c r="M144" s="213"/>
      <c r="N144" s="213"/>
      <c r="O144" s="213"/>
      <c r="P144" s="213"/>
      <c r="Q144" s="176"/>
      <c r="R144" s="469"/>
      <c r="S144" s="698"/>
      <c r="T144" s="470"/>
      <c r="U144" s="366"/>
      <c r="V144" s="367">
        <f t="shared" si="18"/>
        <v>0</v>
      </c>
      <c r="W144" s="366"/>
      <c r="X144" s="367">
        <f t="shared" si="19"/>
        <v>0</v>
      </c>
      <c r="Y144" s="699">
        <f t="shared" si="14"/>
        <v>0</v>
      </c>
      <c r="Z144" s="700"/>
      <c r="AM144" s="147" t="str">
        <f t="shared" si="20"/>
        <v/>
      </c>
      <c r="AN144" s="147" t="str">
        <f t="shared" si="22"/>
        <v/>
      </c>
    </row>
    <row r="145" spans="1:40" ht="51.95" customHeight="1" x14ac:dyDescent="0.2">
      <c r="B145" s="232" t="s">
        <v>1035</v>
      </c>
      <c r="C145" s="482"/>
      <c r="D145" s="483"/>
      <c r="E145" s="484"/>
      <c r="F145" s="467"/>
      <c r="G145" s="468"/>
      <c r="H145" s="268"/>
      <c r="I145" s="265" t="str">
        <f>IFERROR(IF(LEFT(C145,3)="Övr",MID(F145,FIND("(",F145)+1,LEN(F145)-FIND("(",F145)-1),INDEX(Admin!$H$127:$H$150,MATCH($C145,Admin!$I$127:$I$150,0))),"")</f>
        <v/>
      </c>
      <c r="J145" s="182"/>
      <c r="K145" s="182"/>
      <c r="L145" s="213"/>
      <c r="M145" s="213"/>
      <c r="N145" s="213"/>
      <c r="O145" s="213"/>
      <c r="P145" s="213"/>
      <c r="Q145" s="176"/>
      <c r="R145" s="469"/>
      <c r="S145" s="698"/>
      <c r="T145" s="470"/>
      <c r="U145" s="366"/>
      <c r="V145" s="367">
        <f t="shared" si="18"/>
        <v>0</v>
      </c>
      <c r="W145" s="366"/>
      <c r="X145" s="367">
        <f t="shared" si="19"/>
        <v>0</v>
      </c>
      <c r="Y145" s="699">
        <f t="shared" si="14"/>
        <v>0</v>
      </c>
      <c r="Z145" s="700"/>
      <c r="AM145" s="147" t="str">
        <f t="shared" si="20"/>
        <v/>
      </c>
      <c r="AN145" s="147" t="str">
        <f t="shared" si="22"/>
        <v/>
      </c>
    </row>
    <row r="146" spans="1:40" ht="51.95" customHeight="1" x14ac:dyDescent="0.2">
      <c r="B146" s="232" t="s">
        <v>1036</v>
      </c>
      <c r="C146" s="482"/>
      <c r="D146" s="483"/>
      <c r="E146" s="484"/>
      <c r="F146" s="467"/>
      <c r="G146" s="468"/>
      <c r="H146" s="268"/>
      <c r="I146" s="265" t="str">
        <f>IFERROR(IF(LEFT(C146,3)="Övr",MID(F146,FIND("(",F146)+1,LEN(F146)-FIND("(",F146)-1),INDEX(Admin!$H$127:$H$150,MATCH($C146,Admin!$I$127:$I$150,0))),"")</f>
        <v/>
      </c>
      <c r="J146" s="182"/>
      <c r="K146" s="182"/>
      <c r="L146" s="213"/>
      <c r="M146" s="213"/>
      <c r="N146" s="213"/>
      <c r="O146" s="213"/>
      <c r="P146" s="213"/>
      <c r="Q146" s="176"/>
      <c r="R146" s="469"/>
      <c r="S146" s="698"/>
      <c r="T146" s="470"/>
      <c r="U146" s="366"/>
      <c r="V146" s="367">
        <f t="shared" si="18"/>
        <v>0</v>
      </c>
      <c r="W146" s="366"/>
      <c r="X146" s="367">
        <f t="shared" si="19"/>
        <v>0</v>
      </c>
      <c r="Y146" s="699">
        <f t="shared" si="14"/>
        <v>0</v>
      </c>
      <c r="Z146" s="700"/>
      <c r="AM146" s="147" t="str">
        <f t="shared" si="20"/>
        <v/>
      </c>
      <c r="AN146" s="147" t="str">
        <f t="shared" si="22"/>
        <v/>
      </c>
    </row>
    <row r="147" spans="1:40" ht="51.95" customHeight="1" x14ac:dyDescent="0.2">
      <c r="B147" s="232" t="s">
        <v>1037</v>
      </c>
      <c r="C147" s="482"/>
      <c r="D147" s="483"/>
      <c r="E147" s="484"/>
      <c r="F147" s="467"/>
      <c r="G147" s="468"/>
      <c r="H147" s="268"/>
      <c r="I147" s="265" t="str">
        <f>IFERROR(IF(LEFT(C147,3)="Övr",MID(F147,FIND("(",F147)+1,LEN(F147)-FIND("(",F147)-1),INDEX(Admin!$H$127:$H$150,MATCH($C147,Admin!$I$127:$I$150,0))),"")</f>
        <v/>
      </c>
      <c r="J147" s="182"/>
      <c r="K147" s="182"/>
      <c r="L147" s="213"/>
      <c r="M147" s="213"/>
      <c r="N147" s="213"/>
      <c r="O147" s="213"/>
      <c r="P147" s="213"/>
      <c r="Q147" s="176"/>
      <c r="R147" s="469"/>
      <c r="S147" s="698"/>
      <c r="T147" s="470"/>
      <c r="U147" s="366"/>
      <c r="V147" s="367">
        <f t="shared" si="18"/>
        <v>0</v>
      </c>
      <c r="W147" s="366"/>
      <c r="X147" s="367">
        <f t="shared" si="19"/>
        <v>0</v>
      </c>
      <c r="Y147" s="699">
        <f t="shared" si="14"/>
        <v>0</v>
      </c>
      <c r="Z147" s="700"/>
      <c r="AM147" s="147" t="str">
        <f t="shared" si="20"/>
        <v/>
      </c>
      <c r="AN147" s="147" t="str">
        <f t="shared" si="22"/>
        <v/>
      </c>
    </row>
    <row r="148" spans="1:40" ht="51.95" customHeight="1" x14ac:dyDescent="0.2">
      <c r="B148" s="232" t="s">
        <v>1038</v>
      </c>
      <c r="C148" s="482"/>
      <c r="D148" s="483"/>
      <c r="E148" s="484"/>
      <c r="F148" s="467"/>
      <c r="G148" s="468"/>
      <c r="H148" s="268"/>
      <c r="I148" s="265" t="str">
        <f>IFERROR(IF(LEFT(C148,3)="Övr",MID(F148,FIND("(",F148)+1,LEN(F148)-FIND("(",F148)-1),INDEX(Admin!$H$127:$H$150,MATCH($C148,Admin!$I$127:$I$150,0))),"")</f>
        <v/>
      </c>
      <c r="J148" s="182"/>
      <c r="K148" s="182"/>
      <c r="L148" s="213"/>
      <c r="M148" s="213"/>
      <c r="N148" s="213"/>
      <c r="O148" s="213"/>
      <c r="P148" s="213"/>
      <c r="Q148" s="176"/>
      <c r="R148" s="469"/>
      <c r="S148" s="698"/>
      <c r="T148" s="470"/>
      <c r="U148" s="366"/>
      <c r="V148" s="367">
        <f t="shared" si="18"/>
        <v>0</v>
      </c>
      <c r="W148" s="366"/>
      <c r="X148" s="367">
        <f t="shared" si="19"/>
        <v>0</v>
      </c>
      <c r="Y148" s="699">
        <f t="shared" si="14"/>
        <v>0</v>
      </c>
      <c r="Z148" s="700"/>
      <c r="AM148" s="147" t="str">
        <f t="shared" si="20"/>
        <v/>
      </c>
      <c r="AN148" s="147" t="str">
        <f t="shared" si="22"/>
        <v/>
      </c>
    </row>
    <row r="149" spans="1:40" ht="51.95" customHeight="1" x14ac:dyDescent="0.2">
      <c r="B149" s="232" t="s">
        <v>1039</v>
      </c>
      <c r="C149" s="482"/>
      <c r="D149" s="483"/>
      <c r="E149" s="484"/>
      <c r="F149" s="467"/>
      <c r="G149" s="468"/>
      <c r="H149" s="268"/>
      <c r="I149" s="265" t="str">
        <f>IFERROR(IF(LEFT(C149,3)="Övr",MID(F149,FIND("(",F149)+1,LEN(F149)-FIND("(",F149)-1),INDEX(Admin!$H$127:$H$150,MATCH($C149,Admin!$I$127:$I$150,0))),"")</f>
        <v/>
      </c>
      <c r="J149" s="182"/>
      <c r="K149" s="182"/>
      <c r="L149" s="213"/>
      <c r="M149" s="213"/>
      <c r="N149" s="213"/>
      <c r="O149" s="213"/>
      <c r="P149" s="213"/>
      <c r="Q149" s="176"/>
      <c r="R149" s="469"/>
      <c r="S149" s="698"/>
      <c r="T149" s="470"/>
      <c r="U149" s="366"/>
      <c r="V149" s="367">
        <f t="shared" si="18"/>
        <v>0</v>
      </c>
      <c r="W149" s="366"/>
      <c r="X149" s="367">
        <f t="shared" si="19"/>
        <v>0</v>
      </c>
      <c r="Y149" s="699">
        <f t="shared" si="14"/>
        <v>0</v>
      </c>
      <c r="Z149" s="700"/>
      <c r="AM149" s="147" t="str">
        <f t="shared" si="20"/>
        <v/>
      </c>
      <c r="AN149" s="147" t="str">
        <f t="shared" si="22"/>
        <v/>
      </c>
    </row>
    <row r="150" spans="1:40" ht="51.95" customHeight="1" x14ac:dyDescent="0.2">
      <c r="B150" s="232" t="s">
        <v>1040</v>
      </c>
      <c r="C150" s="482"/>
      <c r="D150" s="483"/>
      <c r="E150" s="484"/>
      <c r="F150" s="467"/>
      <c r="G150" s="468"/>
      <c r="H150" s="268"/>
      <c r="I150" s="265" t="str">
        <f>IFERROR(IF(LEFT(C150,3)="Övr",MID(F150,FIND("(",F150)+1,LEN(F150)-FIND("(",F150)-1),INDEX(Admin!$H$127:$H$150,MATCH($C150,Admin!$I$127:$I$150,0))),"")</f>
        <v/>
      </c>
      <c r="J150" s="182"/>
      <c r="K150" s="182"/>
      <c r="L150" s="213"/>
      <c r="M150" s="213"/>
      <c r="N150" s="213"/>
      <c r="O150" s="213"/>
      <c r="P150" s="213"/>
      <c r="Q150" s="176"/>
      <c r="R150" s="469"/>
      <c r="S150" s="698"/>
      <c r="T150" s="470"/>
      <c r="U150" s="366"/>
      <c r="V150" s="367">
        <f t="shared" si="18"/>
        <v>0</v>
      </c>
      <c r="W150" s="366"/>
      <c r="X150" s="367">
        <f t="shared" si="19"/>
        <v>0</v>
      </c>
      <c r="Y150" s="699">
        <f t="shared" si="14"/>
        <v>0</v>
      </c>
      <c r="Z150" s="700"/>
      <c r="AM150" s="147" t="str">
        <f t="shared" si="20"/>
        <v/>
      </c>
      <c r="AN150" s="147" t="str">
        <f t="shared" si="22"/>
        <v/>
      </c>
    </row>
    <row r="151" spans="1:40" ht="51.95" customHeight="1" x14ac:dyDescent="0.2">
      <c r="B151" s="232" t="s">
        <v>1041</v>
      </c>
      <c r="C151" s="482"/>
      <c r="D151" s="483"/>
      <c r="E151" s="484"/>
      <c r="F151" s="467"/>
      <c r="G151" s="468"/>
      <c r="H151" s="268"/>
      <c r="I151" s="265" t="str">
        <f>IFERROR(IF(LEFT(C151,3)="Övr",MID(F151,FIND("(",F151)+1,LEN(F151)-FIND("(",F151)-1),INDEX(Admin!$H$127:$H$150,MATCH($C151,Admin!$I$127:$I$150,0))),"")</f>
        <v/>
      </c>
      <c r="J151" s="182"/>
      <c r="K151" s="182"/>
      <c r="L151" s="213"/>
      <c r="M151" s="213"/>
      <c r="N151" s="213"/>
      <c r="O151" s="213"/>
      <c r="P151" s="213"/>
      <c r="Q151" s="176"/>
      <c r="R151" s="469"/>
      <c r="S151" s="698"/>
      <c r="T151" s="470"/>
      <c r="U151" s="366"/>
      <c r="V151" s="367">
        <f t="shared" si="18"/>
        <v>0</v>
      </c>
      <c r="W151" s="366"/>
      <c r="X151" s="367">
        <f t="shared" si="19"/>
        <v>0</v>
      </c>
      <c r="Y151" s="699">
        <f t="shared" si="14"/>
        <v>0</v>
      </c>
      <c r="Z151" s="700"/>
      <c r="AM151" s="147" t="str">
        <f t="shared" si="20"/>
        <v/>
      </c>
      <c r="AN151" s="147" t="str">
        <f t="shared" si="22"/>
        <v/>
      </c>
    </row>
    <row r="152" spans="1:40" ht="51.95" customHeight="1" x14ac:dyDescent="0.2">
      <c r="B152" s="232" t="s">
        <v>1042</v>
      </c>
      <c r="C152" s="482"/>
      <c r="D152" s="483"/>
      <c r="E152" s="484"/>
      <c r="F152" s="467"/>
      <c r="G152" s="468"/>
      <c r="H152" s="268"/>
      <c r="I152" s="265" t="str">
        <f>IFERROR(IF(LEFT(C152,3)="Övr",MID(F152,FIND("(",F152)+1,LEN(F152)-FIND("(",F152)-1),INDEX(Admin!$H$127:$H$150,MATCH($C152,Admin!$I$127:$I$150,0))),"")</f>
        <v/>
      </c>
      <c r="J152" s="182"/>
      <c r="K152" s="182"/>
      <c r="L152" s="213"/>
      <c r="M152" s="213"/>
      <c r="N152" s="213"/>
      <c r="O152" s="213"/>
      <c r="P152" s="213"/>
      <c r="Q152" s="176"/>
      <c r="R152" s="469"/>
      <c r="S152" s="698"/>
      <c r="T152" s="470"/>
      <c r="U152" s="366"/>
      <c r="V152" s="367">
        <f t="shared" si="18"/>
        <v>0</v>
      </c>
      <c r="W152" s="366"/>
      <c r="X152" s="367">
        <f t="shared" si="19"/>
        <v>0</v>
      </c>
      <c r="Y152" s="699">
        <f t="shared" si="14"/>
        <v>0</v>
      </c>
      <c r="Z152" s="700"/>
      <c r="AM152" s="147" t="str">
        <f t="shared" si="20"/>
        <v/>
      </c>
      <c r="AN152" s="147" t="str">
        <f t="shared" si="22"/>
        <v/>
      </c>
    </row>
    <row r="153" spans="1:40" ht="7.5" customHeight="1" x14ac:dyDescent="0.2">
      <c r="C153" s="1"/>
      <c r="P153" s="183"/>
      <c r="Q153" s="101" t="b">
        <f>COUNTIF($Q$93:$Q$152,"Nej")&gt;0</f>
        <v>0</v>
      </c>
      <c r="R153" s="183"/>
      <c r="X153" s="184"/>
      <c r="AB153" s="6"/>
      <c r="AC153" s="15"/>
      <c r="AD153" s="15"/>
    </row>
    <row r="154" spans="1:40" ht="28.5" customHeight="1" x14ac:dyDescent="0.2">
      <c r="C154" s="1"/>
      <c r="P154" s="183"/>
      <c r="Q154" s="183"/>
      <c r="R154" s="183"/>
      <c r="U154" s="15"/>
      <c r="V154" s="15"/>
      <c r="W154" s="43"/>
      <c r="X154" s="197" t="s">
        <v>776</v>
      </c>
      <c r="Y154" s="489">
        <f>SUM(Y93:Z152)</f>
        <v>0</v>
      </c>
      <c r="Z154" s="490"/>
      <c r="AB154" s="43"/>
      <c r="AC154" s="43"/>
      <c r="AD154" s="43"/>
      <c r="AE154" s="43"/>
      <c r="AF154" s="43"/>
      <c r="AG154" s="43"/>
      <c r="AH154" s="43"/>
      <c r="AI154" s="43"/>
    </row>
    <row r="155" spans="1:40" ht="19.5" customHeight="1" x14ac:dyDescent="0.2">
      <c r="B155" s="28" t="s">
        <v>132</v>
      </c>
      <c r="F155" s="24"/>
      <c r="K155" s="28"/>
    </row>
    <row r="156" spans="1:40" ht="35.25" customHeight="1" x14ac:dyDescent="0.2">
      <c r="A156" s="101"/>
      <c r="B156" s="552" t="s">
        <v>335</v>
      </c>
      <c r="C156" s="552"/>
      <c r="D156" s="552"/>
      <c r="E156" s="552"/>
      <c r="F156" s="552"/>
      <c r="G156" s="552"/>
      <c r="H156" s="552"/>
      <c r="I156" s="552"/>
      <c r="J156" s="552"/>
      <c r="M156" s="243"/>
      <c r="N156" s="243"/>
      <c r="O156" s="243"/>
      <c r="Q156" s="15"/>
      <c r="R156" s="15"/>
      <c r="S156" s="15"/>
      <c r="T156" s="15"/>
      <c r="U156" s="15"/>
      <c r="V156" s="15"/>
      <c r="W156" s="15"/>
      <c r="X156" s="15"/>
      <c r="Y156" s="15"/>
      <c r="Z156" s="15"/>
      <c r="AB156" s="222"/>
      <c r="AC156" s="15"/>
      <c r="AD156" s="15"/>
    </row>
    <row r="157" spans="1:40" ht="24.75" hidden="1" customHeight="1" x14ac:dyDescent="0.2">
      <c r="A157" s="244"/>
      <c r="B157" s="564" t="s">
        <v>323</v>
      </c>
      <c r="C157" s="565"/>
      <c r="D157" s="565"/>
      <c r="E157" s="565"/>
      <c r="F157" s="565"/>
      <c r="G157" s="565"/>
      <c r="H157" s="565"/>
      <c r="I157" s="565"/>
      <c r="J157" s="566"/>
      <c r="K157" s="24" t="s">
        <v>331</v>
      </c>
      <c r="L157" s="19"/>
      <c r="M157" s="19"/>
      <c r="N157" s="19"/>
      <c r="O157" s="19"/>
      <c r="Q157" s="15"/>
      <c r="R157" s="15"/>
      <c r="S157" s="15"/>
      <c r="T157" s="15"/>
      <c r="U157" s="15"/>
      <c r="V157" s="15"/>
      <c r="W157" s="15"/>
      <c r="X157" s="15"/>
      <c r="Y157" s="15"/>
      <c r="Z157" s="15"/>
      <c r="AA157" s="43"/>
      <c r="AB157" s="222"/>
      <c r="AC157" s="15"/>
      <c r="AD157" s="15"/>
    </row>
    <row r="158" spans="1:40" ht="17.25" hidden="1" customHeight="1" x14ac:dyDescent="0.2">
      <c r="A158" s="101"/>
      <c r="B158" s="16"/>
      <c r="C158" s="16"/>
      <c r="D158" s="16"/>
      <c r="E158" s="16"/>
      <c r="F158" s="7"/>
      <c r="G158" s="16"/>
      <c r="H158" s="16"/>
      <c r="I158" s="16"/>
      <c r="J158" s="15"/>
      <c r="Q158" s="15"/>
      <c r="R158" s="15"/>
      <c r="S158" s="15"/>
      <c r="T158" s="15"/>
      <c r="U158" s="15"/>
      <c r="V158" s="15"/>
      <c r="W158" s="15"/>
      <c r="X158" s="15"/>
      <c r="Y158" s="15"/>
      <c r="Z158" s="15"/>
      <c r="AA158" s="43"/>
      <c r="AB158" s="222"/>
      <c r="AC158" s="15"/>
      <c r="AD158" s="15"/>
    </row>
    <row r="159" spans="1:40" ht="17.25" hidden="1" customHeight="1" x14ac:dyDescent="0.2">
      <c r="A159" s="101"/>
      <c r="E159" s="563"/>
      <c r="F159" s="563"/>
      <c r="G159" s="563"/>
      <c r="H159" s="563"/>
      <c r="I159" s="563"/>
      <c r="J159" s="15"/>
      <c r="K159" s="24"/>
      <c r="Q159" s="15"/>
      <c r="R159" s="15"/>
      <c r="S159" s="15"/>
      <c r="T159" s="15"/>
      <c r="U159" s="15"/>
      <c r="V159" s="15"/>
      <c r="W159" s="15"/>
      <c r="X159" s="15"/>
      <c r="Y159" s="15"/>
      <c r="Z159" s="15"/>
      <c r="AA159" s="43"/>
      <c r="AB159" s="222"/>
      <c r="AD159" s="15"/>
      <c r="AE159" s="15"/>
    </row>
    <row r="160" spans="1:40" ht="8.25" hidden="1" customHeight="1" x14ac:dyDescent="0.2">
      <c r="A160" s="101"/>
      <c r="J160" s="15"/>
      <c r="Q160" s="15"/>
      <c r="R160" s="15"/>
      <c r="S160" s="15"/>
      <c r="T160" s="15"/>
      <c r="U160" s="15"/>
      <c r="V160" s="15"/>
      <c r="W160" s="15"/>
      <c r="X160" s="15"/>
      <c r="Y160" s="15"/>
      <c r="Z160" s="15"/>
      <c r="AA160" s="43"/>
      <c r="AB160" s="222"/>
      <c r="AD160" s="15"/>
      <c r="AE160" s="15"/>
    </row>
    <row r="161" spans="1:48" ht="41.25" customHeight="1" x14ac:dyDescent="0.2">
      <c r="A161" s="101"/>
      <c r="B161" s="148" t="s">
        <v>603</v>
      </c>
      <c r="C161" s="40"/>
      <c r="D161" s="40"/>
      <c r="Q161" s="15"/>
      <c r="R161" s="15"/>
      <c r="S161" s="15"/>
      <c r="T161" s="269">
        <f>+Y154+AE89</f>
        <v>0</v>
      </c>
      <c r="U161" s="15"/>
      <c r="V161" s="15"/>
      <c r="W161" s="15"/>
      <c r="X161" s="15"/>
      <c r="Y161" s="15"/>
      <c r="Z161" s="15"/>
      <c r="AA161" s="43"/>
      <c r="AB161" s="222"/>
      <c r="AC161" s="15"/>
      <c r="AD161" s="15"/>
    </row>
    <row r="162" spans="1:48" ht="23.25" customHeight="1" x14ac:dyDescent="0.2">
      <c r="A162" s="101"/>
      <c r="B162" s="751" t="s">
        <v>604</v>
      </c>
      <c r="C162" s="608"/>
      <c r="D162" s="608"/>
      <c r="E162" s="608"/>
      <c r="F162" s="608"/>
      <c r="G162" s="608"/>
      <c r="H162" s="608"/>
      <c r="I162" s="608"/>
      <c r="J162" s="608"/>
      <c r="Q162" s="15"/>
      <c r="R162" s="15"/>
      <c r="S162" s="15"/>
      <c r="T162" s="15"/>
      <c r="U162" s="15"/>
      <c r="V162" s="15"/>
      <c r="W162" s="15"/>
      <c r="X162" s="15"/>
      <c r="Y162" s="15"/>
      <c r="Z162" s="15"/>
      <c r="AA162" s="43"/>
      <c r="AB162" s="222"/>
      <c r="AC162" s="15"/>
      <c r="AD162" s="15"/>
    </row>
    <row r="163" spans="1:48" ht="17.25" hidden="1" customHeight="1" x14ac:dyDescent="0.2">
      <c r="A163" s="101"/>
      <c r="B163" s="552"/>
      <c r="C163" s="552"/>
      <c r="D163" s="552"/>
      <c r="F163" s="39"/>
      <c r="G163" s="39"/>
      <c r="H163" s="39"/>
      <c r="I163" s="39"/>
      <c r="J163" s="15"/>
      <c r="Q163" s="15"/>
      <c r="R163" s="15"/>
      <c r="S163" s="15"/>
      <c r="T163" s="15"/>
      <c r="U163" s="15"/>
      <c r="V163" s="15"/>
      <c r="W163" s="15"/>
      <c r="X163" s="15"/>
      <c r="Y163" s="15"/>
      <c r="Z163" s="15"/>
      <c r="AA163" s="43"/>
      <c r="AB163" s="222"/>
      <c r="AC163" s="15"/>
      <c r="AD163" s="15"/>
    </row>
    <row r="164" spans="1:48" ht="25.5" hidden="1" customHeight="1" x14ac:dyDescent="0.2">
      <c r="A164" s="101"/>
      <c r="B164" s="101"/>
      <c r="C164" s="101"/>
      <c r="D164" s="101"/>
      <c r="E164" s="101"/>
      <c r="F164" s="101"/>
      <c r="G164" s="101"/>
      <c r="H164" s="101"/>
      <c r="I164" s="101"/>
      <c r="J164" s="101"/>
      <c r="K164" s="101"/>
      <c r="L164" s="32"/>
      <c r="M164" s="32"/>
      <c r="N164" s="32"/>
      <c r="O164" s="32"/>
      <c r="P164" s="66"/>
      <c r="Q164" s="24"/>
      <c r="R164" s="15"/>
      <c r="S164" s="15"/>
      <c r="T164" s="15"/>
      <c r="U164" s="15"/>
      <c r="V164" s="15"/>
      <c r="W164" s="15"/>
      <c r="X164" s="15"/>
      <c r="Y164" s="15"/>
      <c r="Z164" s="15"/>
      <c r="AA164" s="43"/>
      <c r="AB164" s="222"/>
      <c r="AC164" s="15"/>
      <c r="AD164" s="15"/>
    </row>
    <row r="165" spans="1:48" ht="18.75" customHeight="1" x14ac:dyDescent="0.2">
      <c r="A165" s="101"/>
      <c r="B165" s="552" t="s">
        <v>756</v>
      </c>
      <c r="C165" s="523"/>
      <c r="D165" s="523"/>
      <c r="E165" s="523"/>
      <c r="F165" s="523"/>
      <c r="G165" s="523"/>
      <c r="H165" s="523"/>
      <c r="I165" s="523"/>
      <c r="J165" s="523"/>
      <c r="L165" s="32"/>
      <c r="M165" s="32"/>
      <c r="N165" s="32"/>
      <c r="O165" s="32"/>
      <c r="P165" s="66"/>
      <c r="Q165" s="66"/>
      <c r="R165" s="15"/>
      <c r="S165" s="15"/>
      <c r="T165" s="15"/>
      <c r="U165" s="15"/>
      <c r="V165" s="15"/>
      <c r="W165" s="15"/>
      <c r="X165" s="15"/>
      <c r="Y165" s="15"/>
      <c r="Z165" s="15"/>
      <c r="AA165" s="43"/>
      <c r="AB165" s="222"/>
      <c r="AC165" s="15"/>
      <c r="AD165" s="15"/>
    </row>
    <row r="166" spans="1:48" ht="25.5" customHeight="1" x14ac:dyDescent="0.2">
      <c r="A166" s="101"/>
      <c r="B166" s="567"/>
      <c r="C166" s="568"/>
      <c r="D166" s="568"/>
      <c r="E166" s="568"/>
      <c r="F166" s="568"/>
      <c r="G166" s="568"/>
      <c r="H166" s="568"/>
      <c r="I166" s="568"/>
      <c r="J166" s="569"/>
      <c r="L166" s="32"/>
      <c r="M166" s="32"/>
      <c r="N166" s="32"/>
      <c r="O166" s="32"/>
      <c r="P166" s="66"/>
      <c r="Q166" s="66"/>
      <c r="R166" s="15"/>
      <c r="S166" s="15"/>
      <c r="T166" s="15"/>
      <c r="U166" s="15"/>
      <c r="V166" s="15"/>
      <c r="W166" s="15"/>
      <c r="X166" s="15"/>
      <c r="Y166" s="15"/>
      <c r="Z166" s="15"/>
      <c r="AA166" s="43"/>
      <c r="AB166" s="44"/>
      <c r="AC166" s="15"/>
      <c r="AD166" s="15"/>
    </row>
    <row r="167" spans="1:48" ht="17.25" customHeight="1" x14ac:dyDescent="0.2">
      <c r="A167" s="101"/>
      <c r="B167" s="570"/>
      <c r="C167" s="571"/>
      <c r="D167" s="571"/>
      <c r="E167" s="571"/>
      <c r="F167" s="571"/>
      <c r="G167" s="571"/>
      <c r="H167" s="571"/>
      <c r="I167" s="571"/>
      <c r="J167" s="572"/>
      <c r="K167" s="198"/>
      <c r="L167" s="131"/>
      <c r="M167" s="14"/>
      <c r="N167" s="14"/>
      <c r="O167" s="14"/>
      <c r="Q167" s="15"/>
      <c r="R167" s="15"/>
      <c r="S167" s="15"/>
      <c r="T167" s="15"/>
      <c r="U167" s="15"/>
      <c r="V167" s="15"/>
      <c r="W167" s="15"/>
      <c r="X167" s="15"/>
      <c r="Y167" s="15"/>
      <c r="Z167" s="15"/>
      <c r="AA167" s="43"/>
      <c r="AB167" s="44"/>
      <c r="AC167" s="15"/>
      <c r="AD167" s="15"/>
    </row>
    <row r="168" spans="1:48" ht="17.25" customHeight="1" x14ac:dyDescent="0.2">
      <c r="A168" s="101"/>
      <c r="B168" s="16"/>
      <c r="K168" s="198"/>
      <c r="L168" s="131"/>
      <c r="M168" s="14"/>
      <c r="N168" s="14"/>
      <c r="O168" s="14"/>
      <c r="Q168" s="15"/>
      <c r="R168" s="15"/>
      <c r="S168" s="15"/>
      <c r="T168" s="15"/>
      <c r="U168" s="15"/>
      <c r="V168" s="15"/>
      <c r="W168" s="15"/>
      <c r="X168" s="15"/>
      <c r="Y168" s="15"/>
      <c r="Z168" s="15"/>
      <c r="AA168" s="43"/>
      <c r="AB168" s="222"/>
      <c r="AC168" s="15"/>
      <c r="AD168" s="15"/>
    </row>
    <row r="169" spans="1:48" ht="20.25" customHeight="1" x14ac:dyDescent="0.2">
      <c r="A169" s="101"/>
      <c r="B169" s="524" t="s">
        <v>747</v>
      </c>
      <c r="C169" s="524"/>
      <c r="D169" s="524"/>
      <c r="E169" s="524"/>
      <c r="F169" s="524"/>
      <c r="G169" s="24"/>
      <c r="J169" s="15"/>
      <c r="K169" s="198"/>
      <c r="L169" s="14"/>
      <c r="M169" s="14"/>
      <c r="N169" s="14"/>
      <c r="O169" s="14"/>
      <c r="Q169" s="28" t="s">
        <v>34</v>
      </c>
      <c r="AA169" s="43"/>
      <c r="AB169" s="222"/>
      <c r="AC169" s="15"/>
      <c r="AD169" s="15"/>
    </row>
    <row r="170" spans="1:48" ht="15.75" customHeight="1" x14ac:dyDescent="0.2">
      <c r="A170" s="101"/>
      <c r="B170" s="504" t="s">
        <v>320</v>
      </c>
      <c r="C170" s="504"/>
      <c r="D170" s="504"/>
      <c r="E170" s="697"/>
      <c r="F170" s="106"/>
      <c r="G170" s="7"/>
      <c r="H170" s="7"/>
      <c r="I170" s="7"/>
      <c r="J170" s="15"/>
      <c r="K170" s="223"/>
      <c r="L170" s="14"/>
      <c r="M170" s="14"/>
      <c r="N170" s="14"/>
      <c r="O170" s="14"/>
      <c r="Q170" s="11"/>
      <c r="AA170" s="43"/>
      <c r="AB170" s="222"/>
      <c r="AC170" s="15"/>
      <c r="AD170" s="15"/>
    </row>
    <row r="171" spans="1:48" ht="99" customHeight="1" x14ac:dyDescent="0.2">
      <c r="A171" s="101"/>
      <c r="B171" s="539" t="s">
        <v>741</v>
      </c>
      <c r="C171" s="694"/>
      <c r="D171" s="540"/>
      <c r="E171" s="539" t="s">
        <v>729</v>
      </c>
      <c r="F171" s="540"/>
      <c r="G171" s="539" t="s">
        <v>322</v>
      </c>
      <c r="H171" s="694"/>
      <c r="I171" s="694"/>
      <c r="J171" s="694"/>
      <c r="K171" s="540"/>
      <c r="L171" s="14"/>
      <c r="M171" s="14"/>
      <c r="N171" s="14"/>
      <c r="O171" s="14"/>
      <c r="Q171" s="135" t="s">
        <v>599</v>
      </c>
      <c r="R171" s="711" t="s">
        <v>598</v>
      </c>
      <c r="S171" s="714"/>
      <c r="T171" s="714"/>
      <c r="U171" s="714"/>
      <c r="V171" s="714"/>
      <c r="W171" s="714"/>
      <c r="X171" s="714"/>
      <c r="Y171" s="714"/>
      <c r="Z171" s="714"/>
      <c r="AA171" s="715"/>
      <c r="AB171" s="64"/>
      <c r="AC171" s="63"/>
      <c r="AD171" s="65"/>
      <c r="AE171" s="65"/>
      <c r="AO171" s="193"/>
      <c r="AP171" s="193"/>
      <c r="AQ171" s="194">
        <v>1</v>
      </c>
      <c r="AR171" s="194">
        <v>2</v>
      </c>
      <c r="AS171" s="194">
        <v>3</v>
      </c>
      <c r="AT171" s="194">
        <v>4</v>
      </c>
      <c r="AU171" s="194">
        <v>5</v>
      </c>
      <c r="AV171" s="194">
        <v>6</v>
      </c>
    </row>
    <row r="172" spans="1:48" ht="39.950000000000003" customHeight="1" x14ac:dyDescent="0.2">
      <c r="A172" s="203" t="str">
        <f>IFERROR(IF(ISERROR(FIND("Kaffe",B172,1)),IF(ISERROR(FIND("Vatten",B172)),"","KravVatten"),"KravKaffe"),"")</f>
        <v/>
      </c>
      <c r="B172" s="479"/>
      <c r="C172" s="480"/>
      <c r="D172" s="481"/>
      <c r="E172" s="473"/>
      <c r="F172" s="475"/>
      <c r="G172" s="473"/>
      <c r="H172" s="474"/>
      <c r="I172" s="474"/>
      <c r="J172" s="474"/>
      <c r="K172" s="475"/>
      <c r="L172" s="14"/>
      <c r="M172" s="14"/>
      <c r="N172" s="14"/>
      <c r="O172" s="14"/>
      <c r="P172" s="45"/>
      <c r="Q172" s="224"/>
      <c r="R172" s="704"/>
      <c r="S172" s="704"/>
      <c r="T172" s="704"/>
      <c r="U172" s="704"/>
      <c r="V172" s="704"/>
      <c r="W172" s="704"/>
      <c r="X172" s="704"/>
      <c r="Y172" s="704"/>
      <c r="Z172" s="704"/>
      <c r="AA172" s="705"/>
      <c r="AB172" s="45"/>
      <c r="AC172" s="45"/>
      <c r="AG172" s="45" t="b">
        <f t="shared" ref="AG172:AG206" si="23">IF(OR(LEFT(B172,4)="Välj",B172=""),FALSE,TRUE)</f>
        <v>0</v>
      </c>
      <c r="AH172" s="45" t="b">
        <f t="shared" ref="AH172:AH206" si="24">IF(Q172="Ja",TRUE,FALSE)</f>
        <v>0</v>
      </c>
      <c r="AK172" t="b">
        <f>IF(AG172=AH172,FALSE,TRUE)</f>
        <v>0</v>
      </c>
      <c r="AO172" s="195" t="str">
        <f t="shared" ref="AO172:AO206" si="25">IF(RIGHT(LEFT(B172,5),1)="K",1,IF(RIGHT(LEFT(B172,5),1)="V",2,""))</f>
        <v/>
      </c>
      <c r="AP172" s="193"/>
      <c r="AQ172" s="193" t="str" cm="1">
        <f t="array" ref="AQ172">IFERROR(IF(INDEX(Admin!$F$57:$G$62,'1 Spec. - 2. Mervärdesmodell'!AQ$171,'1 Spec. - 2. Mervärdesmodell'!$AO172)="","",INDEX(Admin!$F$57:$G$62,'1 Spec. - 2. Mervärdesmodell'!AQ$171,'1 Spec. - 2. Mervärdesmodell'!$AO172)),"")</f>
        <v/>
      </c>
      <c r="AR172" s="193" t="str" cm="1">
        <f t="array" ref="AR172">IFERROR(IF(INDEX(Admin!$F$57:$G$62,'1 Spec. - 2. Mervärdesmodell'!AR$171,'1 Spec. - 2. Mervärdesmodell'!$AO172)="","",INDEX(Admin!$F$57:$G$62,'1 Spec. - 2. Mervärdesmodell'!AR$171,'1 Spec. - 2. Mervärdesmodell'!$AO172)),"")</f>
        <v/>
      </c>
      <c r="AS172" s="193" t="str" cm="1">
        <f t="array" ref="AS172">IFERROR(IF(INDEX(Admin!$F$57:$G$62,'1 Spec. - 2. Mervärdesmodell'!AS$171,'1 Spec. - 2. Mervärdesmodell'!$AO172)="","",INDEX(Admin!$F$57:$G$62,'1 Spec. - 2. Mervärdesmodell'!AS$171,'1 Spec. - 2. Mervärdesmodell'!$AO172)),"")</f>
        <v/>
      </c>
      <c r="AT172" s="193" t="str" cm="1">
        <f t="array" ref="AT172">IFERROR(IF(INDEX(Admin!$F$57:$G$62,'1 Spec. - 2. Mervärdesmodell'!AT$171,'1 Spec. - 2. Mervärdesmodell'!$AO172)="","",INDEX(Admin!$F$57:$G$62,'1 Spec. - 2. Mervärdesmodell'!AT$171,'1 Spec. - 2. Mervärdesmodell'!$AO172)),"")</f>
        <v/>
      </c>
      <c r="AU172" s="193" t="str" cm="1">
        <f t="array" ref="AU172">IFERROR(IF(INDEX(Admin!$F$57:$G$62,'1 Spec. - 2. Mervärdesmodell'!AU$171,'1 Spec. - 2. Mervärdesmodell'!$AO172)="","",INDEX(Admin!$F$57:$G$62,'1 Spec. - 2. Mervärdesmodell'!AU$171,'1 Spec. - 2. Mervärdesmodell'!$AO172)),"")</f>
        <v/>
      </c>
      <c r="AV172" s="193" t="str" cm="1">
        <f t="array" ref="AV172">IFERROR(IF(INDEX(Admin!$F$57:$G$62,'1 Spec. - 2. Mervärdesmodell'!AV$171,'1 Spec. - 2. Mervärdesmodell'!$AO172)="","",INDEX(Admin!$F$57:$G$62,'1 Spec. - 2. Mervärdesmodell'!AV$171,'1 Spec. - 2. Mervärdesmodell'!$AO172)),"")</f>
        <v/>
      </c>
    </row>
    <row r="173" spans="1:48" ht="39.950000000000003" customHeight="1" x14ac:dyDescent="0.2">
      <c r="A173" s="203" t="str">
        <f>IFERROR(IF(ISERROR(FIND("Kaffe",B173,1)),IF(ISERROR(FIND("Vatten",B173)),"","KravVatten"),"KravKaffe"),"")</f>
        <v/>
      </c>
      <c r="B173" s="479"/>
      <c r="C173" s="480"/>
      <c r="D173" s="481"/>
      <c r="E173" s="473"/>
      <c r="F173" s="475"/>
      <c r="G173" s="473"/>
      <c r="H173" s="474"/>
      <c r="I173" s="474"/>
      <c r="J173" s="474"/>
      <c r="K173" s="475"/>
      <c r="L173" s="14"/>
      <c r="M173" s="14"/>
      <c r="N173" s="14"/>
      <c r="O173" s="14"/>
      <c r="P173" s="45"/>
      <c r="Q173" s="224"/>
      <c r="R173" s="704"/>
      <c r="S173" s="704"/>
      <c r="T173" s="704"/>
      <c r="U173" s="704"/>
      <c r="V173" s="704"/>
      <c r="W173" s="704"/>
      <c r="X173" s="704"/>
      <c r="Y173" s="704"/>
      <c r="Z173" s="704"/>
      <c r="AA173" s="705"/>
      <c r="AB173" s="45"/>
      <c r="AC173" s="45"/>
      <c r="AG173" s="45" t="b">
        <f t="shared" si="23"/>
        <v>0</v>
      </c>
      <c r="AH173" s="45" t="b">
        <f t="shared" si="24"/>
        <v>0</v>
      </c>
      <c r="AK173" t="b">
        <f t="shared" ref="AK173:AK206" si="26">IF(AG173=AH173,FALSE,TRUE)</f>
        <v>0</v>
      </c>
      <c r="AO173" s="195" t="str">
        <f t="shared" si="25"/>
        <v/>
      </c>
      <c r="AP173" s="193"/>
      <c r="AQ173" s="193" t="str" cm="1">
        <f t="array" ref="AQ173">IFERROR(IF(INDEX(Admin!$F$57:$G$62,'1 Spec. - 2. Mervärdesmodell'!AQ$171,'1 Spec. - 2. Mervärdesmodell'!$AO173)="","",INDEX(Admin!$F$57:$G$62,'1 Spec. - 2. Mervärdesmodell'!AQ$171,'1 Spec. - 2. Mervärdesmodell'!$AO173)),"")</f>
        <v/>
      </c>
      <c r="AR173" s="193" t="str" cm="1">
        <f t="array" ref="AR173">IFERROR(IF(INDEX(Admin!$F$57:$G$62,'1 Spec. - 2. Mervärdesmodell'!AR$171,'1 Spec. - 2. Mervärdesmodell'!$AO173)="","",INDEX(Admin!$F$57:$G$62,'1 Spec. - 2. Mervärdesmodell'!AR$171,'1 Spec. - 2. Mervärdesmodell'!$AO173)),"")</f>
        <v/>
      </c>
      <c r="AS173" s="193" t="str" cm="1">
        <f t="array" ref="AS173">IFERROR(IF(INDEX(Admin!$F$57:$G$62,'1 Spec. - 2. Mervärdesmodell'!AS$171,'1 Spec. - 2. Mervärdesmodell'!$AO173)="","",INDEX(Admin!$F$57:$G$62,'1 Spec. - 2. Mervärdesmodell'!AS$171,'1 Spec. - 2. Mervärdesmodell'!$AO173)),"")</f>
        <v/>
      </c>
      <c r="AT173" s="193" t="str" cm="1">
        <f t="array" ref="AT173">IFERROR(IF(INDEX(Admin!$F$57:$G$62,'1 Spec. - 2. Mervärdesmodell'!AT$171,'1 Spec. - 2. Mervärdesmodell'!$AO173)="","",INDEX(Admin!$F$57:$G$62,'1 Spec. - 2. Mervärdesmodell'!AT$171,'1 Spec. - 2. Mervärdesmodell'!$AO173)),"")</f>
        <v/>
      </c>
      <c r="AU173" s="193" t="str" cm="1">
        <f t="array" ref="AU173">IFERROR(IF(INDEX(Admin!$F$57:$G$62,'1 Spec. - 2. Mervärdesmodell'!AU$171,'1 Spec. - 2. Mervärdesmodell'!$AO173)="","",INDEX(Admin!$F$57:$G$62,'1 Spec. - 2. Mervärdesmodell'!AU$171,'1 Spec. - 2. Mervärdesmodell'!$AO173)),"")</f>
        <v/>
      </c>
      <c r="AV173" s="193" t="str" cm="1">
        <f t="array" ref="AV173">IFERROR(IF(INDEX(Admin!$F$57:$G$62,'1 Spec. - 2. Mervärdesmodell'!AV$171,'1 Spec. - 2. Mervärdesmodell'!$AO173)="","",INDEX(Admin!$F$57:$G$62,'1 Spec. - 2. Mervärdesmodell'!AV$171,'1 Spec. - 2. Mervärdesmodell'!$AO173)),"")</f>
        <v/>
      </c>
    </row>
    <row r="174" spans="1:48" ht="39.950000000000003" customHeight="1" x14ac:dyDescent="0.2">
      <c r="A174" s="203" t="str">
        <f t="shared" ref="A174:A206" si="27">IFERROR(IF(ISERROR(FIND("Kaffe",B174,1)),IF(ISERROR(FIND("Vatten",B174)),"","KravVatten"),"KravKaffe"),"")</f>
        <v/>
      </c>
      <c r="B174" s="479"/>
      <c r="C174" s="480"/>
      <c r="D174" s="481"/>
      <c r="E174" s="473"/>
      <c r="F174" s="475"/>
      <c r="G174" s="473"/>
      <c r="H174" s="474"/>
      <c r="I174" s="474"/>
      <c r="J174" s="474"/>
      <c r="K174" s="475"/>
      <c r="L174" s="14"/>
      <c r="M174" s="14"/>
      <c r="N174" s="14"/>
      <c r="O174" s="14"/>
      <c r="P174" s="45"/>
      <c r="Q174" s="224"/>
      <c r="R174" s="704"/>
      <c r="S174" s="704"/>
      <c r="T174" s="704"/>
      <c r="U174" s="704"/>
      <c r="V174" s="704"/>
      <c r="W174" s="704"/>
      <c r="X174" s="704"/>
      <c r="Y174" s="704"/>
      <c r="Z174" s="704"/>
      <c r="AA174" s="705"/>
      <c r="AB174" s="45"/>
      <c r="AC174" s="45"/>
      <c r="AG174" s="45" t="b">
        <f t="shared" si="23"/>
        <v>0</v>
      </c>
      <c r="AH174" s="45" t="b">
        <f t="shared" si="24"/>
        <v>0</v>
      </c>
      <c r="AK174" t="b">
        <f t="shared" si="26"/>
        <v>0</v>
      </c>
      <c r="AO174" s="195" t="str">
        <f t="shared" si="25"/>
        <v/>
      </c>
      <c r="AP174" s="193"/>
      <c r="AQ174" s="193" t="str" cm="1">
        <f t="array" ref="AQ174">IFERROR(IF(INDEX(Admin!$F$57:$G$62,'1 Spec. - 2. Mervärdesmodell'!AQ$171,'1 Spec. - 2. Mervärdesmodell'!$AO174)="","",INDEX(Admin!$F$57:$G$62,'1 Spec. - 2. Mervärdesmodell'!AQ$171,'1 Spec. - 2. Mervärdesmodell'!$AO174)),"")</f>
        <v/>
      </c>
      <c r="AR174" s="193" t="str" cm="1">
        <f t="array" ref="AR174">IFERROR(IF(INDEX(Admin!$F$57:$G$62,'1 Spec. - 2. Mervärdesmodell'!AR$171,'1 Spec. - 2. Mervärdesmodell'!$AO174)="","",INDEX(Admin!$F$57:$G$62,'1 Spec. - 2. Mervärdesmodell'!AR$171,'1 Spec. - 2. Mervärdesmodell'!$AO174)),"")</f>
        <v/>
      </c>
      <c r="AS174" s="193" t="str" cm="1">
        <f t="array" ref="AS174">IFERROR(IF(INDEX(Admin!$F$57:$G$62,'1 Spec. - 2. Mervärdesmodell'!AS$171,'1 Spec. - 2. Mervärdesmodell'!$AO174)="","",INDEX(Admin!$F$57:$G$62,'1 Spec. - 2. Mervärdesmodell'!AS$171,'1 Spec. - 2. Mervärdesmodell'!$AO174)),"")</f>
        <v/>
      </c>
      <c r="AT174" s="193" t="str" cm="1">
        <f t="array" ref="AT174">IFERROR(IF(INDEX(Admin!$F$57:$G$62,'1 Spec. - 2. Mervärdesmodell'!AT$171,'1 Spec. - 2. Mervärdesmodell'!$AO174)="","",INDEX(Admin!$F$57:$G$62,'1 Spec. - 2. Mervärdesmodell'!AT$171,'1 Spec. - 2. Mervärdesmodell'!$AO174)),"")</f>
        <v/>
      </c>
      <c r="AU174" s="193" t="str" cm="1">
        <f t="array" ref="AU174">IFERROR(IF(INDEX(Admin!$F$57:$G$62,'1 Spec. - 2. Mervärdesmodell'!AU$171,'1 Spec. - 2. Mervärdesmodell'!$AO174)="","",INDEX(Admin!$F$57:$G$62,'1 Spec. - 2. Mervärdesmodell'!AU$171,'1 Spec. - 2. Mervärdesmodell'!$AO174)),"")</f>
        <v/>
      </c>
      <c r="AV174" s="193" t="str" cm="1">
        <f t="array" ref="AV174">IFERROR(IF(INDEX(Admin!$F$57:$G$62,'1 Spec. - 2. Mervärdesmodell'!AV$171,'1 Spec. - 2. Mervärdesmodell'!$AO174)="","",INDEX(Admin!$F$57:$G$62,'1 Spec. - 2. Mervärdesmodell'!AV$171,'1 Spec. - 2. Mervärdesmodell'!$AO174)),"")</f>
        <v/>
      </c>
    </row>
    <row r="175" spans="1:48" ht="39.950000000000003" customHeight="1" x14ac:dyDescent="0.2">
      <c r="A175" s="203" t="str">
        <f t="shared" si="27"/>
        <v/>
      </c>
      <c r="B175" s="479"/>
      <c r="C175" s="480"/>
      <c r="D175" s="481"/>
      <c r="E175" s="473"/>
      <c r="F175" s="475"/>
      <c r="G175" s="473"/>
      <c r="H175" s="474"/>
      <c r="I175" s="474"/>
      <c r="J175" s="474"/>
      <c r="K175" s="475"/>
      <c r="L175" s="14"/>
      <c r="M175" s="14"/>
      <c r="N175" s="14"/>
      <c r="O175" s="14"/>
      <c r="P175" s="45"/>
      <c r="Q175" s="224"/>
      <c r="R175" s="704"/>
      <c r="S175" s="704"/>
      <c r="T175" s="704"/>
      <c r="U175" s="704"/>
      <c r="V175" s="704"/>
      <c r="W175" s="704"/>
      <c r="X175" s="704"/>
      <c r="Y175" s="704"/>
      <c r="Z175" s="704"/>
      <c r="AA175" s="705"/>
      <c r="AB175" s="45"/>
      <c r="AC175" s="45"/>
      <c r="AG175" s="45" t="b">
        <f t="shared" si="23"/>
        <v>0</v>
      </c>
      <c r="AH175" s="45" t="b">
        <f t="shared" si="24"/>
        <v>0</v>
      </c>
      <c r="AK175" t="b">
        <f t="shared" si="26"/>
        <v>0</v>
      </c>
      <c r="AO175" s="195" t="str">
        <f t="shared" si="25"/>
        <v/>
      </c>
      <c r="AP175" s="193"/>
      <c r="AQ175" s="193" t="str" cm="1">
        <f t="array" ref="AQ175">IFERROR(IF(INDEX(Admin!$F$57:$G$62,'1 Spec. - 2. Mervärdesmodell'!AQ$171,'1 Spec. - 2. Mervärdesmodell'!$AO175)="","",INDEX(Admin!$F$57:$G$62,'1 Spec. - 2. Mervärdesmodell'!AQ$171,'1 Spec. - 2. Mervärdesmodell'!$AO175)),"")</f>
        <v/>
      </c>
      <c r="AR175" s="193" t="str" cm="1">
        <f t="array" ref="AR175">IFERROR(IF(INDEX(Admin!$F$57:$G$62,'1 Spec. - 2. Mervärdesmodell'!AR$171,'1 Spec. - 2. Mervärdesmodell'!$AO175)="","",INDEX(Admin!$F$57:$G$62,'1 Spec. - 2. Mervärdesmodell'!AR$171,'1 Spec. - 2. Mervärdesmodell'!$AO175)),"")</f>
        <v/>
      </c>
      <c r="AS175" s="193" t="str" cm="1">
        <f t="array" ref="AS175">IFERROR(IF(INDEX(Admin!$F$57:$G$62,'1 Spec. - 2. Mervärdesmodell'!AS$171,'1 Spec. - 2. Mervärdesmodell'!$AO175)="","",INDEX(Admin!$F$57:$G$62,'1 Spec. - 2. Mervärdesmodell'!AS$171,'1 Spec. - 2. Mervärdesmodell'!$AO175)),"")</f>
        <v/>
      </c>
      <c r="AT175" s="193" t="str" cm="1">
        <f t="array" ref="AT175">IFERROR(IF(INDEX(Admin!$F$57:$G$62,'1 Spec. - 2. Mervärdesmodell'!AT$171,'1 Spec. - 2. Mervärdesmodell'!$AO175)="","",INDEX(Admin!$F$57:$G$62,'1 Spec. - 2. Mervärdesmodell'!AT$171,'1 Spec. - 2. Mervärdesmodell'!$AO175)),"")</f>
        <v/>
      </c>
      <c r="AU175" s="193" t="str" cm="1">
        <f t="array" ref="AU175">IFERROR(IF(INDEX(Admin!$F$57:$G$62,'1 Spec. - 2. Mervärdesmodell'!AU$171,'1 Spec. - 2. Mervärdesmodell'!$AO175)="","",INDEX(Admin!$F$57:$G$62,'1 Spec. - 2. Mervärdesmodell'!AU$171,'1 Spec. - 2. Mervärdesmodell'!$AO175)),"")</f>
        <v/>
      </c>
      <c r="AV175" s="193" t="str" cm="1">
        <f t="array" ref="AV175">IFERROR(IF(INDEX(Admin!$F$57:$G$62,'1 Spec. - 2. Mervärdesmodell'!AV$171,'1 Spec. - 2. Mervärdesmodell'!$AO175)="","",INDEX(Admin!$F$57:$G$62,'1 Spec. - 2. Mervärdesmodell'!AV$171,'1 Spec. - 2. Mervärdesmodell'!$AO175)),"")</f>
        <v/>
      </c>
    </row>
    <row r="176" spans="1:48" ht="39.950000000000003" customHeight="1" x14ac:dyDescent="0.2">
      <c r="A176" s="203" t="str">
        <f t="shared" si="27"/>
        <v/>
      </c>
      <c r="B176" s="479"/>
      <c r="C176" s="480"/>
      <c r="D176" s="481"/>
      <c r="E176" s="473"/>
      <c r="F176" s="475"/>
      <c r="G176" s="473"/>
      <c r="H176" s="474"/>
      <c r="I176" s="474"/>
      <c r="J176" s="474"/>
      <c r="K176" s="475"/>
      <c r="L176" s="14"/>
      <c r="M176" s="14"/>
      <c r="N176" s="14"/>
      <c r="O176" s="14"/>
      <c r="P176" s="45"/>
      <c r="Q176" s="224"/>
      <c r="R176" s="704"/>
      <c r="S176" s="704"/>
      <c r="T176" s="704"/>
      <c r="U176" s="704"/>
      <c r="V176" s="704"/>
      <c r="W176" s="704"/>
      <c r="X176" s="704"/>
      <c r="Y176" s="704"/>
      <c r="Z176" s="704"/>
      <c r="AA176" s="705"/>
      <c r="AB176" s="45"/>
      <c r="AC176" s="45"/>
      <c r="AG176" s="45" t="b">
        <f t="shared" si="23"/>
        <v>0</v>
      </c>
      <c r="AH176" s="45" t="b">
        <f t="shared" si="24"/>
        <v>0</v>
      </c>
      <c r="AK176" t="b">
        <f t="shared" si="26"/>
        <v>0</v>
      </c>
      <c r="AO176" s="195" t="str">
        <f t="shared" si="25"/>
        <v/>
      </c>
      <c r="AP176" s="193"/>
      <c r="AQ176" s="193" t="str" cm="1">
        <f t="array" ref="AQ176">IFERROR(IF(INDEX(Admin!$F$57:$G$62,'1 Spec. - 2. Mervärdesmodell'!AQ$171,'1 Spec. - 2. Mervärdesmodell'!$AO176)="","",INDEX(Admin!$F$57:$G$62,'1 Spec. - 2. Mervärdesmodell'!AQ$171,'1 Spec. - 2. Mervärdesmodell'!$AO176)),"")</f>
        <v/>
      </c>
      <c r="AR176" s="193" t="str" cm="1">
        <f t="array" ref="AR176">IFERROR(IF(INDEX(Admin!$F$57:$G$62,'1 Spec. - 2. Mervärdesmodell'!AR$171,'1 Spec. - 2. Mervärdesmodell'!$AO176)="","",INDEX(Admin!$F$57:$G$62,'1 Spec. - 2. Mervärdesmodell'!AR$171,'1 Spec. - 2. Mervärdesmodell'!$AO176)),"")</f>
        <v/>
      </c>
      <c r="AS176" s="193" t="str" cm="1">
        <f t="array" ref="AS176">IFERROR(IF(INDEX(Admin!$F$57:$G$62,'1 Spec. - 2. Mervärdesmodell'!AS$171,'1 Spec. - 2. Mervärdesmodell'!$AO176)="","",INDEX(Admin!$F$57:$G$62,'1 Spec. - 2. Mervärdesmodell'!AS$171,'1 Spec. - 2. Mervärdesmodell'!$AO176)),"")</f>
        <v/>
      </c>
      <c r="AT176" s="193" t="str" cm="1">
        <f t="array" ref="AT176">IFERROR(IF(INDEX(Admin!$F$57:$G$62,'1 Spec. - 2. Mervärdesmodell'!AT$171,'1 Spec. - 2. Mervärdesmodell'!$AO176)="","",INDEX(Admin!$F$57:$G$62,'1 Spec. - 2. Mervärdesmodell'!AT$171,'1 Spec. - 2. Mervärdesmodell'!$AO176)),"")</f>
        <v/>
      </c>
      <c r="AU176" s="193" t="str" cm="1">
        <f t="array" ref="AU176">IFERROR(IF(INDEX(Admin!$F$57:$G$62,'1 Spec. - 2. Mervärdesmodell'!AU$171,'1 Spec. - 2. Mervärdesmodell'!$AO176)="","",INDEX(Admin!$F$57:$G$62,'1 Spec. - 2. Mervärdesmodell'!AU$171,'1 Spec. - 2. Mervärdesmodell'!$AO176)),"")</f>
        <v/>
      </c>
      <c r="AV176" s="193" t="str" cm="1">
        <f t="array" ref="AV176">IFERROR(IF(INDEX(Admin!$F$57:$G$62,'1 Spec. - 2. Mervärdesmodell'!AV$171,'1 Spec. - 2. Mervärdesmodell'!$AO176)="","",INDEX(Admin!$F$57:$G$62,'1 Spec. - 2. Mervärdesmodell'!AV$171,'1 Spec. - 2. Mervärdesmodell'!$AO176)),"")</f>
        <v/>
      </c>
    </row>
    <row r="177" spans="1:48" ht="39.950000000000003" customHeight="1" x14ac:dyDescent="0.2">
      <c r="A177" s="203" t="str">
        <f t="shared" ref="A177:A191" si="28">IFERROR(IF(ISERROR(FIND("Kaffe",B177,1)),IF(ISERROR(FIND("Vatten",B177)),"","KravVatten"),"KravKaffe"),"")</f>
        <v/>
      </c>
      <c r="B177" s="479"/>
      <c r="C177" s="480"/>
      <c r="D177" s="481"/>
      <c r="E177" s="473"/>
      <c r="F177" s="475"/>
      <c r="G177" s="473"/>
      <c r="H177" s="474"/>
      <c r="I177" s="474"/>
      <c r="J177" s="474"/>
      <c r="K177" s="475"/>
      <c r="L177" s="14"/>
      <c r="M177" s="14"/>
      <c r="N177" s="14"/>
      <c r="O177" s="14"/>
      <c r="P177" s="172"/>
      <c r="Q177" s="224"/>
      <c r="R177" s="704"/>
      <c r="S177" s="704"/>
      <c r="T177" s="704"/>
      <c r="U177" s="704"/>
      <c r="V177" s="704"/>
      <c r="W177" s="704"/>
      <c r="X177" s="704"/>
      <c r="Y177" s="704"/>
      <c r="Z177" s="704"/>
      <c r="AA177" s="705"/>
      <c r="AB177" s="45"/>
      <c r="AC177" s="45"/>
      <c r="AG177" s="45" t="b">
        <f t="shared" si="23"/>
        <v>0</v>
      </c>
      <c r="AH177" s="45" t="b">
        <f t="shared" si="24"/>
        <v>0</v>
      </c>
      <c r="AK177" t="b">
        <f t="shared" si="26"/>
        <v>0</v>
      </c>
      <c r="AO177" s="195" t="str">
        <f t="shared" si="25"/>
        <v/>
      </c>
      <c r="AP177" s="193"/>
      <c r="AQ177" s="193" t="str" cm="1">
        <f t="array" ref="AQ177">IFERROR(IF(INDEX(Admin!$F$57:$G$62,'1 Spec. - 2. Mervärdesmodell'!AQ$171,'1 Spec. - 2. Mervärdesmodell'!$AO177)="","",INDEX(Admin!$F$57:$G$62,'1 Spec. - 2. Mervärdesmodell'!AQ$171,'1 Spec. - 2. Mervärdesmodell'!$AO177)),"")</f>
        <v/>
      </c>
      <c r="AR177" s="193" t="str" cm="1">
        <f t="array" ref="AR177">IFERROR(IF(INDEX(Admin!$F$57:$G$62,'1 Spec. - 2. Mervärdesmodell'!AR$171,'1 Spec. - 2. Mervärdesmodell'!$AO177)="","",INDEX(Admin!$F$57:$G$62,'1 Spec. - 2. Mervärdesmodell'!AR$171,'1 Spec. - 2. Mervärdesmodell'!$AO177)),"")</f>
        <v/>
      </c>
      <c r="AS177" s="193" t="str" cm="1">
        <f t="array" ref="AS177">IFERROR(IF(INDEX(Admin!$F$57:$G$62,'1 Spec. - 2. Mervärdesmodell'!AS$171,'1 Spec. - 2. Mervärdesmodell'!$AO177)="","",INDEX(Admin!$F$57:$G$62,'1 Spec. - 2. Mervärdesmodell'!AS$171,'1 Spec. - 2. Mervärdesmodell'!$AO177)),"")</f>
        <v/>
      </c>
      <c r="AT177" s="193" t="str" cm="1">
        <f t="array" ref="AT177">IFERROR(IF(INDEX(Admin!$F$57:$G$62,'1 Spec. - 2. Mervärdesmodell'!AT$171,'1 Spec. - 2. Mervärdesmodell'!$AO177)="","",INDEX(Admin!$F$57:$G$62,'1 Spec. - 2. Mervärdesmodell'!AT$171,'1 Spec. - 2. Mervärdesmodell'!$AO177)),"")</f>
        <v/>
      </c>
      <c r="AU177" s="193" t="str" cm="1">
        <f t="array" ref="AU177">IFERROR(IF(INDEX(Admin!$F$57:$G$62,'1 Spec. - 2. Mervärdesmodell'!AU$171,'1 Spec. - 2. Mervärdesmodell'!$AO177)="","",INDEX(Admin!$F$57:$G$62,'1 Spec. - 2. Mervärdesmodell'!AU$171,'1 Spec. - 2. Mervärdesmodell'!$AO177)),"")</f>
        <v/>
      </c>
      <c r="AV177" s="193" t="str" cm="1">
        <f t="array" ref="AV177">IFERROR(IF(INDEX(Admin!$F$57:$G$62,'1 Spec. - 2. Mervärdesmodell'!AV$171,'1 Spec. - 2. Mervärdesmodell'!$AO177)="","",INDEX(Admin!$F$57:$G$62,'1 Spec. - 2. Mervärdesmodell'!AV$171,'1 Spec. - 2. Mervärdesmodell'!$AO177)),"")</f>
        <v/>
      </c>
    </row>
    <row r="178" spans="1:48" ht="39.950000000000003" customHeight="1" x14ac:dyDescent="0.2">
      <c r="A178" s="203" t="str">
        <f t="shared" si="28"/>
        <v/>
      </c>
      <c r="B178" s="479"/>
      <c r="C178" s="480"/>
      <c r="D178" s="481"/>
      <c r="E178" s="473"/>
      <c r="F178" s="475"/>
      <c r="G178" s="473"/>
      <c r="H178" s="474"/>
      <c r="I178" s="474"/>
      <c r="J178" s="474"/>
      <c r="K178" s="475"/>
      <c r="L178" s="14"/>
      <c r="M178" s="14"/>
      <c r="N178" s="14"/>
      <c r="O178" s="14"/>
      <c r="P178" s="45"/>
      <c r="Q178" s="224"/>
      <c r="R178" s="704"/>
      <c r="S178" s="704"/>
      <c r="T178" s="704"/>
      <c r="U178" s="704"/>
      <c r="V178" s="704"/>
      <c r="W178" s="704"/>
      <c r="X178" s="704"/>
      <c r="Y178" s="704"/>
      <c r="Z178" s="704"/>
      <c r="AA178" s="705"/>
      <c r="AB178" s="45"/>
      <c r="AC178" s="45"/>
      <c r="AG178" s="45" t="b">
        <f t="shared" si="23"/>
        <v>0</v>
      </c>
      <c r="AH178" s="45" t="b">
        <f t="shared" si="24"/>
        <v>0</v>
      </c>
      <c r="AK178" t="b">
        <f t="shared" si="26"/>
        <v>0</v>
      </c>
      <c r="AO178" s="195" t="str">
        <f t="shared" si="25"/>
        <v/>
      </c>
      <c r="AP178" s="193"/>
      <c r="AQ178" s="193" t="str" cm="1">
        <f t="array" ref="AQ178">IFERROR(IF(INDEX(Admin!$F$57:$G$62,'1 Spec. - 2. Mervärdesmodell'!AQ$171,'1 Spec. - 2. Mervärdesmodell'!$AO178)="","",INDEX(Admin!$F$57:$G$62,'1 Spec. - 2. Mervärdesmodell'!AQ$171,'1 Spec. - 2. Mervärdesmodell'!$AO178)),"")</f>
        <v/>
      </c>
      <c r="AR178" s="193" t="str" cm="1">
        <f t="array" ref="AR178">IFERROR(IF(INDEX(Admin!$F$57:$G$62,'1 Spec. - 2. Mervärdesmodell'!AR$171,'1 Spec. - 2. Mervärdesmodell'!$AO178)="","",INDEX(Admin!$F$57:$G$62,'1 Spec. - 2. Mervärdesmodell'!AR$171,'1 Spec. - 2. Mervärdesmodell'!$AO178)),"")</f>
        <v/>
      </c>
      <c r="AS178" s="193" t="str" cm="1">
        <f t="array" ref="AS178">IFERROR(IF(INDEX(Admin!$F$57:$G$62,'1 Spec. - 2. Mervärdesmodell'!AS$171,'1 Spec. - 2. Mervärdesmodell'!$AO178)="","",INDEX(Admin!$F$57:$G$62,'1 Spec. - 2. Mervärdesmodell'!AS$171,'1 Spec. - 2. Mervärdesmodell'!$AO178)),"")</f>
        <v/>
      </c>
      <c r="AT178" s="193" t="str" cm="1">
        <f t="array" ref="AT178">IFERROR(IF(INDEX(Admin!$F$57:$G$62,'1 Spec. - 2. Mervärdesmodell'!AT$171,'1 Spec. - 2. Mervärdesmodell'!$AO178)="","",INDEX(Admin!$F$57:$G$62,'1 Spec. - 2. Mervärdesmodell'!AT$171,'1 Spec. - 2. Mervärdesmodell'!$AO178)),"")</f>
        <v/>
      </c>
      <c r="AU178" s="193" t="str" cm="1">
        <f t="array" ref="AU178">IFERROR(IF(INDEX(Admin!$F$57:$G$62,'1 Spec. - 2. Mervärdesmodell'!AU$171,'1 Spec. - 2. Mervärdesmodell'!$AO178)="","",INDEX(Admin!$F$57:$G$62,'1 Spec. - 2. Mervärdesmodell'!AU$171,'1 Spec. - 2. Mervärdesmodell'!$AO178)),"")</f>
        <v/>
      </c>
      <c r="AV178" s="193" t="str" cm="1">
        <f t="array" ref="AV178">IFERROR(IF(INDEX(Admin!$F$57:$G$62,'1 Spec. - 2. Mervärdesmodell'!AV$171,'1 Spec. - 2. Mervärdesmodell'!$AO178)="","",INDEX(Admin!$F$57:$G$62,'1 Spec. - 2. Mervärdesmodell'!AV$171,'1 Spec. - 2. Mervärdesmodell'!$AO178)),"")</f>
        <v/>
      </c>
    </row>
    <row r="179" spans="1:48" ht="39.950000000000003" customHeight="1" x14ac:dyDescent="0.2">
      <c r="A179" s="203" t="str">
        <f t="shared" si="28"/>
        <v/>
      </c>
      <c r="B179" s="479"/>
      <c r="C179" s="480"/>
      <c r="D179" s="481"/>
      <c r="E179" s="473"/>
      <c r="F179" s="475"/>
      <c r="G179" s="473"/>
      <c r="H179" s="474"/>
      <c r="I179" s="474"/>
      <c r="J179" s="474"/>
      <c r="K179" s="475"/>
      <c r="L179" s="14"/>
      <c r="M179" s="14"/>
      <c r="N179" s="14"/>
      <c r="O179" s="14"/>
      <c r="P179" s="45"/>
      <c r="Q179" s="224"/>
      <c r="R179" s="704"/>
      <c r="S179" s="704"/>
      <c r="T179" s="704"/>
      <c r="U179" s="704"/>
      <c r="V179" s="704"/>
      <c r="W179" s="704"/>
      <c r="X179" s="704"/>
      <c r="Y179" s="704"/>
      <c r="Z179" s="704"/>
      <c r="AA179" s="705"/>
      <c r="AB179" s="45"/>
      <c r="AC179" s="45"/>
      <c r="AG179" s="45" t="b">
        <f t="shared" si="23"/>
        <v>0</v>
      </c>
      <c r="AH179" s="45" t="b">
        <f t="shared" si="24"/>
        <v>0</v>
      </c>
      <c r="AK179" t="b">
        <f t="shared" si="26"/>
        <v>0</v>
      </c>
      <c r="AO179" s="195" t="str">
        <f t="shared" si="25"/>
        <v/>
      </c>
      <c r="AP179" s="193"/>
      <c r="AQ179" s="193" t="str" cm="1">
        <f t="array" ref="AQ179">IFERROR(IF(INDEX(Admin!$F$57:$G$62,'1 Spec. - 2. Mervärdesmodell'!AQ$171,'1 Spec. - 2. Mervärdesmodell'!$AO179)="","",INDEX(Admin!$F$57:$G$62,'1 Spec. - 2. Mervärdesmodell'!AQ$171,'1 Spec. - 2. Mervärdesmodell'!$AO179)),"")</f>
        <v/>
      </c>
      <c r="AR179" s="193" t="str" cm="1">
        <f t="array" ref="AR179">IFERROR(IF(INDEX(Admin!$F$57:$G$62,'1 Spec. - 2. Mervärdesmodell'!AR$171,'1 Spec. - 2. Mervärdesmodell'!$AO179)="","",INDEX(Admin!$F$57:$G$62,'1 Spec. - 2. Mervärdesmodell'!AR$171,'1 Spec. - 2. Mervärdesmodell'!$AO179)),"")</f>
        <v/>
      </c>
      <c r="AS179" s="193" t="str" cm="1">
        <f t="array" ref="AS179">IFERROR(IF(INDEX(Admin!$F$57:$G$62,'1 Spec. - 2. Mervärdesmodell'!AS$171,'1 Spec. - 2. Mervärdesmodell'!$AO179)="","",INDEX(Admin!$F$57:$G$62,'1 Spec. - 2. Mervärdesmodell'!AS$171,'1 Spec. - 2. Mervärdesmodell'!$AO179)),"")</f>
        <v/>
      </c>
      <c r="AT179" s="193" t="str" cm="1">
        <f t="array" ref="AT179">IFERROR(IF(INDEX(Admin!$F$57:$G$62,'1 Spec. - 2. Mervärdesmodell'!AT$171,'1 Spec. - 2. Mervärdesmodell'!$AO179)="","",INDEX(Admin!$F$57:$G$62,'1 Spec. - 2. Mervärdesmodell'!AT$171,'1 Spec. - 2. Mervärdesmodell'!$AO179)),"")</f>
        <v/>
      </c>
      <c r="AU179" s="193" t="str" cm="1">
        <f t="array" ref="AU179">IFERROR(IF(INDEX(Admin!$F$57:$G$62,'1 Spec. - 2. Mervärdesmodell'!AU$171,'1 Spec. - 2. Mervärdesmodell'!$AO179)="","",INDEX(Admin!$F$57:$G$62,'1 Spec. - 2. Mervärdesmodell'!AU$171,'1 Spec. - 2. Mervärdesmodell'!$AO179)),"")</f>
        <v/>
      </c>
      <c r="AV179" s="193" t="str" cm="1">
        <f t="array" ref="AV179">IFERROR(IF(INDEX(Admin!$F$57:$G$62,'1 Spec. - 2. Mervärdesmodell'!AV$171,'1 Spec. - 2. Mervärdesmodell'!$AO179)="","",INDEX(Admin!$F$57:$G$62,'1 Spec. - 2. Mervärdesmodell'!AV$171,'1 Spec. - 2. Mervärdesmodell'!$AO179)),"")</f>
        <v/>
      </c>
    </row>
    <row r="180" spans="1:48" ht="39.950000000000003" customHeight="1" x14ac:dyDescent="0.2">
      <c r="A180" s="203" t="str">
        <f t="shared" si="28"/>
        <v/>
      </c>
      <c r="B180" s="479"/>
      <c r="C180" s="480"/>
      <c r="D180" s="481"/>
      <c r="E180" s="473"/>
      <c r="F180" s="475"/>
      <c r="G180" s="473"/>
      <c r="H180" s="474"/>
      <c r="I180" s="474"/>
      <c r="J180" s="474"/>
      <c r="K180" s="475"/>
      <c r="L180" s="14"/>
      <c r="M180" s="14"/>
      <c r="N180" s="14"/>
      <c r="O180" s="14"/>
      <c r="P180" s="45"/>
      <c r="Q180" s="224"/>
      <c r="R180" s="704"/>
      <c r="S180" s="704"/>
      <c r="T180" s="704"/>
      <c r="U180" s="704"/>
      <c r="V180" s="704"/>
      <c r="W180" s="704"/>
      <c r="X180" s="704"/>
      <c r="Y180" s="704"/>
      <c r="Z180" s="704"/>
      <c r="AA180" s="705"/>
      <c r="AB180" s="45"/>
      <c r="AC180" s="45"/>
      <c r="AG180" s="45" t="b">
        <f t="shared" si="23"/>
        <v>0</v>
      </c>
      <c r="AH180" s="45" t="b">
        <f t="shared" si="24"/>
        <v>0</v>
      </c>
      <c r="AK180" t="b">
        <f t="shared" si="26"/>
        <v>0</v>
      </c>
      <c r="AO180" s="195" t="str">
        <f t="shared" si="25"/>
        <v/>
      </c>
      <c r="AP180" s="193"/>
      <c r="AQ180" s="193" t="str" cm="1">
        <f t="array" ref="AQ180">IFERROR(IF(INDEX(Admin!$F$57:$G$62,'1 Spec. - 2. Mervärdesmodell'!AQ$171,'1 Spec. - 2. Mervärdesmodell'!$AO180)="","",INDEX(Admin!$F$57:$G$62,'1 Spec. - 2. Mervärdesmodell'!AQ$171,'1 Spec. - 2. Mervärdesmodell'!$AO180)),"")</f>
        <v/>
      </c>
      <c r="AR180" s="193" t="str" cm="1">
        <f t="array" ref="AR180">IFERROR(IF(INDEX(Admin!$F$57:$G$62,'1 Spec. - 2. Mervärdesmodell'!AR$171,'1 Spec. - 2. Mervärdesmodell'!$AO180)="","",INDEX(Admin!$F$57:$G$62,'1 Spec. - 2. Mervärdesmodell'!AR$171,'1 Spec. - 2. Mervärdesmodell'!$AO180)),"")</f>
        <v/>
      </c>
      <c r="AS180" s="193" t="str" cm="1">
        <f t="array" ref="AS180">IFERROR(IF(INDEX(Admin!$F$57:$G$62,'1 Spec. - 2. Mervärdesmodell'!AS$171,'1 Spec. - 2. Mervärdesmodell'!$AO180)="","",INDEX(Admin!$F$57:$G$62,'1 Spec. - 2. Mervärdesmodell'!AS$171,'1 Spec. - 2. Mervärdesmodell'!$AO180)),"")</f>
        <v/>
      </c>
      <c r="AT180" s="193" t="str" cm="1">
        <f t="array" ref="AT180">IFERROR(IF(INDEX(Admin!$F$57:$G$62,'1 Spec. - 2. Mervärdesmodell'!AT$171,'1 Spec. - 2. Mervärdesmodell'!$AO180)="","",INDEX(Admin!$F$57:$G$62,'1 Spec. - 2. Mervärdesmodell'!AT$171,'1 Spec. - 2. Mervärdesmodell'!$AO180)),"")</f>
        <v/>
      </c>
      <c r="AU180" s="193" t="str" cm="1">
        <f t="array" ref="AU180">IFERROR(IF(INDEX(Admin!$F$57:$G$62,'1 Spec. - 2. Mervärdesmodell'!AU$171,'1 Spec. - 2. Mervärdesmodell'!$AO180)="","",INDEX(Admin!$F$57:$G$62,'1 Spec. - 2. Mervärdesmodell'!AU$171,'1 Spec. - 2. Mervärdesmodell'!$AO180)),"")</f>
        <v/>
      </c>
      <c r="AV180" s="193" t="str" cm="1">
        <f t="array" ref="AV180">IFERROR(IF(INDEX(Admin!$F$57:$G$62,'1 Spec. - 2. Mervärdesmodell'!AV$171,'1 Spec. - 2. Mervärdesmodell'!$AO180)="","",INDEX(Admin!$F$57:$G$62,'1 Spec. - 2. Mervärdesmodell'!AV$171,'1 Spec. - 2. Mervärdesmodell'!$AO180)),"")</f>
        <v/>
      </c>
    </row>
    <row r="181" spans="1:48" ht="39.950000000000003" customHeight="1" x14ac:dyDescent="0.2">
      <c r="A181" s="203" t="str">
        <f t="shared" si="28"/>
        <v/>
      </c>
      <c r="B181" s="479"/>
      <c r="C181" s="480"/>
      <c r="D181" s="481"/>
      <c r="E181" s="473"/>
      <c r="F181" s="475"/>
      <c r="G181" s="473"/>
      <c r="H181" s="474"/>
      <c r="I181" s="474"/>
      <c r="J181" s="474"/>
      <c r="K181" s="475"/>
      <c r="L181" s="14"/>
      <c r="M181" s="14"/>
      <c r="N181" s="14"/>
      <c r="O181" s="14"/>
      <c r="P181" s="45"/>
      <c r="Q181" s="224"/>
      <c r="R181" s="704"/>
      <c r="S181" s="704"/>
      <c r="T181" s="704"/>
      <c r="U181" s="704"/>
      <c r="V181" s="704"/>
      <c r="W181" s="704"/>
      <c r="X181" s="704"/>
      <c r="Y181" s="704"/>
      <c r="Z181" s="704"/>
      <c r="AA181" s="705"/>
      <c r="AB181" s="45"/>
      <c r="AC181" s="45"/>
      <c r="AG181" s="45" t="b">
        <f t="shared" si="23"/>
        <v>0</v>
      </c>
      <c r="AH181" s="45" t="b">
        <f t="shared" si="24"/>
        <v>0</v>
      </c>
      <c r="AK181" t="b">
        <f t="shared" si="26"/>
        <v>0</v>
      </c>
      <c r="AO181" s="195" t="str">
        <f t="shared" si="25"/>
        <v/>
      </c>
      <c r="AP181" s="193"/>
      <c r="AQ181" s="193" t="str" cm="1">
        <f t="array" ref="AQ181">IFERROR(IF(INDEX(Admin!$F$57:$G$62,'1 Spec. - 2. Mervärdesmodell'!AQ$171,'1 Spec. - 2. Mervärdesmodell'!$AO181)="","",INDEX(Admin!$F$57:$G$62,'1 Spec. - 2. Mervärdesmodell'!AQ$171,'1 Spec. - 2. Mervärdesmodell'!$AO181)),"")</f>
        <v/>
      </c>
      <c r="AR181" s="193" t="str" cm="1">
        <f t="array" ref="AR181">IFERROR(IF(INDEX(Admin!$F$57:$G$62,'1 Spec. - 2. Mervärdesmodell'!AR$171,'1 Spec. - 2. Mervärdesmodell'!$AO181)="","",INDEX(Admin!$F$57:$G$62,'1 Spec. - 2. Mervärdesmodell'!AR$171,'1 Spec. - 2. Mervärdesmodell'!$AO181)),"")</f>
        <v/>
      </c>
      <c r="AS181" s="193" t="str" cm="1">
        <f t="array" ref="AS181">IFERROR(IF(INDEX(Admin!$F$57:$G$62,'1 Spec. - 2. Mervärdesmodell'!AS$171,'1 Spec. - 2. Mervärdesmodell'!$AO181)="","",INDEX(Admin!$F$57:$G$62,'1 Spec. - 2. Mervärdesmodell'!AS$171,'1 Spec. - 2. Mervärdesmodell'!$AO181)),"")</f>
        <v/>
      </c>
      <c r="AT181" s="193" t="str" cm="1">
        <f t="array" ref="AT181">IFERROR(IF(INDEX(Admin!$F$57:$G$62,'1 Spec. - 2. Mervärdesmodell'!AT$171,'1 Spec. - 2. Mervärdesmodell'!$AO181)="","",INDEX(Admin!$F$57:$G$62,'1 Spec. - 2. Mervärdesmodell'!AT$171,'1 Spec. - 2. Mervärdesmodell'!$AO181)),"")</f>
        <v/>
      </c>
      <c r="AU181" s="193" t="str" cm="1">
        <f t="array" ref="AU181">IFERROR(IF(INDEX(Admin!$F$57:$G$62,'1 Spec. - 2. Mervärdesmodell'!AU$171,'1 Spec. - 2. Mervärdesmodell'!$AO181)="","",INDEX(Admin!$F$57:$G$62,'1 Spec. - 2. Mervärdesmodell'!AU$171,'1 Spec. - 2. Mervärdesmodell'!$AO181)),"")</f>
        <v/>
      </c>
      <c r="AV181" s="193" t="str" cm="1">
        <f t="array" ref="AV181">IFERROR(IF(INDEX(Admin!$F$57:$G$62,'1 Spec. - 2. Mervärdesmodell'!AV$171,'1 Spec. - 2. Mervärdesmodell'!$AO181)="","",INDEX(Admin!$F$57:$G$62,'1 Spec. - 2. Mervärdesmodell'!AV$171,'1 Spec. - 2. Mervärdesmodell'!$AO181)),"")</f>
        <v/>
      </c>
    </row>
    <row r="182" spans="1:48" ht="39.950000000000003" customHeight="1" x14ac:dyDescent="0.2">
      <c r="A182" s="203" t="str">
        <f t="shared" si="28"/>
        <v/>
      </c>
      <c r="B182" s="479"/>
      <c r="C182" s="480"/>
      <c r="D182" s="481"/>
      <c r="E182" s="473"/>
      <c r="F182" s="475"/>
      <c r="G182" s="473"/>
      <c r="H182" s="474"/>
      <c r="I182" s="474"/>
      <c r="J182" s="474"/>
      <c r="K182" s="475"/>
      <c r="L182" s="14"/>
      <c r="M182" s="14"/>
      <c r="N182" s="14"/>
      <c r="O182" s="14"/>
      <c r="P182" s="45"/>
      <c r="Q182" s="224"/>
      <c r="R182" s="704"/>
      <c r="S182" s="704"/>
      <c r="T182" s="704"/>
      <c r="U182" s="704"/>
      <c r="V182" s="704"/>
      <c r="W182" s="704"/>
      <c r="X182" s="704"/>
      <c r="Y182" s="704"/>
      <c r="Z182" s="704"/>
      <c r="AA182" s="705"/>
      <c r="AB182" s="45"/>
      <c r="AC182" s="45"/>
      <c r="AG182" s="45" t="b">
        <f t="shared" si="23"/>
        <v>0</v>
      </c>
      <c r="AH182" s="45" t="b">
        <f t="shared" si="24"/>
        <v>0</v>
      </c>
      <c r="AK182" t="b">
        <f t="shared" si="26"/>
        <v>0</v>
      </c>
      <c r="AO182" s="195" t="str">
        <f t="shared" si="25"/>
        <v/>
      </c>
      <c r="AP182" s="193"/>
      <c r="AQ182" s="193" t="str" cm="1">
        <f t="array" ref="AQ182">IFERROR(IF(INDEX(Admin!$F$57:$G$62,'1 Spec. - 2. Mervärdesmodell'!AQ$171,'1 Spec. - 2. Mervärdesmodell'!$AO182)="","",INDEX(Admin!$F$57:$G$62,'1 Spec. - 2. Mervärdesmodell'!AQ$171,'1 Spec. - 2. Mervärdesmodell'!$AO182)),"")</f>
        <v/>
      </c>
      <c r="AR182" s="193" t="str" cm="1">
        <f t="array" ref="AR182">IFERROR(IF(INDEX(Admin!$F$57:$G$62,'1 Spec. - 2. Mervärdesmodell'!AR$171,'1 Spec. - 2. Mervärdesmodell'!$AO182)="","",INDEX(Admin!$F$57:$G$62,'1 Spec. - 2. Mervärdesmodell'!AR$171,'1 Spec. - 2. Mervärdesmodell'!$AO182)),"")</f>
        <v/>
      </c>
      <c r="AS182" s="193" t="str" cm="1">
        <f t="array" ref="AS182">IFERROR(IF(INDEX(Admin!$F$57:$G$62,'1 Spec. - 2. Mervärdesmodell'!AS$171,'1 Spec. - 2. Mervärdesmodell'!$AO182)="","",INDEX(Admin!$F$57:$G$62,'1 Spec. - 2. Mervärdesmodell'!AS$171,'1 Spec. - 2. Mervärdesmodell'!$AO182)),"")</f>
        <v/>
      </c>
      <c r="AT182" s="193" t="str" cm="1">
        <f t="array" ref="AT182">IFERROR(IF(INDEX(Admin!$F$57:$G$62,'1 Spec. - 2. Mervärdesmodell'!AT$171,'1 Spec. - 2. Mervärdesmodell'!$AO182)="","",INDEX(Admin!$F$57:$G$62,'1 Spec. - 2. Mervärdesmodell'!AT$171,'1 Spec. - 2. Mervärdesmodell'!$AO182)),"")</f>
        <v/>
      </c>
      <c r="AU182" s="193" t="str" cm="1">
        <f t="array" ref="AU182">IFERROR(IF(INDEX(Admin!$F$57:$G$62,'1 Spec. - 2. Mervärdesmodell'!AU$171,'1 Spec. - 2. Mervärdesmodell'!$AO182)="","",INDEX(Admin!$F$57:$G$62,'1 Spec. - 2. Mervärdesmodell'!AU$171,'1 Spec. - 2. Mervärdesmodell'!$AO182)),"")</f>
        <v/>
      </c>
      <c r="AV182" s="193" t="str" cm="1">
        <f t="array" ref="AV182">IFERROR(IF(INDEX(Admin!$F$57:$G$62,'1 Spec. - 2. Mervärdesmodell'!AV$171,'1 Spec. - 2. Mervärdesmodell'!$AO182)="","",INDEX(Admin!$F$57:$G$62,'1 Spec. - 2. Mervärdesmodell'!AV$171,'1 Spec. - 2. Mervärdesmodell'!$AO182)),"")</f>
        <v/>
      </c>
    </row>
    <row r="183" spans="1:48" ht="39.950000000000003" customHeight="1" x14ac:dyDescent="0.2">
      <c r="A183" s="203" t="str">
        <f t="shared" si="28"/>
        <v/>
      </c>
      <c r="B183" s="479"/>
      <c r="C183" s="480"/>
      <c r="D183" s="481"/>
      <c r="E183" s="473"/>
      <c r="F183" s="475"/>
      <c r="G183" s="473"/>
      <c r="H183" s="474"/>
      <c r="I183" s="474"/>
      <c r="J183" s="474"/>
      <c r="K183" s="475"/>
      <c r="L183" s="14"/>
      <c r="M183" s="14"/>
      <c r="N183" s="14"/>
      <c r="O183" s="14"/>
      <c r="P183" s="45"/>
      <c r="Q183" s="224"/>
      <c r="R183" s="704"/>
      <c r="S183" s="704"/>
      <c r="T183" s="704"/>
      <c r="U183" s="704"/>
      <c r="V183" s="704"/>
      <c r="W183" s="704"/>
      <c r="X183" s="704"/>
      <c r="Y183" s="704"/>
      <c r="Z183" s="704"/>
      <c r="AA183" s="705"/>
      <c r="AB183" s="45"/>
      <c r="AC183" s="45"/>
      <c r="AG183" s="45" t="b">
        <f t="shared" si="23"/>
        <v>0</v>
      </c>
      <c r="AH183" s="45" t="b">
        <f t="shared" si="24"/>
        <v>0</v>
      </c>
      <c r="AK183" t="b">
        <f t="shared" si="26"/>
        <v>0</v>
      </c>
      <c r="AO183" s="195" t="str">
        <f t="shared" si="25"/>
        <v/>
      </c>
      <c r="AP183" s="193"/>
      <c r="AQ183" s="193" t="str" cm="1">
        <f t="array" ref="AQ183">IFERROR(IF(INDEX(Admin!$F$57:$G$62,'1 Spec. - 2. Mervärdesmodell'!AQ$171,'1 Spec. - 2. Mervärdesmodell'!$AO183)="","",INDEX(Admin!$F$57:$G$62,'1 Spec. - 2. Mervärdesmodell'!AQ$171,'1 Spec. - 2. Mervärdesmodell'!$AO183)),"")</f>
        <v/>
      </c>
      <c r="AR183" s="193" t="str" cm="1">
        <f t="array" ref="AR183">IFERROR(IF(INDEX(Admin!$F$57:$G$62,'1 Spec. - 2. Mervärdesmodell'!AR$171,'1 Spec. - 2. Mervärdesmodell'!$AO183)="","",INDEX(Admin!$F$57:$G$62,'1 Spec. - 2. Mervärdesmodell'!AR$171,'1 Spec. - 2. Mervärdesmodell'!$AO183)),"")</f>
        <v/>
      </c>
      <c r="AS183" s="193" t="str" cm="1">
        <f t="array" ref="AS183">IFERROR(IF(INDEX(Admin!$F$57:$G$62,'1 Spec. - 2. Mervärdesmodell'!AS$171,'1 Spec. - 2. Mervärdesmodell'!$AO183)="","",INDEX(Admin!$F$57:$G$62,'1 Spec. - 2. Mervärdesmodell'!AS$171,'1 Spec. - 2. Mervärdesmodell'!$AO183)),"")</f>
        <v/>
      </c>
      <c r="AT183" s="193" t="str" cm="1">
        <f t="array" ref="AT183">IFERROR(IF(INDEX(Admin!$F$57:$G$62,'1 Spec. - 2. Mervärdesmodell'!AT$171,'1 Spec. - 2. Mervärdesmodell'!$AO183)="","",INDEX(Admin!$F$57:$G$62,'1 Spec. - 2. Mervärdesmodell'!AT$171,'1 Spec. - 2. Mervärdesmodell'!$AO183)),"")</f>
        <v/>
      </c>
      <c r="AU183" s="193" t="str" cm="1">
        <f t="array" ref="AU183">IFERROR(IF(INDEX(Admin!$F$57:$G$62,'1 Spec. - 2. Mervärdesmodell'!AU$171,'1 Spec. - 2. Mervärdesmodell'!$AO183)="","",INDEX(Admin!$F$57:$G$62,'1 Spec. - 2. Mervärdesmodell'!AU$171,'1 Spec. - 2. Mervärdesmodell'!$AO183)),"")</f>
        <v/>
      </c>
      <c r="AV183" s="193" t="str" cm="1">
        <f t="array" ref="AV183">IFERROR(IF(INDEX(Admin!$F$57:$G$62,'1 Spec. - 2. Mervärdesmodell'!AV$171,'1 Spec. - 2. Mervärdesmodell'!$AO183)="","",INDEX(Admin!$F$57:$G$62,'1 Spec. - 2. Mervärdesmodell'!AV$171,'1 Spec. - 2. Mervärdesmodell'!$AO183)),"")</f>
        <v/>
      </c>
    </row>
    <row r="184" spans="1:48" ht="39.950000000000003" customHeight="1" x14ac:dyDescent="0.2">
      <c r="A184" s="203" t="str">
        <f t="shared" si="28"/>
        <v/>
      </c>
      <c r="B184" s="479"/>
      <c r="C184" s="480"/>
      <c r="D184" s="481"/>
      <c r="E184" s="473"/>
      <c r="F184" s="475"/>
      <c r="G184" s="473"/>
      <c r="H184" s="474"/>
      <c r="I184" s="474"/>
      <c r="J184" s="474"/>
      <c r="K184" s="475"/>
      <c r="L184" s="14"/>
      <c r="M184" s="14"/>
      <c r="N184" s="14"/>
      <c r="O184" s="14"/>
      <c r="P184" s="45"/>
      <c r="Q184" s="224"/>
      <c r="R184" s="704"/>
      <c r="S184" s="704"/>
      <c r="T184" s="704"/>
      <c r="U184" s="704"/>
      <c r="V184" s="704"/>
      <c r="W184" s="704"/>
      <c r="X184" s="704"/>
      <c r="Y184" s="704"/>
      <c r="Z184" s="704"/>
      <c r="AA184" s="705"/>
      <c r="AB184" s="45"/>
      <c r="AC184" s="45"/>
      <c r="AG184" s="45" t="b">
        <f t="shared" si="23"/>
        <v>0</v>
      </c>
      <c r="AH184" s="45" t="b">
        <f t="shared" si="24"/>
        <v>0</v>
      </c>
      <c r="AK184" t="b">
        <f t="shared" si="26"/>
        <v>0</v>
      </c>
      <c r="AO184" s="195" t="str">
        <f t="shared" si="25"/>
        <v/>
      </c>
      <c r="AP184" s="193"/>
      <c r="AQ184" s="193" t="str" cm="1">
        <f t="array" ref="AQ184">IFERROR(IF(INDEX(Admin!$F$57:$G$62,'1 Spec. - 2. Mervärdesmodell'!AQ$171,'1 Spec. - 2. Mervärdesmodell'!$AO184)="","",INDEX(Admin!$F$57:$G$62,'1 Spec. - 2. Mervärdesmodell'!AQ$171,'1 Spec. - 2. Mervärdesmodell'!$AO184)),"")</f>
        <v/>
      </c>
      <c r="AR184" s="193" t="str" cm="1">
        <f t="array" ref="AR184">IFERROR(IF(INDEX(Admin!$F$57:$G$62,'1 Spec. - 2. Mervärdesmodell'!AR$171,'1 Spec. - 2. Mervärdesmodell'!$AO184)="","",INDEX(Admin!$F$57:$G$62,'1 Spec. - 2. Mervärdesmodell'!AR$171,'1 Spec. - 2. Mervärdesmodell'!$AO184)),"")</f>
        <v/>
      </c>
      <c r="AS184" s="193" t="str" cm="1">
        <f t="array" ref="AS184">IFERROR(IF(INDEX(Admin!$F$57:$G$62,'1 Spec. - 2. Mervärdesmodell'!AS$171,'1 Spec. - 2. Mervärdesmodell'!$AO184)="","",INDEX(Admin!$F$57:$G$62,'1 Spec. - 2. Mervärdesmodell'!AS$171,'1 Spec. - 2. Mervärdesmodell'!$AO184)),"")</f>
        <v/>
      </c>
      <c r="AT184" s="193" t="str" cm="1">
        <f t="array" ref="AT184">IFERROR(IF(INDEX(Admin!$F$57:$G$62,'1 Spec. - 2. Mervärdesmodell'!AT$171,'1 Spec. - 2. Mervärdesmodell'!$AO184)="","",INDEX(Admin!$F$57:$G$62,'1 Spec. - 2. Mervärdesmodell'!AT$171,'1 Spec. - 2. Mervärdesmodell'!$AO184)),"")</f>
        <v/>
      </c>
      <c r="AU184" s="193" t="str" cm="1">
        <f t="array" ref="AU184">IFERROR(IF(INDEX(Admin!$F$57:$G$62,'1 Spec. - 2. Mervärdesmodell'!AU$171,'1 Spec. - 2. Mervärdesmodell'!$AO184)="","",INDEX(Admin!$F$57:$G$62,'1 Spec. - 2. Mervärdesmodell'!AU$171,'1 Spec. - 2. Mervärdesmodell'!$AO184)),"")</f>
        <v/>
      </c>
      <c r="AV184" s="193" t="str" cm="1">
        <f t="array" ref="AV184">IFERROR(IF(INDEX(Admin!$F$57:$G$62,'1 Spec. - 2. Mervärdesmodell'!AV$171,'1 Spec. - 2. Mervärdesmodell'!$AO184)="","",INDEX(Admin!$F$57:$G$62,'1 Spec. - 2. Mervärdesmodell'!AV$171,'1 Spec. - 2. Mervärdesmodell'!$AO184)),"")</f>
        <v/>
      </c>
    </row>
    <row r="185" spans="1:48" ht="39.950000000000003" customHeight="1" x14ac:dyDescent="0.2">
      <c r="A185" s="203" t="str">
        <f t="shared" si="28"/>
        <v/>
      </c>
      <c r="B185" s="479"/>
      <c r="C185" s="480"/>
      <c r="D185" s="481"/>
      <c r="E185" s="473"/>
      <c r="F185" s="475"/>
      <c r="G185" s="473"/>
      <c r="H185" s="474"/>
      <c r="I185" s="474"/>
      <c r="J185" s="474"/>
      <c r="K185" s="475"/>
      <c r="L185" s="14"/>
      <c r="M185" s="14"/>
      <c r="N185" s="14"/>
      <c r="O185" s="14"/>
      <c r="P185" s="45"/>
      <c r="Q185" s="224"/>
      <c r="R185" s="704"/>
      <c r="S185" s="704"/>
      <c r="T185" s="704"/>
      <c r="U185" s="704"/>
      <c r="V185" s="704"/>
      <c r="W185" s="704"/>
      <c r="X185" s="704"/>
      <c r="Y185" s="704"/>
      <c r="Z185" s="704"/>
      <c r="AA185" s="705"/>
      <c r="AB185" s="45"/>
      <c r="AC185" s="45"/>
      <c r="AG185" s="45" t="b">
        <f t="shared" si="23"/>
        <v>0</v>
      </c>
      <c r="AH185" s="45" t="b">
        <f t="shared" si="24"/>
        <v>0</v>
      </c>
      <c r="AK185" t="b">
        <f t="shared" si="26"/>
        <v>0</v>
      </c>
      <c r="AO185" s="195" t="str">
        <f t="shared" si="25"/>
        <v/>
      </c>
      <c r="AP185" s="193"/>
      <c r="AQ185" s="193" t="str" cm="1">
        <f t="array" ref="AQ185">IFERROR(IF(INDEX(Admin!$F$57:$G$62,'1 Spec. - 2. Mervärdesmodell'!AQ$171,'1 Spec. - 2. Mervärdesmodell'!$AO185)="","",INDEX(Admin!$F$57:$G$62,'1 Spec. - 2. Mervärdesmodell'!AQ$171,'1 Spec. - 2. Mervärdesmodell'!$AO185)),"")</f>
        <v/>
      </c>
      <c r="AR185" s="193" t="str" cm="1">
        <f t="array" ref="AR185">IFERROR(IF(INDEX(Admin!$F$57:$G$62,'1 Spec. - 2. Mervärdesmodell'!AR$171,'1 Spec. - 2. Mervärdesmodell'!$AO185)="","",INDEX(Admin!$F$57:$G$62,'1 Spec. - 2. Mervärdesmodell'!AR$171,'1 Spec. - 2. Mervärdesmodell'!$AO185)),"")</f>
        <v/>
      </c>
      <c r="AS185" s="193" t="str" cm="1">
        <f t="array" ref="AS185">IFERROR(IF(INDEX(Admin!$F$57:$G$62,'1 Spec. - 2. Mervärdesmodell'!AS$171,'1 Spec. - 2. Mervärdesmodell'!$AO185)="","",INDEX(Admin!$F$57:$G$62,'1 Spec. - 2. Mervärdesmodell'!AS$171,'1 Spec. - 2. Mervärdesmodell'!$AO185)),"")</f>
        <v/>
      </c>
      <c r="AT185" s="193" t="str" cm="1">
        <f t="array" ref="AT185">IFERROR(IF(INDEX(Admin!$F$57:$G$62,'1 Spec. - 2. Mervärdesmodell'!AT$171,'1 Spec. - 2. Mervärdesmodell'!$AO185)="","",INDEX(Admin!$F$57:$G$62,'1 Spec. - 2. Mervärdesmodell'!AT$171,'1 Spec. - 2. Mervärdesmodell'!$AO185)),"")</f>
        <v/>
      </c>
      <c r="AU185" s="193" t="str" cm="1">
        <f t="array" ref="AU185">IFERROR(IF(INDEX(Admin!$F$57:$G$62,'1 Spec. - 2. Mervärdesmodell'!AU$171,'1 Spec. - 2. Mervärdesmodell'!$AO185)="","",INDEX(Admin!$F$57:$G$62,'1 Spec. - 2. Mervärdesmodell'!AU$171,'1 Spec. - 2. Mervärdesmodell'!$AO185)),"")</f>
        <v/>
      </c>
      <c r="AV185" s="193" t="str" cm="1">
        <f t="array" ref="AV185">IFERROR(IF(INDEX(Admin!$F$57:$G$62,'1 Spec. - 2. Mervärdesmodell'!AV$171,'1 Spec. - 2. Mervärdesmodell'!$AO185)="","",INDEX(Admin!$F$57:$G$62,'1 Spec. - 2. Mervärdesmodell'!AV$171,'1 Spec. - 2. Mervärdesmodell'!$AO185)),"")</f>
        <v/>
      </c>
    </row>
    <row r="186" spans="1:48" ht="39.950000000000003" customHeight="1" x14ac:dyDescent="0.2">
      <c r="A186" s="203" t="str">
        <f t="shared" si="28"/>
        <v/>
      </c>
      <c r="B186" s="479"/>
      <c r="C186" s="480"/>
      <c r="D186" s="481"/>
      <c r="E186" s="473"/>
      <c r="F186" s="475"/>
      <c r="G186" s="473"/>
      <c r="H186" s="474"/>
      <c r="I186" s="474"/>
      <c r="J186" s="474"/>
      <c r="K186" s="475"/>
      <c r="L186" s="14"/>
      <c r="M186" s="14"/>
      <c r="N186" s="14"/>
      <c r="O186" s="14"/>
      <c r="P186" s="172"/>
      <c r="Q186" s="224"/>
      <c r="R186" s="704"/>
      <c r="S186" s="704"/>
      <c r="T186" s="704"/>
      <c r="U186" s="704"/>
      <c r="V186" s="704"/>
      <c r="W186" s="704"/>
      <c r="X186" s="704"/>
      <c r="Y186" s="704"/>
      <c r="Z186" s="704"/>
      <c r="AA186" s="705"/>
      <c r="AB186" s="45"/>
      <c r="AC186" s="45"/>
      <c r="AG186" s="45" t="b">
        <f t="shared" si="23"/>
        <v>0</v>
      </c>
      <c r="AH186" s="45" t="b">
        <f t="shared" si="24"/>
        <v>0</v>
      </c>
      <c r="AK186" t="b">
        <f t="shared" si="26"/>
        <v>0</v>
      </c>
      <c r="AO186" s="195" t="str">
        <f t="shared" si="25"/>
        <v/>
      </c>
      <c r="AP186" s="193"/>
      <c r="AQ186" s="193" t="str" cm="1">
        <f t="array" ref="AQ186">IFERROR(IF(INDEX(Admin!$F$57:$G$62,'1 Spec. - 2. Mervärdesmodell'!AQ$171,'1 Spec. - 2. Mervärdesmodell'!$AO186)="","",INDEX(Admin!$F$57:$G$62,'1 Spec. - 2. Mervärdesmodell'!AQ$171,'1 Spec. - 2. Mervärdesmodell'!$AO186)),"")</f>
        <v/>
      </c>
      <c r="AR186" s="193" t="str" cm="1">
        <f t="array" ref="AR186">IFERROR(IF(INDEX(Admin!$F$57:$G$62,'1 Spec. - 2. Mervärdesmodell'!AR$171,'1 Spec. - 2. Mervärdesmodell'!$AO186)="","",INDEX(Admin!$F$57:$G$62,'1 Spec. - 2. Mervärdesmodell'!AR$171,'1 Spec. - 2. Mervärdesmodell'!$AO186)),"")</f>
        <v/>
      </c>
      <c r="AS186" s="193" t="str" cm="1">
        <f t="array" ref="AS186">IFERROR(IF(INDEX(Admin!$F$57:$G$62,'1 Spec. - 2. Mervärdesmodell'!AS$171,'1 Spec. - 2. Mervärdesmodell'!$AO186)="","",INDEX(Admin!$F$57:$G$62,'1 Spec. - 2. Mervärdesmodell'!AS$171,'1 Spec. - 2. Mervärdesmodell'!$AO186)),"")</f>
        <v/>
      </c>
      <c r="AT186" s="193" t="str" cm="1">
        <f t="array" ref="AT186">IFERROR(IF(INDEX(Admin!$F$57:$G$62,'1 Spec. - 2. Mervärdesmodell'!AT$171,'1 Spec. - 2. Mervärdesmodell'!$AO186)="","",INDEX(Admin!$F$57:$G$62,'1 Spec. - 2. Mervärdesmodell'!AT$171,'1 Spec. - 2. Mervärdesmodell'!$AO186)),"")</f>
        <v/>
      </c>
      <c r="AU186" s="193" t="str" cm="1">
        <f t="array" ref="AU186">IFERROR(IF(INDEX(Admin!$F$57:$G$62,'1 Spec. - 2. Mervärdesmodell'!AU$171,'1 Spec. - 2. Mervärdesmodell'!$AO186)="","",INDEX(Admin!$F$57:$G$62,'1 Spec. - 2. Mervärdesmodell'!AU$171,'1 Spec. - 2. Mervärdesmodell'!$AO186)),"")</f>
        <v/>
      </c>
      <c r="AV186" s="193" t="str" cm="1">
        <f t="array" ref="AV186">IFERROR(IF(INDEX(Admin!$F$57:$G$62,'1 Spec. - 2. Mervärdesmodell'!AV$171,'1 Spec. - 2. Mervärdesmodell'!$AO186)="","",INDEX(Admin!$F$57:$G$62,'1 Spec. - 2. Mervärdesmodell'!AV$171,'1 Spec. - 2. Mervärdesmodell'!$AO186)),"")</f>
        <v/>
      </c>
    </row>
    <row r="187" spans="1:48" ht="39.950000000000003" customHeight="1" x14ac:dyDescent="0.2">
      <c r="A187" s="203" t="str">
        <f t="shared" si="28"/>
        <v/>
      </c>
      <c r="B187" s="479"/>
      <c r="C187" s="480"/>
      <c r="D187" s="481"/>
      <c r="E187" s="473"/>
      <c r="F187" s="475"/>
      <c r="G187" s="473"/>
      <c r="H187" s="474"/>
      <c r="I187" s="474"/>
      <c r="J187" s="474"/>
      <c r="K187" s="475"/>
      <c r="L187" s="14"/>
      <c r="M187" s="14"/>
      <c r="N187" s="14"/>
      <c r="O187" s="14"/>
      <c r="P187" s="45"/>
      <c r="Q187" s="224"/>
      <c r="R187" s="704"/>
      <c r="S187" s="704"/>
      <c r="T187" s="704"/>
      <c r="U187" s="704"/>
      <c r="V187" s="704"/>
      <c r="W187" s="704"/>
      <c r="X187" s="704"/>
      <c r="Y187" s="704"/>
      <c r="Z187" s="704"/>
      <c r="AA187" s="705"/>
      <c r="AB187" s="45"/>
      <c r="AC187" s="45"/>
      <c r="AG187" s="45" t="b">
        <f t="shared" si="23"/>
        <v>0</v>
      </c>
      <c r="AH187" s="45" t="b">
        <f t="shared" si="24"/>
        <v>0</v>
      </c>
      <c r="AK187" t="b">
        <f t="shared" si="26"/>
        <v>0</v>
      </c>
      <c r="AO187" s="195" t="str">
        <f t="shared" si="25"/>
        <v/>
      </c>
      <c r="AP187" s="193"/>
      <c r="AQ187" s="193" t="str" cm="1">
        <f t="array" ref="AQ187">IFERROR(IF(INDEX(Admin!$F$57:$G$62,'1 Spec. - 2. Mervärdesmodell'!AQ$171,'1 Spec. - 2. Mervärdesmodell'!$AO187)="","",INDEX(Admin!$F$57:$G$62,'1 Spec. - 2. Mervärdesmodell'!AQ$171,'1 Spec. - 2. Mervärdesmodell'!$AO187)),"")</f>
        <v/>
      </c>
      <c r="AR187" s="193" t="str" cm="1">
        <f t="array" ref="AR187">IFERROR(IF(INDEX(Admin!$F$57:$G$62,'1 Spec. - 2. Mervärdesmodell'!AR$171,'1 Spec. - 2. Mervärdesmodell'!$AO187)="","",INDEX(Admin!$F$57:$G$62,'1 Spec. - 2. Mervärdesmodell'!AR$171,'1 Spec. - 2. Mervärdesmodell'!$AO187)),"")</f>
        <v/>
      </c>
      <c r="AS187" s="193" t="str" cm="1">
        <f t="array" ref="AS187">IFERROR(IF(INDEX(Admin!$F$57:$G$62,'1 Spec. - 2. Mervärdesmodell'!AS$171,'1 Spec. - 2. Mervärdesmodell'!$AO187)="","",INDEX(Admin!$F$57:$G$62,'1 Spec. - 2. Mervärdesmodell'!AS$171,'1 Spec. - 2. Mervärdesmodell'!$AO187)),"")</f>
        <v/>
      </c>
      <c r="AT187" s="193" t="str" cm="1">
        <f t="array" ref="AT187">IFERROR(IF(INDEX(Admin!$F$57:$G$62,'1 Spec. - 2. Mervärdesmodell'!AT$171,'1 Spec. - 2. Mervärdesmodell'!$AO187)="","",INDEX(Admin!$F$57:$G$62,'1 Spec. - 2. Mervärdesmodell'!AT$171,'1 Spec. - 2. Mervärdesmodell'!$AO187)),"")</f>
        <v/>
      </c>
      <c r="AU187" s="193" t="str" cm="1">
        <f t="array" ref="AU187">IFERROR(IF(INDEX(Admin!$F$57:$G$62,'1 Spec. - 2. Mervärdesmodell'!AU$171,'1 Spec. - 2. Mervärdesmodell'!$AO187)="","",INDEX(Admin!$F$57:$G$62,'1 Spec. - 2. Mervärdesmodell'!AU$171,'1 Spec. - 2. Mervärdesmodell'!$AO187)),"")</f>
        <v/>
      </c>
      <c r="AV187" s="193" t="str" cm="1">
        <f t="array" ref="AV187">IFERROR(IF(INDEX(Admin!$F$57:$G$62,'1 Spec. - 2. Mervärdesmodell'!AV$171,'1 Spec. - 2. Mervärdesmodell'!$AO187)="","",INDEX(Admin!$F$57:$G$62,'1 Spec. - 2. Mervärdesmodell'!AV$171,'1 Spec. - 2. Mervärdesmodell'!$AO187)),"")</f>
        <v/>
      </c>
    </row>
    <row r="188" spans="1:48" ht="39.950000000000003" customHeight="1" x14ac:dyDescent="0.2">
      <c r="A188" s="203" t="str">
        <f t="shared" si="28"/>
        <v/>
      </c>
      <c r="B188" s="479"/>
      <c r="C188" s="480"/>
      <c r="D188" s="481"/>
      <c r="E188" s="473"/>
      <c r="F188" s="475"/>
      <c r="G188" s="473"/>
      <c r="H188" s="474"/>
      <c r="I188" s="474"/>
      <c r="J188" s="474"/>
      <c r="K188" s="475"/>
      <c r="L188" s="14"/>
      <c r="M188" s="14"/>
      <c r="N188" s="14"/>
      <c r="O188" s="14"/>
      <c r="P188" s="45"/>
      <c r="Q188" s="224"/>
      <c r="R188" s="704"/>
      <c r="S188" s="704"/>
      <c r="T188" s="704"/>
      <c r="U188" s="704"/>
      <c r="V188" s="704"/>
      <c r="W188" s="704"/>
      <c r="X188" s="704"/>
      <c r="Y188" s="704"/>
      <c r="Z188" s="704"/>
      <c r="AA188" s="705"/>
      <c r="AB188" s="45"/>
      <c r="AC188" s="45"/>
      <c r="AG188" s="45" t="b">
        <f t="shared" si="23"/>
        <v>0</v>
      </c>
      <c r="AH188" s="45" t="b">
        <f t="shared" si="24"/>
        <v>0</v>
      </c>
      <c r="AK188" t="b">
        <f t="shared" si="26"/>
        <v>0</v>
      </c>
      <c r="AO188" s="195" t="str">
        <f t="shared" si="25"/>
        <v/>
      </c>
      <c r="AP188" s="193"/>
      <c r="AQ188" s="193" t="str" cm="1">
        <f t="array" ref="AQ188">IFERROR(IF(INDEX(Admin!$F$57:$G$62,'1 Spec. - 2. Mervärdesmodell'!AQ$171,'1 Spec. - 2. Mervärdesmodell'!$AO188)="","",INDEX(Admin!$F$57:$G$62,'1 Spec. - 2. Mervärdesmodell'!AQ$171,'1 Spec. - 2. Mervärdesmodell'!$AO188)),"")</f>
        <v/>
      </c>
      <c r="AR188" s="193" t="str" cm="1">
        <f t="array" ref="AR188">IFERROR(IF(INDEX(Admin!$F$57:$G$62,'1 Spec. - 2. Mervärdesmodell'!AR$171,'1 Spec. - 2. Mervärdesmodell'!$AO188)="","",INDEX(Admin!$F$57:$G$62,'1 Spec. - 2. Mervärdesmodell'!AR$171,'1 Spec. - 2. Mervärdesmodell'!$AO188)),"")</f>
        <v/>
      </c>
      <c r="AS188" s="193" t="str" cm="1">
        <f t="array" ref="AS188">IFERROR(IF(INDEX(Admin!$F$57:$G$62,'1 Spec. - 2. Mervärdesmodell'!AS$171,'1 Spec. - 2. Mervärdesmodell'!$AO188)="","",INDEX(Admin!$F$57:$G$62,'1 Spec. - 2. Mervärdesmodell'!AS$171,'1 Spec. - 2. Mervärdesmodell'!$AO188)),"")</f>
        <v/>
      </c>
      <c r="AT188" s="193" t="str" cm="1">
        <f t="array" ref="AT188">IFERROR(IF(INDEX(Admin!$F$57:$G$62,'1 Spec. - 2. Mervärdesmodell'!AT$171,'1 Spec. - 2. Mervärdesmodell'!$AO188)="","",INDEX(Admin!$F$57:$G$62,'1 Spec. - 2. Mervärdesmodell'!AT$171,'1 Spec. - 2. Mervärdesmodell'!$AO188)),"")</f>
        <v/>
      </c>
      <c r="AU188" s="193" t="str" cm="1">
        <f t="array" ref="AU188">IFERROR(IF(INDEX(Admin!$F$57:$G$62,'1 Spec. - 2. Mervärdesmodell'!AU$171,'1 Spec. - 2. Mervärdesmodell'!$AO188)="","",INDEX(Admin!$F$57:$G$62,'1 Spec. - 2. Mervärdesmodell'!AU$171,'1 Spec. - 2. Mervärdesmodell'!$AO188)),"")</f>
        <v/>
      </c>
      <c r="AV188" s="193" t="str" cm="1">
        <f t="array" ref="AV188">IFERROR(IF(INDEX(Admin!$F$57:$G$62,'1 Spec. - 2. Mervärdesmodell'!AV$171,'1 Spec. - 2. Mervärdesmodell'!$AO188)="","",INDEX(Admin!$F$57:$G$62,'1 Spec. - 2. Mervärdesmodell'!AV$171,'1 Spec. - 2. Mervärdesmodell'!$AO188)),"")</f>
        <v/>
      </c>
    </row>
    <row r="189" spans="1:48" ht="39.950000000000003" customHeight="1" x14ac:dyDescent="0.2">
      <c r="A189" s="203" t="str">
        <f t="shared" si="28"/>
        <v/>
      </c>
      <c r="B189" s="479"/>
      <c r="C189" s="480"/>
      <c r="D189" s="481"/>
      <c r="E189" s="473"/>
      <c r="F189" s="475"/>
      <c r="G189" s="473"/>
      <c r="H189" s="474"/>
      <c r="I189" s="474"/>
      <c r="J189" s="474"/>
      <c r="K189" s="475"/>
      <c r="L189" s="14"/>
      <c r="M189" s="14"/>
      <c r="N189" s="14"/>
      <c r="O189" s="14"/>
      <c r="P189" s="45"/>
      <c r="Q189" s="224"/>
      <c r="R189" s="704"/>
      <c r="S189" s="704"/>
      <c r="T189" s="704"/>
      <c r="U189" s="704"/>
      <c r="V189" s="704"/>
      <c r="W189" s="704"/>
      <c r="X189" s="704"/>
      <c r="Y189" s="704"/>
      <c r="Z189" s="704"/>
      <c r="AA189" s="705"/>
      <c r="AB189" s="45"/>
      <c r="AC189" s="45"/>
      <c r="AG189" s="45" t="b">
        <f t="shared" si="23"/>
        <v>0</v>
      </c>
      <c r="AH189" s="45" t="b">
        <f t="shared" si="24"/>
        <v>0</v>
      </c>
      <c r="AK189" t="b">
        <f t="shared" si="26"/>
        <v>0</v>
      </c>
      <c r="AO189" s="195" t="str">
        <f t="shared" si="25"/>
        <v/>
      </c>
      <c r="AP189" s="193"/>
      <c r="AQ189" s="193" t="str" cm="1">
        <f t="array" ref="AQ189">IFERROR(IF(INDEX(Admin!$F$57:$G$62,'1 Spec. - 2. Mervärdesmodell'!AQ$171,'1 Spec. - 2. Mervärdesmodell'!$AO189)="","",INDEX(Admin!$F$57:$G$62,'1 Spec. - 2. Mervärdesmodell'!AQ$171,'1 Spec. - 2. Mervärdesmodell'!$AO189)),"")</f>
        <v/>
      </c>
      <c r="AR189" s="193" t="str" cm="1">
        <f t="array" ref="AR189">IFERROR(IF(INDEX(Admin!$F$57:$G$62,'1 Spec. - 2. Mervärdesmodell'!AR$171,'1 Spec. - 2. Mervärdesmodell'!$AO189)="","",INDEX(Admin!$F$57:$G$62,'1 Spec. - 2. Mervärdesmodell'!AR$171,'1 Spec. - 2. Mervärdesmodell'!$AO189)),"")</f>
        <v/>
      </c>
      <c r="AS189" s="193" t="str" cm="1">
        <f t="array" ref="AS189">IFERROR(IF(INDEX(Admin!$F$57:$G$62,'1 Spec. - 2. Mervärdesmodell'!AS$171,'1 Spec. - 2. Mervärdesmodell'!$AO189)="","",INDEX(Admin!$F$57:$G$62,'1 Spec. - 2. Mervärdesmodell'!AS$171,'1 Spec. - 2. Mervärdesmodell'!$AO189)),"")</f>
        <v/>
      </c>
      <c r="AT189" s="193" t="str" cm="1">
        <f t="array" ref="AT189">IFERROR(IF(INDEX(Admin!$F$57:$G$62,'1 Spec. - 2. Mervärdesmodell'!AT$171,'1 Spec. - 2. Mervärdesmodell'!$AO189)="","",INDEX(Admin!$F$57:$G$62,'1 Spec. - 2. Mervärdesmodell'!AT$171,'1 Spec. - 2. Mervärdesmodell'!$AO189)),"")</f>
        <v/>
      </c>
      <c r="AU189" s="193" t="str" cm="1">
        <f t="array" ref="AU189">IFERROR(IF(INDEX(Admin!$F$57:$G$62,'1 Spec. - 2. Mervärdesmodell'!AU$171,'1 Spec. - 2. Mervärdesmodell'!$AO189)="","",INDEX(Admin!$F$57:$G$62,'1 Spec. - 2. Mervärdesmodell'!AU$171,'1 Spec. - 2. Mervärdesmodell'!$AO189)),"")</f>
        <v/>
      </c>
      <c r="AV189" s="193" t="str" cm="1">
        <f t="array" ref="AV189">IFERROR(IF(INDEX(Admin!$F$57:$G$62,'1 Spec. - 2. Mervärdesmodell'!AV$171,'1 Spec. - 2. Mervärdesmodell'!$AO189)="","",INDEX(Admin!$F$57:$G$62,'1 Spec. - 2. Mervärdesmodell'!AV$171,'1 Spec. - 2. Mervärdesmodell'!$AO189)),"")</f>
        <v/>
      </c>
    </row>
    <row r="190" spans="1:48" ht="39.950000000000003" customHeight="1" x14ac:dyDescent="0.2">
      <c r="A190" s="203" t="str">
        <f t="shared" si="28"/>
        <v/>
      </c>
      <c r="B190" s="479"/>
      <c r="C190" s="480"/>
      <c r="D190" s="481"/>
      <c r="E190" s="473"/>
      <c r="F190" s="475"/>
      <c r="G190" s="473"/>
      <c r="H190" s="474"/>
      <c r="I190" s="474"/>
      <c r="J190" s="474"/>
      <c r="K190" s="475"/>
      <c r="L190" s="14"/>
      <c r="M190" s="14"/>
      <c r="N190" s="14"/>
      <c r="O190" s="14"/>
      <c r="P190" s="45"/>
      <c r="Q190" s="224"/>
      <c r="R190" s="704"/>
      <c r="S190" s="704"/>
      <c r="T190" s="704"/>
      <c r="U190" s="704"/>
      <c r="V190" s="704"/>
      <c r="W190" s="704"/>
      <c r="X190" s="704"/>
      <c r="Y190" s="704"/>
      <c r="Z190" s="704"/>
      <c r="AA190" s="705"/>
      <c r="AB190" s="45"/>
      <c r="AC190" s="45"/>
      <c r="AG190" s="45" t="b">
        <f t="shared" si="23"/>
        <v>0</v>
      </c>
      <c r="AH190" s="45" t="b">
        <f t="shared" si="24"/>
        <v>0</v>
      </c>
      <c r="AK190" t="b">
        <f t="shared" si="26"/>
        <v>0</v>
      </c>
      <c r="AO190" s="195" t="str">
        <f t="shared" si="25"/>
        <v/>
      </c>
      <c r="AP190" s="193"/>
      <c r="AQ190" s="193" t="str" cm="1">
        <f t="array" ref="AQ190">IFERROR(IF(INDEX(Admin!$F$57:$G$62,'1 Spec. - 2. Mervärdesmodell'!AQ$171,'1 Spec. - 2. Mervärdesmodell'!$AO190)="","",INDEX(Admin!$F$57:$G$62,'1 Spec. - 2. Mervärdesmodell'!AQ$171,'1 Spec. - 2. Mervärdesmodell'!$AO190)),"")</f>
        <v/>
      </c>
      <c r="AR190" s="193" t="str" cm="1">
        <f t="array" ref="AR190">IFERROR(IF(INDEX(Admin!$F$57:$G$62,'1 Spec. - 2. Mervärdesmodell'!AR$171,'1 Spec. - 2. Mervärdesmodell'!$AO190)="","",INDEX(Admin!$F$57:$G$62,'1 Spec. - 2. Mervärdesmodell'!AR$171,'1 Spec. - 2. Mervärdesmodell'!$AO190)),"")</f>
        <v/>
      </c>
      <c r="AS190" s="193" t="str" cm="1">
        <f t="array" ref="AS190">IFERROR(IF(INDEX(Admin!$F$57:$G$62,'1 Spec. - 2. Mervärdesmodell'!AS$171,'1 Spec. - 2. Mervärdesmodell'!$AO190)="","",INDEX(Admin!$F$57:$G$62,'1 Spec. - 2. Mervärdesmodell'!AS$171,'1 Spec. - 2. Mervärdesmodell'!$AO190)),"")</f>
        <v/>
      </c>
      <c r="AT190" s="193" t="str" cm="1">
        <f t="array" ref="AT190">IFERROR(IF(INDEX(Admin!$F$57:$G$62,'1 Spec. - 2. Mervärdesmodell'!AT$171,'1 Spec. - 2. Mervärdesmodell'!$AO190)="","",INDEX(Admin!$F$57:$G$62,'1 Spec. - 2. Mervärdesmodell'!AT$171,'1 Spec. - 2. Mervärdesmodell'!$AO190)),"")</f>
        <v/>
      </c>
      <c r="AU190" s="193" t="str" cm="1">
        <f t="array" ref="AU190">IFERROR(IF(INDEX(Admin!$F$57:$G$62,'1 Spec. - 2. Mervärdesmodell'!AU$171,'1 Spec. - 2. Mervärdesmodell'!$AO190)="","",INDEX(Admin!$F$57:$G$62,'1 Spec. - 2. Mervärdesmodell'!AU$171,'1 Spec. - 2. Mervärdesmodell'!$AO190)),"")</f>
        <v/>
      </c>
      <c r="AV190" s="193" t="str" cm="1">
        <f t="array" ref="AV190">IFERROR(IF(INDEX(Admin!$F$57:$G$62,'1 Spec. - 2. Mervärdesmodell'!AV$171,'1 Spec. - 2. Mervärdesmodell'!$AO190)="","",INDEX(Admin!$F$57:$G$62,'1 Spec. - 2. Mervärdesmodell'!AV$171,'1 Spec. - 2. Mervärdesmodell'!$AO190)),"")</f>
        <v/>
      </c>
    </row>
    <row r="191" spans="1:48" ht="39.950000000000003" customHeight="1" x14ac:dyDescent="0.2">
      <c r="A191" s="203" t="str">
        <f t="shared" si="28"/>
        <v/>
      </c>
      <c r="B191" s="479"/>
      <c r="C191" s="480"/>
      <c r="D191" s="481"/>
      <c r="E191" s="473"/>
      <c r="F191" s="475"/>
      <c r="G191" s="473"/>
      <c r="H191" s="474"/>
      <c r="I191" s="474"/>
      <c r="J191" s="474"/>
      <c r="K191" s="475"/>
      <c r="L191" s="14"/>
      <c r="M191" s="14"/>
      <c r="N191" s="14"/>
      <c r="O191" s="14"/>
      <c r="P191" s="45"/>
      <c r="Q191" s="224"/>
      <c r="R191" s="704"/>
      <c r="S191" s="704"/>
      <c r="T191" s="704"/>
      <c r="U191" s="704"/>
      <c r="V191" s="704"/>
      <c r="W191" s="704"/>
      <c r="X191" s="704"/>
      <c r="Y191" s="704"/>
      <c r="Z191" s="704"/>
      <c r="AA191" s="705"/>
      <c r="AB191" s="45"/>
      <c r="AC191" s="45"/>
      <c r="AG191" s="45" t="b">
        <f t="shared" si="23"/>
        <v>0</v>
      </c>
      <c r="AH191" s="45" t="b">
        <f t="shared" si="24"/>
        <v>0</v>
      </c>
      <c r="AK191" t="b">
        <f t="shared" si="26"/>
        <v>0</v>
      </c>
      <c r="AO191" s="195" t="str">
        <f t="shared" si="25"/>
        <v/>
      </c>
      <c r="AP191" s="193"/>
      <c r="AQ191" s="193" t="str" cm="1">
        <f t="array" ref="AQ191">IFERROR(IF(INDEX(Admin!$F$57:$G$62,'1 Spec. - 2. Mervärdesmodell'!AQ$171,'1 Spec. - 2. Mervärdesmodell'!$AO191)="","",INDEX(Admin!$F$57:$G$62,'1 Spec. - 2. Mervärdesmodell'!AQ$171,'1 Spec. - 2. Mervärdesmodell'!$AO191)),"")</f>
        <v/>
      </c>
      <c r="AR191" s="193" t="str" cm="1">
        <f t="array" ref="AR191">IFERROR(IF(INDEX(Admin!$F$57:$G$62,'1 Spec. - 2. Mervärdesmodell'!AR$171,'1 Spec. - 2. Mervärdesmodell'!$AO191)="","",INDEX(Admin!$F$57:$G$62,'1 Spec. - 2. Mervärdesmodell'!AR$171,'1 Spec. - 2. Mervärdesmodell'!$AO191)),"")</f>
        <v/>
      </c>
      <c r="AS191" s="193" t="str" cm="1">
        <f t="array" ref="AS191">IFERROR(IF(INDEX(Admin!$F$57:$G$62,'1 Spec. - 2. Mervärdesmodell'!AS$171,'1 Spec. - 2. Mervärdesmodell'!$AO191)="","",INDEX(Admin!$F$57:$G$62,'1 Spec. - 2. Mervärdesmodell'!AS$171,'1 Spec. - 2. Mervärdesmodell'!$AO191)),"")</f>
        <v/>
      </c>
      <c r="AT191" s="193" t="str" cm="1">
        <f t="array" ref="AT191">IFERROR(IF(INDEX(Admin!$F$57:$G$62,'1 Spec. - 2. Mervärdesmodell'!AT$171,'1 Spec. - 2. Mervärdesmodell'!$AO191)="","",INDEX(Admin!$F$57:$G$62,'1 Spec. - 2. Mervärdesmodell'!AT$171,'1 Spec. - 2. Mervärdesmodell'!$AO191)),"")</f>
        <v/>
      </c>
      <c r="AU191" s="193" t="str" cm="1">
        <f t="array" ref="AU191">IFERROR(IF(INDEX(Admin!$F$57:$G$62,'1 Spec. - 2. Mervärdesmodell'!AU$171,'1 Spec. - 2. Mervärdesmodell'!$AO191)="","",INDEX(Admin!$F$57:$G$62,'1 Spec. - 2. Mervärdesmodell'!AU$171,'1 Spec. - 2. Mervärdesmodell'!$AO191)),"")</f>
        <v/>
      </c>
      <c r="AV191" s="193" t="str" cm="1">
        <f t="array" ref="AV191">IFERROR(IF(INDEX(Admin!$F$57:$G$62,'1 Spec. - 2. Mervärdesmodell'!AV$171,'1 Spec. - 2. Mervärdesmodell'!$AO191)="","",INDEX(Admin!$F$57:$G$62,'1 Spec. - 2. Mervärdesmodell'!AV$171,'1 Spec. - 2. Mervärdesmodell'!$AO191)),"")</f>
        <v/>
      </c>
    </row>
    <row r="192" spans="1:48" ht="39.950000000000003" customHeight="1" x14ac:dyDescent="0.2">
      <c r="A192" s="203" t="str">
        <f t="shared" si="27"/>
        <v/>
      </c>
      <c r="B192" s="479"/>
      <c r="C192" s="480"/>
      <c r="D192" s="481"/>
      <c r="E192" s="473"/>
      <c r="F192" s="475"/>
      <c r="G192" s="473"/>
      <c r="H192" s="474"/>
      <c r="I192" s="474"/>
      <c r="J192" s="474"/>
      <c r="K192" s="475"/>
      <c r="L192" s="14"/>
      <c r="M192" s="14"/>
      <c r="N192" s="14"/>
      <c r="O192" s="14"/>
      <c r="P192" s="172"/>
      <c r="Q192" s="224"/>
      <c r="R192" s="704"/>
      <c r="S192" s="704"/>
      <c r="T192" s="704"/>
      <c r="U192" s="704"/>
      <c r="V192" s="704"/>
      <c r="W192" s="704"/>
      <c r="X192" s="704"/>
      <c r="Y192" s="704"/>
      <c r="Z192" s="704"/>
      <c r="AA192" s="705"/>
      <c r="AB192" s="45"/>
      <c r="AC192" s="45"/>
      <c r="AG192" s="45" t="b">
        <f t="shared" si="23"/>
        <v>0</v>
      </c>
      <c r="AH192" s="45" t="b">
        <f t="shared" si="24"/>
        <v>0</v>
      </c>
      <c r="AK192" t="b">
        <f t="shared" si="26"/>
        <v>0</v>
      </c>
      <c r="AO192" s="195" t="str">
        <f t="shared" si="25"/>
        <v/>
      </c>
      <c r="AP192" s="193"/>
      <c r="AQ192" s="193" t="str" cm="1">
        <f t="array" ref="AQ192">IFERROR(IF(INDEX(Admin!$F$57:$G$62,'1 Spec. - 2. Mervärdesmodell'!AQ$171,'1 Spec. - 2. Mervärdesmodell'!$AO192)="","",INDEX(Admin!$F$57:$G$62,'1 Spec. - 2. Mervärdesmodell'!AQ$171,'1 Spec. - 2. Mervärdesmodell'!$AO192)),"")</f>
        <v/>
      </c>
      <c r="AR192" s="193" t="str" cm="1">
        <f t="array" ref="AR192">IFERROR(IF(INDEX(Admin!$F$57:$G$62,'1 Spec. - 2. Mervärdesmodell'!AR$171,'1 Spec. - 2. Mervärdesmodell'!$AO192)="","",INDEX(Admin!$F$57:$G$62,'1 Spec. - 2. Mervärdesmodell'!AR$171,'1 Spec. - 2. Mervärdesmodell'!$AO192)),"")</f>
        <v/>
      </c>
      <c r="AS192" s="193" t="str" cm="1">
        <f t="array" ref="AS192">IFERROR(IF(INDEX(Admin!$F$57:$G$62,'1 Spec. - 2. Mervärdesmodell'!AS$171,'1 Spec. - 2. Mervärdesmodell'!$AO192)="","",INDEX(Admin!$F$57:$G$62,'1 Spec. - 2. Mervärdesmodell'!AS$171,'1 Spec. - 2. Mervärdesmodell'!$AO192)),"")</f>
        <v/>
      </c>
      <c r="AT192" s="193" t="str" cm="1">
        <f t="array" ref="AT192">IFERROR(IF(INDEX(Admin!$F$57:$G$62,'1 Spec. - 2. Mervärdesmodell'!AT$171,'1 Spec. - 2. Mervärdesmodell'!$AO192)="","",INDEX(Admin!$F$57:$G$62,'1 Spec. - 2. Mervärdesmodell'!AT$171,'1 Spec. - 2. Mervärdesmodell'!$AO192)),"")</f>
        <v/>
      </c>
      <c r="AU192" s="193" t="str" cm="1">
        <f t="array" ref="AU192">IFERROR(IF(INDEX(Admin!$F$57:$G$62,'1 Spec. - 2. Mervärdesmodell'!AU$171,'1 Spec. - 2. Mervärdesmodell'!$AO192)="","",INDEX(Admin!$F$57:$G$62,'1 Spec. - 2. Mervärdesmodell'!AU$171,'1 Spec. - 2. Mervärdesmodell'!$AO192)),"")</f>
        <v/>
      </c>
      <c r="AV192" s="193" t="str" cm="1">
        <f t="array" ref="AV192">IFERROR(IF(INDEX(Admin!$F$57:$G$62,'1 Spec. - 2. Mervärdesmodell'!AV$171,'1 Spec. - 2. Mervärdesmodell'!$AO192)="","",INDEX(Admin!$F$57:$G$62,'1 Spec. - 2. Mervärdesmodell'!AV$171,'1 Spec. - 2. Mervärdesmodell'!$AO192)),"")</f>
        <v/>
      </c>
    </row>
    <row r="193" spans="1:48" ht="39.950000000000003" customHeight="1" x14ac:dyDescent="0.2">
      <c r="A193" s="203" t="str">
        <f t="shared" si="27"/>
        <v/>
      </c>
      <c r="B193" s="479"/>
      <c r="C193" s="480"/>
      <c r="D193" s="481"/>
      <c r="E193" s="473"/>
      <c r="F193" s="475"/>
      <c r="G193" s="473"/>
      <c r="H193" s="474"/>
      <c r="I193" s="474"/>
      <c r="J193" s="474"/>
      <c r="K193" s="475"/>
      <c r="L193" s="14"/>
      <c r="M193" s="14"/>
      <c r="N193" s="14"/>
      <c r="O193" s="14"/>
      <c r="P193" s="45"/>
      <c r="Q193" s="224"/>
      <c r="R193" s="704"/>
      <c r="S193" s="704"/>
      <c r="T193" s="704"/>
      <c r="U193" s="704"/>
      <c r="V193" s="704"/>
      <c r="W193" s="704"/>
      <c r="X193" s="704"/>
      <c r="Y193" s="704"/>
      <c r="Z193" s="704"/>
      <c r="AA193" s="705"/>
      <c r="AB193" s="45"/>
      <c r="AC193" s="45"/>
      <c r="AG193" s="45" t="b">
        <f t="shared" si="23"/>
        <v>0</v>
      </c>
      <c r="AH193" s="45" t="b">
        <f t="shared" si="24"/>
        <v>0</v>
      </c>
      <c r="AK193" t="b">
        <f t="shared" si="26"/>
        <v>0</v>
      </c>
      <c r="AO193" s="195" t="str">
        <f t="shared" si="25"/>
        <v/>
      </c>
      <c r="AP193" s="193"/>
      <c r="AQ193" s="193" t="str" cm="1">
        <f t="array" ref="AQ193">IFERROR(IF(INDEX(Admin!$F$57:$G$62,'1 Spec. - 2. Mervärdesmodell'!AQ$171,'1 Spec. - 2. Mervärdesmodell'!$AO193)="","",INDEX(Admin!$F$57:$G$62,'1 Spec. - 2. Mervärdesmodell'!AQ$171,'1 Spec. - 2. Mervärdesmodell'!$AO193)),"")</f>
        <v/>
      </c>
      <c r="AR193" s="193" t="str" cm="1">
        <f t="array" ref="AR193">IFERROR(IF(INDEX(Admin!$F$57:$G$62,'1 Spec. - 2. Mervärdesmodell'!AR$171,'1 Spec. - 2. Mervärdesmodell'!$AO193)="","",INDEX(Admin!$F$57:$G$62,'1 Spec. - 2. Mervärdesmodell'!AR$171,'1 Spec. - 2. Mervärdesmodell'!$AO193)),"")</f>
        <v/>
      </c>
      <c r="AS193" s="193" t="str" cm="1">
        <f t="array" ref="AS193">IFERROR(IF(INDEX(Admin!$F$57:$G$62,'1 Spec. - 2. Mervärdesmodell'!AS$171,'1 Spec. - 2. Mervärdesmodell'!$AO193)="","",INDEX(Admin!$F$57:$G$62,'1 Spec. - 2. Mervärdesmodell'!AS$171,'1 Spec. - 2. Mervärdesmodell'!$AO193)),"")</f>
        <v/>
      </c>
      <c r="AT193" s="193" t="str" cm="1">
        <f t="array" ref="AT193">IFERROR(IF(INDEX(Admin!$F$57:$G$62,'1 Spec. - 2. Mervärdesmodell'!AT$171,'1 Spec. - 2. Mervärdesmodell'!$AO193)="","",INDEX(Admin!$F$57:$G$62,'1 Spec. - 2. Mervärdesmodell'!AT$171,'1 Spec. - 2. Mervärdesmodell'!$AO193)),"")</f>
        <v/>
      </c>
      <c r="AU193" s="193" t="str" cm="1">
        <f t="array" ref="AU193">IFERROR(IF(INDEX(Admin!$F$57:$G$62,'1 Spec. - 2. Mervärdesmodell'!AU$171,'1 Spec. - 2. Mervärdesmodell'!$AO193)="","",INDEX(Admin!$F$57:$G$62,'1 Spec. - 2. Mervärdesmodell'!AU$171,'1 Spec. - 2. Mervärdesmodell'!$AO193)),"")</f>
        <v/>
      </c>
      <c r="AV193" s="193" t="str" cm="1">
        <f t="array" ref="AV193">IFERROR(IF(INDEX(Admin!$F$57:$G$62,'1 Spec. - 2. Mervärdesmodell'!AV$171,'1 Spec. - 2. Mervärdesmodell'!$AO193)="","",INDEX(Admin!$F$57:$G$62,'1 Spec. - 2. Mervärdesmodell'!AV$171,'1 Spec. - 2. Mervärdesmodell'!$AO193)),"")</f>
        <v/>
      </c>
    </row>
    <row r="194" spans="1:48" ht="39.950000000000003" customHeight="1" x14ac:dyDescent="0.2">
      <c r="A194" s="203" t="str">
        <f t="shared" si="27"/>
        <v/>
      </c>
      <c r="B194" s="479"/>
      <c r="C194" s="480"/>
      <c r="D194" s="481"/>
      <c r="E194" s="473"/>
      <c r="F194" s="475"/>
      <c r="G194" s="473"/>
      <c r="H194" s="474"/>
      <c r="I194" s="474"/>
      <c r="J194" s="474"/>
      <c r="K194" s="475"/>
      <c r="L194" s="14"/>
      <c r="M194" s="14"/>
      <c r="N194" s="14"/>
      <c r="O194" s="14"/>
      <c r="P194" s="45"/>
      <c r="Q194" s="224"/>
      <c r="R194" s="704"/>
      <c r="S194" s="704"/>
      <c r="T194" s="704"/>
      <c r="U194" s="704"/>
      <c r="V194" s="704"/>
      <c r="W194" s="704"/>
      <c r="X194" s="704"/>
      <c r="Y194" s="704"/>
      <c r="Z194" s="704"/>
      <c r="AA194" s="705"/>
      <c r="AB194" s="45"/>
      <c r="AC194" s="45"/>
      <c r="AG194" s="45" t="b">
        <f t="shared" si="23"/>
        <v>0</v>
      </c>
      <c r="AH194" s="45" t="b">
        <f t="shared" si="24"/>
        <v>0</v>
      </c>
      <c r="AK194" t="b">
        <f t="shared" si="26"/>
        <v>0</v>
      </c>
      <c r="AO194" s="195" t="str">
        <f t="shared" si="25"/>
        <v/>
      </c>
      <c r="AP194" s="193"/>
      <c r="AQ194" s="193" t="str" cm="1">
        <f t="array" ref="AQ194">IFERROR(IF(INDEX(Admin!$F$57:$G$62,'1 Spec. - 2. Mervärdesmodell'!AQ$171,'1 Spec. - 2. Mervärdesmodell'!$AO194)="","",INDEX(Admin!$F$57:$G$62,'1 Spec. - 2. Mervärdesmodell'!AQ$171,'1 Spec. - 2. Mervärdesmodell'!$AO194)),"")</f>
        <v/>
      </c>
      <c r="AR194" s="193" t="str" cm="1">
        <f t="array" ref="AR194">IFERROR(IF(INDEX(Admin!$F$57:$G$62,'1 Spec. - 2. Mervärdesmodell'!AR$171,'1 Spec. - 2. Mervärdesmodell'!$AO194)="","",INDEX(Admin!$F$57:$G$62,'1 Spec. - 2. Mervärdesmodell'!AR$171,'1 Spec. - 2. Mervärdesmodell'!$AO194)),"")</f>
        <v/>
      </c>
      <c r="AS194" s="193" t="str" cm="1">
        <f t="array" ref="AS194">IFERROR(IF(INDEX(Admin!$F$57:$G$62,'1 Spec. - 2. Mervärdesmodell'!AS$171,'1 Spec. - 2. Mervärdesmodell'!$AO194)="","",INDEX(Admin!$F$57:$G$62,'1 Spec. - 2. Mervärdesmodell'!AS$171,'1 Spec. - 2. Mervärdesmodell'!$AO194)),"")</f>
        <v/>
      </c>
      <c r="AT194" s="193" t="str" cm="1">
        <f t="array" ref="AT194">IFERROR(IF(INDEX(Admin!$F$57:$G$62,'1 Spec. - 2. Mervärdesmodell'!AT$171,'1 Spec. - 2. Mervärdesmodell'!$AO194)="","",INDEX(Admin!$F$57:$G$62,'1 Spec. - 2. Mervärdesmodell'!AT$171,'1 Spec. - 2. Mervärdesmodell'!$AO194)),"")</f>
        <v/>
      </c>
      <c r="AU194" s="193" t="str" cm="1">
        <f t="array" ref="AU194">IFERROR(IF(INDEX(Admin!$F$57:$G$62,'1 Spec. - 2. Mervärdesmodell'!AU$171,'1 Spec. - 2. Mervärdesmodell'!$AO194)="","",INDEX(Admin!$F$57:$G$62,'1 Spec. - 2. Mervärdesmodell'!AU$171,'1 Spec. - 2. Mervärdesmodell'!$AO194)),"")</f>
        <v/>
      </c>
      <c r="AV194" s="193" t="str" cm="1">
        <f t="array" ref="AV194">IFERROR(IF(INDEX(Admin!$F$57:$G$62,'1 Spec. - 2. Mervärdesmodell'!AV$171,'1 Spec. - 2. Mervärdesmodell'!$AO194)="","",INDEX(Admin!$F$57:$G$62,'1 Spec. - 2. Mervärdesmodell'!AV$171,'1 Spec. - 2. Mervärdesmodell'!$AO194)),"")</f>
        <v/>
      </c>
    </row>
    <row r="195" spans="1:48" ht="39.950000000000003" customHeight="1" x14ac:dyDescent="0.2">
      <c r="A195" s="203" t="str">
        <f t="shared" si="27"/>
        <v/>
      </c>
      <c r="B195" s="479"/>
      <c r="C195" s="480"/>
      <c r="D195" s="481"/>
      <c r="E195" s="473"/>
      <c r="F195" s="475"/>
      <c r="G195" s="473"/>
      <c r="H195" s="474"/>
      <c r="I195" s="474"/>
      <c r="J195" s="474"/>
      <c r="K195" s="475"/>
      <c r="L195" s="14"/>
      <c r="M195" s="14"/>
      <c r="N195" s="14"/>
      <c r="O195" s="14"/>
      <c r="P195" s="45"/>
      <c r="Q195" s="224"/>
      <c r="R195" s="704"/>
      <c r="S195" s="704"/>
      <c r="T195" s="704"/>
      <c r="U195" s="704"/>
      <c r="V195" s="704"/>
      <c r="W195" s="704"/>
      <c r="X195" s="704"/>
      <c r="Y195" s="704"/>
      <c r="Z195" s="704"/>
      <c r="AA195" s="705"/>
      <c r="AB195" s="45"/>
      <c r="AC195" s="45"/>
      <c r="AG195" s="45" t="b">
        <f t="shared" si="23"/>
        <v>0</v>
      </c>
      <c r="AH195" s="45" t="b">
        <f t="shared" si="24"/>
        <v>0</v>
      </c>
      <c r="AK195" t="b">
        <f t="shared" si="26"/>
        <v>0</v>
      </c>
      <c r="AO195" s="195" t="str">
        <f t="shared" si="25"/>
        <v/>
      </c>
      <c r="AP195" s="193"/>
      <c r="AQ195" s="193" t="str" cm="1">
        <f t="array" ref="AQ195">IFERROR(IF(INDEX(Admin!$F$57:$G$62,'1 Spec. - 2. Mervärdesmodell'!AQ$171,'1 Spec. - 2. Mervärdesmodell'!$AO195)="","",INDEX(Admin!$F$57:$G$62,'1 Spec. - 2. Mervärdesmodell'!AQ$171,'1 Spec. - 2. Mervärdesmodell'!$AO195)),"")</f>
        <v/>
      </c>
      <c r="AR195" s="193" t="str" cm="1">
        <f t="array" ref="AR195">IFERROR(IF(INDEX(Admin!$F$57:$G$62,'1 Spec. - 2. Mervärdesmodell'!AR$171,'1 Spec. - 2. Mervärdesmodell'!$AO195)="","",INDEX(Admin!$F$57:$G$62,'1 Spec. - 2. Mervärdesmodell'!AR$171,'1 Spec. - 2. Mervärdesmodell'!$AO195)),"")</f>
        <v/>
      </c>
      <c r="AS195" s="193" t="str" cm="1">
        <f t="array" ref="AS195">IFERROR(IF(INDEX(Admin!$F$57:$G$62,'1 Spec. - 2. Mervärdesmodell'!AS$171,'1 Spec. - 2. Mervärdesmodell'!$AO195)="","",INDEX(Admin!$F$57:$G$62,'1 Spec. - 2. Mervärdesmodell'!AS$171,'1 Spec. - 2. Mervärdesmodell'!$AO195)),"")</f>
        <v/>
      </c>
      <c r="AT195" s="193" t="str" cm="1">
        <f t="array" ref="AT195">IFERROR(IF(INDEX(Admin!$F$57:$G$62,'1 Spec. - 2. Mervärdesmodell'!AT$171,'1 Spec. - 2. Mervärdesmodell'!$AO195)="","",INDEX(Admin!$F$57:$G$62,'1 Spec. - 2. Mervärdesmodell'!AT$171,'1 Spec. - 2. Mervärdesmodell'!$AO195)),"")</f>
        <v/>
      </c>
      <c r="AU195" s="193" t="str" cm="1">
        <f t="array" ref="AU195">IFERROR(IF(INDEX(Admin!$F$57:$G$62,'1 Spec. - 2. Mervärdesmodell'!AU$171,'1 Spec. - 2. Mervärdesmodell'!$AO195)="","",INDEX(Admin!$F$57:$G$62,'1 Spec. - 2. Mervärdesmodell'!AU$171,'1 Spec. - 2. Mervärdesmodell'!$AO195)),"")</f>
        <v/>
      </c>
      <c r="AV195" s="193" t="str" cm="1">
        <f t="array" ref="AV195">IFERROR(IF(INDEX(Admin!$F$57:$G$62,'1 Spec. - 2. Mervärdesmodell'!AV$171,'1 Spec. - 2. Mervärdesmodell'!$AO195)="","",INDEX(Admin!$F$57:$G$62,'1 Spec. - 2. Mervärdesmodell'!AV$171,'1 Spec. - 2. Mervärdesmodell'!$AO195)),"")</f>
        <v/>
      </c>
    </row>
    <row r="196" spans="1:48" ht="39.950000000000003" customHeight="1" x14ac:dyDescent="0.2">
      <c r="A196" s="203" t="str">
        <f t="shared" si="27"/>
        <v/>
      </c>
      <c r="B196" s="479"/>
      <c r="C196" s="480"/>
      <c r="D196" s="481"/>
      <c r="E196" s="473"/>
      <c r="F196" s="475"/>
      <c r="G196" s="473"/>
      <c r="H196" s="474"/>
      <c r="I196" s="474"/>
      <c r="J196" s="474"/>
      <c r="K196" s="475"/>
      <c r="L196" s="14"/>
      <c r="M196" s="14"/>
      <c r="N196" s="14"/>
      <c r="O196" s="14"/>
      <c r="P196" s="45"/>
      <c r="Q196" s="224"/>
      <c r="R196" s="704"/>
      <c r="S196" s="704"/>
      <c r="T196" s="704"/>
      <c r="U196" s="704"/>
      <c r="V196" s="704"/>
      <c r="W196" s="704"/>
      <c r="X196" s="704"/>
      <c r="Y196" s="704"/>
      <c r="Z196" s="704"/>
      <c r="AA196" s="705"/>
      <c r="AB196" s="45"/>
      <c r="AC196" s="45"/>
      <c r="AG196" s="45" t="b">
        <f t="shared" si="23"/>
        <v>0</v>
      </c>
      <c r="AH196" s="45" t="b">
        <f t="shared" si="24"/>
        <v>0</v>
      </c>
      <c r="AK196" t="b">
        <f t="shared" si="26"/>
        <v>0</v>
      </c>
      <c r="AO196" s="195" t="str">
        <f t="shared" si="25"/>
        <v/>
      </c>
      <c r="AP196" s="193"/>
      <c r="AQ196" s="193" t="str" cm="1">
        <f t="array" ref="AQ196">IFERROR(IF(INDEX(Admin!$F$57:$G$62,'1 Spec. - 2. Mervärdesmodell'!AQ$171,'1 Spec. - 2. Mervärdesmodell'!$AO196)="","",INDEX(Admin!$F$57:$G$62,'1 Spec. - 2. Mervärdesmodell'!AQ$171,'1 Spec. - 2. Mervärdesmodell'!$AO196)),"")</f>
        <v/>
      </c>
      <c r="AR196" s="193" t="str" cm="1">
        <f t="array" ref="AR196">IFERROR(IF(INDEX(Admin!$F$57:$G$62,'1 Spec. - 2. Mervärdesmodell'!AR$171,'1 Spec. - 2. Mervärdesmodell'!$AO196)="","",INDEX(Admin!$F$57:$G$62,'1 Spec. - 2. Mervärdesmodell'!AR$171,'1 Spec. - 2. Mervärdesmodell'!$AO196)),"")</f>
        <v/>
      </c>
      <c r="AS196" s="193" t="str" cm="1">
        <f t="array" ref="AS196">IFERROR(IF(INDEX(Admin!$F$57:$G$62,'1 Spec. - 2. Mervärdesmodell'!AS$171,'1 Spec. - 2. Mervärdesmodell'!$AO196)="","",INDEX(Admin!$F$57:$G$62,'1 Spec. - 2. Mervärdesmodell'!AS$171,'1 Spec. - 2. Mervärdesmodell'!$AO196)),"")</f>
        <v/>
      </c>
      <c r="AT196" s="193" t="str" cm="1">
        <f t="array" ref="AT196">IFERROR(IF(INDEX(Admin!$F$57:$G$62,'1 Spec. - 2. Mervärdesmodell'!AT$171,'1 Spec. - 2. Mervärdesmodell'!$AO196)="","",INDEX(Admin!$F$57:$G$62,'1 Spec. - 2. Mervärdesmodell'!AT$171,'1 Spec. - 2. Mervärdesmodell'!$AO196)),"")</f>
        <v/>
      </c>
      <c r="AU196" s="193" t="str" cm="1">
        <f t="array" ref="AU196">IFERROR(IF(INDEX(Admin!$F$57:$G$62,'1 Spec. - 2. Mervärdesmodell'!AU$171,'1 Spec. - 2. Mervärdesmodell'!$AO196)="","",INDEX(Admin!$F$57:$G$62,'1 Spec. - 2. Mervärdesmodell'!AU$171,'1 Spec. - 2. Mervärdesmodell'!$AO196)),"")</f>
        <v/>
      </c>
      <c r="AV196" s="193" t="str" cm="1">
        <f t="array" ref="AV196">IFERROR(IF(INDEX(Admin!$F$57:$G$62,'1 Spec. - 2. Mervärdesmodell'!AV$171,'1 Spec. - 2. Mervärdesmodell'!$AO196)="","",INDEX(Admin!$F$57:$G$62,'1 Spec. - 2. Mervärdesmodell'!AV$171,'1 Spec. - 2. Mervärdesmodell'!$AO196)),"")</f>
        <v/>
      </c>
    </row>
    <row r="197" spans="1:48" ht="39.950000000000003" customHeight="1" x14ac:dyDescent="0.2">
      <c r="A197" s="203" t="str">
        <f t="shared" si="27"/>
        <v/>
      </c>
      <c r="B197" s="479"/>
      <c r="C197" s="480"/>
      <c r="D197" s="481"/>
      <c r="E197" s="473"/>
      <c r="F197" s="475"/>
      <c r="G197" s="473"/>
      <c r="H197" s="474"/>
      <c r="I197" s="474"/>
      <c r="J197" s="474"/>
      <c r="K197" s="475"/>
      <c r="L197" s="14"/>
      <c r="M197" s="14"/>
      <c r="N197" s="14"/>
      <c r="O197" s="14"/>
      <c r="P197" s="45"/>
      <c r="Q197" s="224"/>
      <c r="R197" s="704"/>
      <c r="S197" s="704"/>
      <c r="T197" s="704"/>
      <c r="U197" s="704"/>
      <c r="V197" s="704"/>
      <c r="W197" s="704"/>
      <c r="X197" s="704"/>
      <c r="Y197" s="704"/>
      <c r="Z197" s="704"/>
      <c r="AA197" s="705"/>
      <c r="AB197" s="45"/>
      <c r="AC197" s="45"/>
      <c r="AG197" s="45" t="b">
        <f t="shared" si="23"/>
        <v>0</v>
      </c>
      <c r="AH197" s="45" t="b">
        <f t="shared" si="24"/>
        <v>0</v>
      </c>
      <c r="AK197" t="b">
        <f t="shared" si="26"/>
        <v>0</v>
      </c>
      <c r="AO197" s="195" t="str">
        <f t="shared" si="25"/>
        <v/>
      </c>
      <c r="AP197" s="193"/>
      <c r="AQ197" s="193" t="str" cm="1">
        <f t="array" ref="AQ197">IFERROR(IF(INDEX(Admin!$F$57:$G$62,'1 Spec. - 2. Mervärdesmodell'!AQ$171,'1 Spec. - 2. Mervärdesmodell'!$AO197)="","",INDEX(Admin!$F$57:$G$62,'1 Spec. - 2. Mervärdesmodell'!AQ$171,'1 Spec. - 2. Mervärdesmodell'!$AO197)),"")</f>
        <v/>
      </c>
      <c r="AR197" s="193" t="str" cm="1">
        <f t="array" ref="AR197">IFERROR(IF(INDEX(Admin!$F$57:$G$62,'1 Spec. - 2. Mervärdesmodell'!AR$171,'1 Spec. - 2. Mervärdesmodell'!$AO197)="","",INDEX(Admin!$F$57:$G$62,'1 Spec. - 2. Mervärdesmodell'!AR$171,'1 Spec. - 2. Mervärdesmodell'!$AO197)),"")</f>
        <v/>
      </c>
      <c r="AS197" s="193" t="str" cm="1">
        <f t="array" ref="AS197">IFERROR(IF(INDEX(Admin!$F$57:$G$62,'1 Spec. - 2. Mervärdesmodell'!AS$171,'1 Spec. - 2. Mervärdesmodell'!$AO197)="","",INDEX(Admin!$F$57:$G$62,'1 Spec. - 2. Mervärdesmodell'!AS$171,'1 Spec. - 2. Mervärdesmodell'!$AO197)),"")</f>
        <v/>
      </c>
      <c r="AT197" s="193" t="str" cm="1">
        <f t="array" ref="AT197">IFERROR(IF(INDEX(Admin!$F$57:$G$62,'1 Spec. - 2. Mervärdesmodell'!AT$171,'1 Spec. - 2. Mervärdesmodell'!$AO197)="","",INDEX(Admin!$F$57:$G$62,'1 Spec. - 2. Mervärdesmodell'!AT$171,'1 Spec. - 2. Mervärdesmodell'!$AO197)),"")</f>
        <v/>
      </c>
      <c r="AU197" s="193" t="str" cm="1">
        <f t="array" ref="AU197">IFERROR(IF(INDEX(Admin!$F$57:$G$62,'1 Spec. - 2. Mervärdesmodell'!AU$171,'1 Spec. - 2. Mervärdesmodell'!$AO197)="","",INDEX(Admin!$F$57:$G$62,'1 Spec. - 2. Mervärdesmodell'!AU$171,'1 Spec. - 2. Mervärdesmodell'!$AO197)),"")</f>
        <v/>
      </c>
      <c r="AV197" s="193" t="str" cm="1">
        <f t="array" ref="AV197">IFERROR(IF(INDEX(Admin!$F$57:$G$62,'1 Spec. - 2. Mervärdesmodell'!AV$171,'1 Spec. - 2. Mervärdesmodell'!$AO197)="","",INDEX(Admin!$F$57:$G$62,'1 Spec. - 2. Mervärdesmodell'!AV$171,'1 Spec. - 2. Mervärdesmodell'!$AO197)),"")</f>
        <v/>
      </c>
    </row>
    <row r="198" spans="1:48" ht="39.950000000000003" customHeight="1" x14ac:dyDescent="0.2">
      <c r="A198" s="203" t="str">
        <f t="shared" si="27"/>
        <v/>
      </c>
      <c r="B198" s="479"/>
      <c r="C198" s="480"/>
      <c r="D198" s="481"/>
      <c r="E198" s="473"/>
      <c r="F198" s="475"/>
      <c r="G198" s="473"/>
      <c r="H198" s="474"/>
      <c r="I198" s="474"/>
      <c r="J198" s="474"/>
      <c r="K198" s="475"/>
      <c r="L198" s="14"/>
      <c r="M198" s="14"/>
      <c r="N198" s="14"/>
      <c r="O198" s="14"/>
      <c r="P198" s="45"/>
      <c r="Q198" s="224"/>
      <c r="R198" s="704"/>
      <c r="S198" s="704"/>
      <c r="T198" s="704"/>
      <c r="U198" s="704"/>
      <c r="V198" s="704"/>
      <c r="W198" s="704"/>
      <c r="X198" s="704"/>
      <c r="Y198" s="704"/>
      <c r="Z198" s="704"/>
      <c r="AA198" s="705"/>
      <c r="AB198" s="45"/>
      <c r="AC198" s="45"/>
      <c r="AG198" s="45" t="b">
        <f t="shared" si="23"/>
        <v>0</v>
      </c>
      <c r="AH198" s="45" t="b">
        <f t="shared" si="24"/>
        <v>0</v>
      </c>
      <c r="AK198" t="b">
        <f t="shared" si="26"/>
        <v>0</v>
      </c>
      <c r="AO198" s="195" t="str">
        <f t="shared" si="25"/>
        <v/>
      </c>
      <c r="AP198" s="193"/>
      <c r="AQ198" s="193" t="str" cm="1">
        <f t="array" ref="AQ198">IFERROR(IF(INDEX(Admin!$F$57:$G$62,'1 Spec. - 2. Mervärdesmodell'!AQ$171,'1 Spec. - 2. Mervärdesmodell'!$AO198)="","",INDEX(Admin!$F$57:$G$62,'1 Spec. - 2. Mervärdesmodell'!AQ$171,'1 Spec. - 2. Mervärdesmodell'!$AO198)),"")</f>
        <v/>
      </c>
      <c r="AR198" s="193" t="str" cm="1">
        <f t="array" ref="AR198">IFERROR(IF(INDEX(Admin!$F$57:$G$62,'1 Spec. - 2. Mervärdesmodell'!AR$171,'1 Spec. - 2. Mervärdesmodell'!$AO198)="","",INDEX(Admin!$F$57:$G$62,'1 Spec. - 2. Mervärdesmodell'!AR$171,'1 Spec. - 2. Mervärdesmodell'!$AO198)),"")</f>
        <v/>
      </c>
      <c r="AS198" s="193" t="str" cm="1">
        <f t="array" ref="AS198">IFERROR(IF(INDEX(Admin!$F$57:$G$62,'1 Spec. - 2. Mervärdesmodell'!AS$171,'1 Spec. - 2. Mervärdesmodell'!$AO198)="","",INDEX(Admin!$F$57:$G$62,'1 Spec. - 2. Mervärdesmodell'!AS$171,'1 Spec. - 2. Mervärdesmodell'!$AO198)),"")</f>
        <v/>
      </c>
      <c r="AT198" s="193" t="str" cm="1">
        <f t="array" ref="AT198">IFERROR(IF(INDEX(Admin!$F$57:$G$62,'1 Spec. - 2. Mervärdesmodell'!AT$171,'1 Spec. - 2. Mervärdesmodell'!$AO198)="","",INDEX(Admin!$F$57:$G$62,'1 Spec. - 2. Mervärdesmodell'!AT$171,'1 Spec. - 2. Mervärdesmodell'!$AO198)),"")</f>
        <v/>
      </c>
      <c r="AU198" s="193" t="str" cm="1">
        <f t="array" ref="AU198">IFERROR(IF(INDEX(Admin!$F$57:$G$62,'1 Spec. - 2. Mervärdesmodell'!AU$171,'1 Spec. - 2. Mervärdesmodell'!$AO198)="","",INDEX(Admin!$F$57:$G$62,'1 Spec. - 2. Mervärdesmodell'!AU$171,'1 Spec. - 2. Mervärdesmodell'!$AO198)),"")</f>
        <v/>
      </c>
      <c r="AV198" s="193" t="str" cm="1">
        <f t="array" ref="AV198">IFERROR(IF(INDEX(Admin!$F$57:$G$62,'1 Spec. - 2. Mervärdesmodell'!AV$171,'1 Spec. - 2. Mervärdesmodell'!$AO198)="","",INDEX(Admin!$F$57:$G$62,'1 Spec. - 2. Mervärdesmodell'!AV$171,'1 Spec. - 2. Mervärdesmodell'!$AO198)),"")</f>
        <v/>
      </c>
    </row>
    <row r="199" spans="1:48" ht="39.950000000000003" customHeight="1" x14ac:dyDescent="0.2">
      <c r="A199" s="203" t="str">
        <f t="shared" si="27"/>
        <v/>
      </c>
      <c r="B199" s="479"/>
      <c r="C199" s="480"/>
      <c r="D199" s="481"/>
      <c r="E199" s="473"/>
      <c r="F199" s="475"/>
      <c r="G199" s="473"/>
      <c r="H199" s="474"/>
      <c r="I199" s="474"/>
      <c r="J199" s="474"/>
      <c r="K199" s="475"/>
      <c r="L199" s="14"/>
      <c r="M199" s="14"/>
      <c r="N199" s="14"/>
      <c r="O199" s="14"/>
      <c r="P199" s="45"/>
      <c r="Q199" s="224"/>
      <c r="R199" s="704"/>
      <c r="S199" s="704"/>
      <c r="T199" s="704"/>
      <c r="U199" s="704"/>
      <c r="V199" s="704"/>
      <c r="W199" s="704"/>
      <c r="X199" s="704"/>
      <c r="Y199" s="704"/>
      <c r="Z199" s="704"/>
      <c r="AA199" s="705"/>
      <c r="AB199" s="45"/>
      <c r="AC199" s="45"/>
      <c r="AG199" s="45" t="b">
        <f t="shared" si="23"/>
        <v>0</v>
      </c>
      <c r="AH199" s="45" t="b">
        <f t="shared" si="24"/>
        <v>0</v>
      </c>
      <c r="AK199" t="b">
        <f t="shared" si="26"/>
        <v>0</v>
      </c>
      <c r="AO199" s="195" t="str">
        <f t="shared" si="25"/>
        <v/>
      </c>
      <c r="AP199" s="193"/>
      <c r="AQ199" s="193" t="str" cm="1">
        <f t="array" ref="AQ199">IFERROR(IF(INDEX(Admin!$F$57:$G$62,'1 Spec. - 2. Mervärdesmodell'!AQ$171,'1 Spec. - 2. Mervärdesmodell'!$AO199)="","",INDEX(Admin!$F$57:$G$62,'1 Spec. - 2. Mervärdesmodell'!AQ$171,'1 Spec. - 2. Mervärdesmodell'!$AO199)),"")</f>
        <v/>
      </c>
      <c r="AR199" s="193" t="str" cm="1">
        <f t="array" ref="AR199">IFERROR(IF(INDEX(Admin!$F$57:$G$62,'1 Spec. - 2. Mervärdesmodell'!AR$171,'1 Spec. - 2. Mervärdesmodell'!$AO199)="","",INDEX(Admin!$F$57:$G$62,'1 Spec. - 2. Mervärdesmodell'!AR$171,'1 Spec. - 2. Mervärdesmodell'!$AO199)),"")</f>
        <v/>
      </c>
      <c r="AS199" s="193" t="str" cm="1">
        <f t="array" ref="AS199">IFERROR(IF(INDEX(Admin!$F$57:$G$62,'1 Spec. - 2. Mervärdesmodell'!AS$171,'1 Spec. - 2. Mervärdesmodell'!$AO199)="","",INDEX(Admin!$F$57:$G$62,'1 Spec. - 2. Mervärdesmodell'!AS$171,'1 Spec. - 2. Mervärdesmodell'!$AO199)),"")</f>
        <v/>
      </c>
      <c r="AT199" s="193" t="str" cm="1">
        <f t="array" ref="AT199">IFERROR(IF(INDEX(Admin!$F$57:$G$62,'1 Spec. - 2. Mervärdesmodell'!AT$171,'1 Spec. - 2. Mervärdesmodell'!$AO199)="","",INDEX(Admin!$F$57:$G$62,'1 Spec. - 2. Mervärdesmodell'!AT$171,'1 Spec. - 2. Mervärdesmodell'!$AO199)),"")</f>
        <v/>
      </c>
      <c r="AU199" s="193" t="str" cm="1">
        <f t="array" ref="AU199">IFERROR(IF(INDEX(Admin!$F$57:$G$62,'1 Spec. - 2. Mervärdesmodell'!AU$171,'1 Spec. - 2. Mervärdesmodell'!$AO199)="","",INDEX(Admin!$F$57:$G$62,'1 Spec. - 2. Mervärdesmodell'!AU$171,'1 Spec. - 2. Mervärdesmodell'!$AO199)),"")</f>
        <v/>
      </c>
      <c r="AV199" s="193" t="str" cm="1">
        <f t="array" ref="AV199">IFERROR(IF(INDEX(Admin!$F$57:$G$62,'1 Spec. - 2. Mervärdesmodell'!AV$171,'1 Spec. - 2. Mervärdesmodell'!$AO199)="","",INDEX(Admin!$F$57:$G$62,'1 Spec. - 2. Mervärdesmodell'!AV$171,'1 Spec. - 2. Mervärdesmodell'!$AO199)),"")</f>
        <v/>
      </c>
    </row>
    <row r="200" spans="1:48" ht="39.950000000000003" customHeight="1" x14ac:dyDescent="0.2">
      <c r="A200" s="203" t="str">
        <f t="shared" si="27"/>
        <v/>
      </c>
      <c r="B200" s="479"/>
      <c r="C200" s="480"/>
      <c r="D200" s="481"/>
      <c r="E200" s="473"/>
      <c r="F200" s="475"/>
      <c r="G200" s="473"/>
      <c r="H200" s="474"/>
      <c r="I200" s="474"/>
      <c r="J200" s="474"/>
      <c r="K200" s="475"/>
      <c r="L200" s="14"/>
      <c r="M200" s="14"/>
      <c r="N200" s="14"/>
      <c r="O200" s="14"/>
      <c r="P200" s="45"/>
      <c r="Q200" s="224"/>
      <c r="R200" s="704"/>
      <c r="S200" s="704"/>
      <c r="T200" s="704"/>
      <c r="U200" s="704"/>
      <c r="V200" s="704"/>
      <c r="W200" s="704"/>
      <c r="X200" s="704"/>
      <c r="Y200" s="704"/>
      <c r="Z200" s="704"/>
      <c r="AA200" s="705"/>
      <c r="AB200" s="45"/>
      <c r="AC200" s="45"/>
      <c r="AG200" s="45" t="b">
        <f t="shared" si="23"/>
        <v>0</v>
      </c>
      <c r="AH200" s="45" t="b">
        <f t="shared" si="24"/>
        <v>0</v>
      </c>
      <c r="AK200" t="b">
        <f t="shared" si="26"/>
        <v>0</v>
      </c>
      <c r="AO200" s="195" t="str">
        <f t="shared" si="25"/>
        <v/>
      </c>
      <c r="AP200" s="193"/>
      <c r="AQ200" s="193" t="str" cm="1">
        <f t="array" ref="AQ200">IFERROR(IF(INDEX(Admin!$F$57:$G$62,'1 Spec. - 2. Mervärdesmodell'!AQ$171,'1 Spec. - 2. Mervärdesmodell'!$AO200)="","",INDEX(Admin!$F$57:$G$62,'1 Spec. - 2. Mervärdesmodell'!AQ$171,'1 Spec. - 2. Mervärdesmodell'!$AO200)),"")</f>
        <v/>
      </c>
      <c r="AR200" s="193" t="str" cm="1">
        <f t="array" ref="AR200">IFERROR(IF(INDEX(Admin!$F$57:$G$62,'1 Spec. - 2. Mervärdesmodell'!AR$171,'1 Spec. - 2. Mervärdesmodell'!$AO200)="","",INDEX(Admin!$F$57:$G$62,'1 Spec. - 2. Mervärdesmodell'!AR$171,'1 Spec. - 2. Mervärdesmodell'!$AO200)),"")</f>
        <v/>
      </c>
      <c r="AS200" s="193" t="str" cm="1">
        <f t="array" ref="AS200">IFERROR(IF(INDEX(Admin!$F$57:$G$62,'1 Spec. - 2. Mervärdesmodell'!AS$171,'1 Spec. - 2. Mervärdesmodell'!$AO200)="","",INDEX(Admin!$F$57:$G$62,'1 Spec. - 2. Mervärdesmodell'!AS$171,'1 Spec. - 2. Mervärdesmodell'!$AO200)),"")</f>
        <v/>
      </c>
      <c r="AT200" s="193" t="str" cm="1">
        <f t="array" ref="AT200">IFERROR(IF(INDEX(Admin!$F$57:$G$62,'1 Spec. - 2. Mervärdesmodell'!AT$171,'1 Spec. - 2. Mervärdesmodell'!$AO200)="","",INDEX(Admin!$F$57:$G$62,'1 Spec. - 2. Mervärdesmodell'!AT$171,'1 Spec. - 2. Mervärdesmodell'!$AO200)),"")</f>
        <v/>
      </c>
      <c r="AU200" s="193" t="str" cm="1">
        <f t="array" ref="AU200">IFERROR(IF(INDEX(Admin!$F$57:$G$62,'1 Spec. - 2. Mervärdesmodell'!AU$171,'1 Spec. - 2. Mervärdesmodell'!$AO200)="","",INDEX(Admin!$F$57:$G$62,'1 Spec. - 2. Mervärdesmodell'!AU$171,'1 Spec. - 2. Mervärdesmodell'!$AO200)),"")</f>
        <v/>
      </c>
      <c r="AV200" s="193" t="str" cm="1">
        <f t="array" ref="AV200">IFERROR(IF(INDEX(Admin!$F$57:$G$62,'1 Spec. - 2. Mervärdesmodell'!AV$171,'1 Spec. - 2. Mervärdesmodell'!$AO200)="","",INDEX(Admin!$F$57:$G$62,'1 Spec. - 2. Mervärdesmodell'!AV$171,'1 Spec. - 2. Mervärdesmodell'!$AO200)),"")</f>
        <v/>
      </c>
    </row>
    <row r="201" spans="1:48" ht="39.950000000000003" customHeight="1" x14ac:dyDescent="0.2">
      <c r="A201" s="203" t="str">
        <f t="shared" si="27"/>
        <v/>
      </c>
      <c r="B201" s="479"/>
      <c r="C201" s="480"/>
      <c r="D201" s="481"/>
      <c r="E201" s="473"/>
      <c r="F201" s="475"/>
      <c r="G201" s="473"/>
      <c r="H201" s="474"/>
      <c r="I201" s="474"/>
      <c r="J201" s="474"/>
      <c r="K201" s="475"/>
      <c r="L201" s="14"/>
      <c r="M201" s="14"/>
      <c r="N201" s="14"/>
      <c r="O201" s="14"/>
      <c r="P201" s="172"/>
      <c r="Q201" s="224"/>
      <c r="R201" s="704"/>
      <c r="S201" s="704"/>
      <c r="T201" s="704"/>
      <c r="U201" s="704"/>
      <c r="V201" s="704"/>
      <c r="W201" s="704"/>
      <c r="X201" s="704"/>
      <c r="Y201" s="704"/>
      <c r="Z201" s="704"/>
      <c r="AA201" s="705"/>
      <c r="AB201" s="45"/>
      <c r="AC201" s="45"/>
      <c r="AG201" s="45" t="b">
        <f t="shared" si="23"/>
        <v>0</v>
      </c>
      <c r="AH201" s="45" t="b">
        <f t="shared" si="24"/>
        <v>0</v>
      </c>
      <c r="AK201" t="b">
        <f t="shared" si="26"/>
        <v>0</v>
      </c>
      <c r="AO201" s="195" t="str">
        <f t="shared" si="25"/>
        <v/>
      </c>
      <c r="AP201" s="193"/>
      <c r="AQ201" s="193" t="str" cm="1">
        <f t="array" ref="AQ201">IFERROR(IF(INDEX(Admin!$F$57:$G$62,'1 Spec. - 2. Mervärdesmodell'!AQ$171,'1 Spec. - 2. Mervärdesmodell'!$AO201)="","",INDEX(Admin!$F$57:$G$62,'1 Spec. - 2. Mervärdesmodell'!AQ$171,'1 Spec. - 2. Mervärdesmodell'!$AO201)),"")</f>
        <v/>
      </c>
      <c r="AR201" s="193" t="str" cm="1">
        <f t="array" ref="AR201">IFERROR(IF(INDEX(Admin!$F$57:$G$62,'1 Spec. - 2. Mervärdesmodell'!AR$171,'1 Spec. - 2. Mervärdesmodell'!$AO201)="","",INDEX(Admin!$F$57:$G$62,'1 Spec. - 2. Mervärdesmodell'!AR$171,'1 Spec. - 2. Mervärdesmodell'!$AO201)),"")</f>
        <v/>
      </c>
      <c r="AS201" s="193" t="str" cm="1">
        <f t="array" ref="AS201">IFERROR(IF(INDEX(Admin!$F$57:$G$62,'1 Spec. - 2. Mervärdesmodell'!AS$171,'1 Spec. - 2. Mervärdesmodell'!$AO201)="","",INDEX(Admin!$F$57:$G$62,'1 Spec. - 2. Mervärdesmodell'!AS$171,'1 Spec. - 2. Mervärdesmodell'!$AO201)),"")</f>
        <v/>
      </c>
      <c r="AT201" s="193" t="str" cm="1">
        <f t="array" ref="AT201">IFERROR(IF(INDEX(Admin!$F$57:$G$62,'1 Spec. - 2. Mervärdesmodell'!AT$171,'1 Spec. - 2. Mervärdesmodell'!$AO201)="","",INDEX(Admin!$F$57:$G$62,'1 Spec. - 2. Mervärdesmodell'!AT$171,'1 Spec. - 2. Mervärdesmodell'!$AO201)),"")</f>
        <v/>
      </c>
      <c r="AU201" s="193" t="str" cm="1">
        <f t="array" ref="AU201">IFERROR(IF(INDEX(Admin!$F$57:$G$62,'1 Spec. - 2. Mervärdesmodell'!AU$171,'1 Spec. - 2. Mervärdesmodell'!$AO201)="","",INDEX(Admin!$F$57:$G$62,'1 Spec. - 2. Mervärdesmodell'!AU$171,'1 Spec. - 2. Mervärdesmodell'!$AO201)),"")</f>
        <v/>
      </c>
      <c r="AV201" s="193" t="str" cm="1">
        <f t="array" ref="AV201">IFERROR(IF(INDEX(Admin!$F$57:$G$62,'1 Spec. - 2. Mervärdesmodell'!AV$171,'1 Spec. - 2. Mervärdesmodell'!$AO201)="","",INDEX(Admin!$F$57:$G$62,'1 Spec. - 2. Mervärdesmodell'!AV$171,'1 Spec. - 2. Mervärdesmodell'!$AO201)),"")</f>
        <v/>
      </c>
    </row>
    <row r="202" spans="1:48" ht="39.950000000000003" customHeight="1" x14ac:dyDescent="0.2">
      <c r="A202" s="203" t="str">
        <f t="shared" si="27"/>
        <v/>
      </c>
      <c r="B202" s="479"/>
      <c r="C202" s="480"/>
      <c r="D202" s="481"/>
      <c r="E202" s="473"/>
      <c r="F202" s="475"/>
      <c r="G202" s="473"/>
      <c r="H202" s="474"/>
      <c r="I202" s="474"/>
      <c r="J202" s="474"/>
      <c r="K202" s="475"/>
      <c r="L202" s="14"/>
      <c r="M202" s="14"/>
      <c r="N202" s="14"/>
      <c r="O202" s="14"/>
      <c r="P202" s="45"/>
      <c r="Q202" s="224"/>
      <c r="R202" s="704"/>
      <c r="S202" s="704"/>
      <c r="T202" s="704"/>
      <c r="U202" s="704"/>
      <c r="V202" s="704"/>
      <c r="W202" s="704"/>
      <c r="X202" s="704"/>
      <c r="Y202" s="704"/>
      <c r="Z202" s="704"/>
      <c r="AA202" s="705"/>
      <c r="AB202" s="45"/>
      <c r="AC202" s="45"/>
      <c r="AG202" s="45" t="b">
        <f t="shared" si="23"/>
        <v>0</v>
      </c>
      <c r="AH202" s="45" t="b">
        <f t="shared" si="24"/>
        <v>0</v>
      </c>
      <c r="AK202" t="b">
        <f t="shared" si="26"/>
        <v>0</v>
      </c>
      <c r="AO202" s="195" t="str">
        <f t="shared" si="25"/>
        <v/>
      </c>
      <c r="AP202" s="193"/>
      <c r="AQ202" s="193" t="str" cm="1">
        <f t="array" ref="AQ202">IFERROR(IF(INDEX(Admin!$F$57:$G$62,'1 Spec. - 2. Mervärdesmodell'!AQ$171,'1 Spec. - 2. Mervärdesmodell'!$AO202)="","",INDEX(Admin!$F$57:$G$62,'1 Spec. - 2. Mervärdesmodell'!AQ$171,'1 Spec. - 2. Mervärdesmodell'!$AO202)),"")</f>
        <v/>
      </c>
      <c r="AR202" s="193" t="str" cm="1">
        <f t="array" ref="AR202">IFERROR(IF(INDEX(Admin!$F$57:$G$62,'1 Spec. - 2. Mervärdesmodell'!AR$171,'1 Spec. - 2. Mervärdesmodell'!$AO202)="","",INDEX(Admin!$F$57:$G$62,'1 Spec. - 2. Mervärdesmodell'!AR$171,'1 Spec. - 2. Mervärdesmodell'!$AO202)),"")</f>
        <v/>
      </c>
      <c r="AS202" s="193" t="str" cm="1">
        <f t="array" ref="AS202">IFERROR(IF(INDEX(Admin!$F$57:$G$62,'1 Spec. - 2. Mervärdesmodell'!AS$171,'1 Spec. - 2. Mervärdesmodell'!$AO202)="","",INDEX(Admin!$F$57:$G$62,'1 Spec. - 2. Mervärdesmodell'!AS$171,'1 Spec. - 2. Mervärdesmodell'!$AO202)),"")</f>
        <v/>
      </c>
      <c r="AT202" s="193" t="str" cm="1">
        <f t="array" ref="AT202">IFERROR(IF(INDEX(Admin!$F$57:$G$62,'1 Spec. - 2. Mervärdesmodell'!AT$171,'1 Spec. - 2. Mervärdesmodell'!$AO202)="","",INDEX(Admin!$F$57:$G$62,'1 Spec. - 2. Mervärdesmodell'!AT$171,'1 Spec. - 2. Mervärdesmodell'!$AO202)),"")</f>
        <v/>
      </c>
      <c r="AU202" s="193" t="str" cm="1">
        <f t="array" ref="AU202">IFERROR(IF(INDEX(Admin!$F$57:$G$62,'1 Spec. - 2. Mervärdesmodell'!AU$171,'1 Spec. - 2. Mervärdesmodell'!$AO202)="","",INDEX(Admin!$F$57:$G$62,'1 Spec. - 2. Mervärdesmodell'!AU$171,'1 Spec. - 2. Mervärdesmodell'!$AO202)),"")</f>
        <v/>
      </c>
      <c r="AV202" s="193" t="str" cm="1">
        <f t="array" ref="AV202">IFERROR(IF(INDEX(Admin!$F$57:$G$62,'1 Spec. - 2. Mervärdesmodell'!AV$171,'1 Spec. - 2. Mervärdesmodell'!$AO202)="","",INDEX(Admin!$F$57:$G$62,'1 Spec. - 2. Mervärdesmodell'!AV$171,'1 Spec. - 2. Mervärdesmodell'!$AO202)),"")</f>
        <v/>
      </c>
    </row>
    <row r="203" spans="1:48" ht="39.950000000000003" customHeight="1" x14ac:dyDescent="0.2">
      <c r="A203" s="203" t="str">
        <f t="shared" si="27"/>
        <v/>
      </c>
      <c r="B203" s="479"/>
      <c r="C203" s="480"/>
      <c r="D203" s="481"/>
      <c r="E203" s="473"/>
      <c r="F203" s="475"/>
      <c r="G203" s="473"/>
      <c r="H203" s="474"/>
      <c r="I203" s="474"/>
      <c r="J203" s="474"/>
      <c r="K203" s="475"/>
      <c r="L203" s="14"/>
      <c r="M203" s="14"/>
      <c r="N203" s="14"/>
      <c r="O203" s="14"/>
      <c r="P203" s="45"/>
      <c r="Q203" s="224"/>
      <c r="R203" s="704"/>
      <c r="S203" s="704"/>
      <c r="T203" s="704"/>
      <c r="U203" s="704"/>
      <c r="V203" s="704"/>
      <c r="W203" s="704"/>
      <c r="X203" s="704"/>
      <c r="Y203" s="704"/>
      <c r="Z203" s="704"/>
      <c r="AA203" s="705"/>
      <c r="AB203" s="45"/>
      <c r="AC203" s="45"/>
      <c r="AG203" s="45" t="b">
        <f t="shared" si="23"/>
        <v>0</v>
      </c>
      <c r="AH203" s="45" t="b">
        <f t="shared" si="24"/>
        <v>0</v>
      </c>
      <c r="AK203" t="b">
        <f t="shared" si="26"/>
        <v>0</v>
      </c>
      <c r="AO203" s="195" t="str">
        <f t="shared" si="25"/>
        <v/>
      </c>
      <c r="AP203" s="193"/>
      <c r="AQ203" s="193" t="str" cm="1">
        <f t="array" ref="AQ203">IFERROR(IF(INDEX(Admin!$F$57:$G$62,'1 Spec. - 2. Mervärdesmodell'!AQ$171,'1 Spec. - 2. Mervärdesmodell'!$AO203)="","",INDEX(Admin!$F$57:$G$62,'1 Spec. - 2. Mervärdesmodell'!AQ$171,'1 Spec. - 2. Mervärdesmodell'!$AO203)),"")</f>
        <v/>
      </c>
      <c r="AR203" s="193" t="str" cm="1">
        <f t="array" ref="AR203">IFERROR(IF(INDEX(Admin!$F$57:$G$62,'1 Spec. - 2. Mervärdesmodell'!AR$171,'1 Spec. - 2. Mervärdesmodell'!$AO203)="","",INDEX(Admin!$F$57:$G$62,'1 Spec. - 2. Mervärdesmodell'!AR$171,'1 Spec. - 2. Mervärdesmodell'!$AO203)),"")</f>
        <v/>
      </c>
      <c r="AS203" s="193" t="str" cm="1">
        <f t="array" ref="AS203">IFERROR(IF(INDEX(Admin!$F$57:$G$62,'1 Spec. - 2. Mervärdesmodell'!AS$171,'1 Spec. - 2. Mervärdesmodell'!$AO203)="","",INDEX(Admin!$F$57:$G$62,'1 Spec. - 2. Mervärdesmodell'!AS$171,'1 Spec. - 2. Mervärdesmodell'!$AO203)),"")</f>
        <v/>
      </c>
      <c r="AT203" s="193" t="str" cm="1">
        <f t="array" ref="AT203">IFERROR(IF(INDEX(Admin!$F$57:$G$62,'1 Spec. - 2. Mervärdesmodell'!AT$171,'1 Spec. - 2. Mervärdesmodell'!$AO203)="","",INDEX(Admin!$F$57:$G$62,'1 Spec. - 2. Mervärdesmodell'!AT$171,'1 Spec. - 2. Mervärdesmodell'!$AO203)),"")</f>
        <v/>
      </c>
      <c r="AU203" s="193" t="str" cm="1">
        <f t="array" ref="AU203">IFERROR(IF(INDEX(Admin!$F$57:$G$62,'1 Spec. - 2. Mervärdesmodell'!AU$171,'1 Spec. - 2. Mervärdesmodell'!$AO203)="","",INDEX(Admin!$F$57:$G$62,'1 Spec. - 2. Mervärdesmodell'!AU$171,'1 Spec. - 2. Mervärdesmodell'!$AO203)),"")</f>
        <v/>
      </c>
      <c r="AV203" s="193" t="str" cm="1">
        <f t="array" ref="AV203">IFERROR(IF(INDEX(Admin!$F$57:$G$62,'1 Spec. - 2. Mervärdesmodell'!AV$171,'1 Spec. - 2. Mervärdesmodell'!$AO203)="","",INDEX(Admin!$F$57:$G$62,'1 Spec. - 2. Mervärdesmodell'!AV$171,'1 Spec. - 2. Mervärdesmodell'!$AO203)),"")</f>
        <v/>
      </c>
    </row>
    <row r="204" spans="1:48" ht="39.950000000000003" customHeight="1" x14ac:dyDescent="0.2">
      <c r="A204" s="203" t="str">
        <f t="shared" si="27"/>
        <v/>
      </c>
      <c r="B204" s="479"/>
      <c r="C204" s="480"/>
      <c r="D204" s="481"/>
      <c r="E204" s="473"/>
      <c r="F204" s="475"/>
      <c r="G204" s="473"/>
      <c r="H204" s="474"/>
      <c r="I204" s="474"/>
      <c r="J204" s="474"/>
      <c r="K204" s="475"/>
      <c r="L204" s="14"/>
      <c r="M204" s="14"/>
      <c r="N204" s="14"/>
      <c r="O204" s="14"/>
      <c r="P204" s="45"/>
      <c r="Q204" s="224"/>
      <c r="R204" s="704"/>
      <c r="S204" s="704"/>
      <c r="T204" s="704"/>
      <c r="U204" s="704"/>
      <c r="V204" s="704"/>
      <c r="W204" s="704"/>
      <c r="X204" s="704"/>
      <c r="Y204" s="704"/>
      <c r="Z204" s="704"/>
      <c r="AA204" s="705"/>
      <c r="AB204" s="45"/>
      <c r="AC204" s="45"/>
      <c r="AG204" s="45" t="b">
        <f t="shared" si="23"/>
        <v>0</v>
      </c>
      <c r="AH204" s="45" t="b">
        <f t="shared" si="24"/>
        <v>0</v>
      </c>
      <c r="AK204" t="b">
        <f t="shared" si="26"/>
        <v>0</v>
      </c>
      <c r="AO204" s="195" t="str">
        <f t="shared" si="25"/>
        <v/>
      </c>
      <c r="AP204" s="193"/>
      <c r="AQ204" s="193" t="str" cm="1">
        <f t="array" ref="AQ204">IFERROR(IF(INDEX(Admin!$F$57:$G$62,'1 Spec. - 2. Mervärdesmodell'!AQ$171,'1 Spec. - 2. Mervärdesmodell'!$AO204)="","",INDEX(Admin!$F$57:$G$62,'1 Spec. - 2. Mervärdesmodell'!AQ$171,'1 Spec. - 2. Mervärdesmodell'!$AO204)),"")</f>
        <v/>
      </c>
      <c r="AR204" s="193" t="str" cm="1">
        <f t="array" ref="AR204">IFERROR(IF(INDEX(Admin!$F$57:$G$62,'1 Spec. - 2. Mervärdesmodell'!AR$171,'1 Spec. - 2. Mervärdesmodell'!$AO204)="","",INDEX(Admin!$F$57:$G$62,'1 Spec. - 2. Mervärdesmodell'!AR$171,'1 Spec. - 2. Mervärdesmodell'!$AO204)),"")</f>
        <v/>
      </c>
      <c r="AS204" s="193" t="str" cm="1">
        <f t="array" ref="AS204">IFERROR(IF(INDEX(Admin!$F$57:$G$62,'1 Spec. - 2. Mervärdesmodell'!AS$171,'1 Spec. - 2. Mervärdesmodell'!$AO204)="","",INDEX(Admin!$F$57:$G$62,'1 Spec. - 2. Mervärdesmodell'!AS$171,'1 Spec. - 2. Mervärdesmodell'!$AO204)),"")</f>
        <v/>
      </c>
      <c r="AT204" s="193" t="str" cm="1">
        <f t="array" ref="AT204">IFERROR(IF(INDEX(Admin!$F$57:$G$62,'1 Spec. - 2. Mervärdesmodell'!AT$171,'1 Spec. - 2. Mervärdesmodell'!$AO204)="","",INDEX(Admin!$F$57:$G$62,'1 Spec. - 2. Mervärdesmodell'!AT$171,'1 Spec. - 2. Mervärdesmodell'!$AO204)),"")</f>
        <v/>
      </c>
      <c r="AU204" s="193" t="str" cm="1">
        <f t="array" ref="AU204">IFERROR(IF(INDEX(Admin!$F$57:$G$62,'1 Spec. - 2. Mervärdesmodell'!AU$171,'1 Spec. - 2. Mervärdesmodell'!$AO204)="","",INDEX(Admin!$F$57:$G$62,'1 Spec. - 2. Mervärdesmodell'!AU$171,'1 Spec. - 2. Mervärdesmodell'!$AO204)),"")</f>
        <v/>
      </c>
      <c r="AV204" s="193" t="str" cm="1">
        <f t="array" ref="AV204">IFERROR(IF(INDEX(Admin!$F$57:$G$62,'1 Spec. - 2. Mervärdesmodell'!AV$171,'1 Spec. - 2. Mervärdesmodell'!$AO204)="","",INDEX(Admin!$F$57:$G$62,'1 Spec. - 2. Mervärdesmodell'!AV$171,'1 Spec. - 2. Mervärdesmodell'!$AO204)),"")</f>
        <v/>
      </c>
    </row>
    <row r="205" spans="1:48" ht="39.950000000000003" customHeight="1" x14ac:dyDescent="0.2">
      <c r="A205" s="203" t="str">
        <f t="shared" si="27"/>
        <v/>
      </c>
      <c r="B205" s="479"/>
      <c r="C205" s="480"/>
      <c r="D205" s="481"/>
      <c r="E205" s="473"/>
      <c r="F205" s="475"/>
      <c r="G205" s="473"/>
      <c r="H205" s="474"/>
      <c r="I205" s="474"/>
      <c r="J205" s="474"/>
      <c r="K205" s="475"/>
      <c r="L205" s="14"/>
      <c r="M205" s="14"/>
      <c r="N205" s="14"/>
      <c r="O205" s="14"/>
      <c r="P205" s="45"/>
      <c r="Q205" s="224"/>
      <c r="R205" s="704"/>
      <c r="S205" s="704"/>
      <c r="T205" s="704"/>
      <c r="U205" s="704"/>
      <c r="V205" s="704"/>
      <c r="W205" s="704"/>
      <c r="X205" s="704"/>
      <c r="Y205" s="704"/>
      <c r="Z205" s="704"/>
      <c r="AA205" s="705"/>
      <c r="AB205" s="45"/>
      <c r="AC205" s="45"/>
      <c r="AG205" s="45" t="b">
        <f t="shared" si="23"/>
        <v>0</v>
      </c>
      <c r="AH205" s="45" t="b">
        <f t="shared" si="24"/>
        <v>0</v>
      </c>
      <c r="AK205" t="b">
        <f t="shared" si="26"/>
        <v>0</v>
      </c>
      <c r="AO205" s="195" t="str">
        <f t="shared" si="25"/>
        <v/>
      </c>
      <c r="AP205" s="193"/>
      <c r="AQ205" s="193" t="str" cm="1">
        <f t="array" ref="AQ205">IFERROR(IF(INDEX(Admin!$F$57:$G$62,'1 Spec. - 2. Mervärdesmodell'!AQ$171,'1 Spec. - 2. Mervärdesmodell'!$AO205)="","",INDEX(Admin!$F$57:$G$62,'1 Spec. - 2. Mervärdesmodell'!AQ$171,'1 Spec. - 2. Mervärdesmodell'!$AO205)),"")</f>
        <v/>
      </c>
      <c r="AR205" s="193" t="str" cm="1">
        <f t="array" ref="AR205">IFERROR(IF(INDEX(Admin!$F$57:$G$62,'1 Spec. - 2. Mervärdesmodell'!AR$171,'1 Spec. - 2. Mervärdesmodell'!$AO205)="","",INDEX(Admin!$F$57:$G$62,'1 Spec. - 2. Mervärdesmodell'!AR$171,'1 Spec. - 2. Mervärdesmodell'!$AO205)),"")</f>
        <v/>
      </c>
      <c r="AS205" s="193" t="str" cm="1">
        <f t="array" ref="AS205">IFERROR(IF(INDEX(Admin!$F$57:$G$62,'1 Spec. - 2. Mervärdesmodell'!AS$171,'1 Spec. - 2. Mervärdesmodell'!$AO205)="","",INDEX(Admin!$F$57:$G$62,'1 Spec. - 2. Mervärdesmodell'!AS$171,'1 Spec. - 2. Mervärdesmodell'!$AO205)),"")</f>
        <v/>
      </c>
      <c r="AT205" s="193" t="str" cm="1">
        <f t="array" ref="AT205">IFERROR(IF(INDEX(Admin!$F$57:$G$62,'1 Spec. - 2. Mervärdesmodell'!AT$171,'1 Spec. - 2. Mervärdesmodell'!$AO205)="","",INDEX(Admin!$F$57:$G$62,'1 Spec. - 2. Mervärdesmodell'!AT$171,'1 Spec. - 2. Mervärdesmodell'!$AO205)),"")</f>
        <v/>
      </c>
      <c r="AU205" s="193" t="str" cm="1">
        <f t="array" ref="AU205">IFERROR(IF(INDEX(Admin!$F$57:$G$62,'1 Spec. - 2. Mervärdesmodell'!AU$171,'1 Spec. - 2. Mervärdesmodell'!$AO205)="","",INDEX(Admin!$F$57:$G$62,'1 Spec. - 2. Mervärdesmodell'!AU$171,'1 Spec. - 2. Mervärdesmodell'!$AO205)),"")</f>
        <v/>
      </c>
      <c r="AV205" s="193" t="str" cm="1">
        <f t="array" ref="AV205">IFERROR(IF(INDEX(Admin!$F$57:$G$62,'1 Spec. - 2. Mervärdesmodell'!AV$171,'1 Spec. - 2. Mervärdesmodell'!$AO205)="","",INDEX(Admin!$F$57:$G$62,'1 Spec. - 2. Mervärdesmodell'!AV$171,'1 Spec. - 2. Mervärdesmodell'!$AO205)),"")</f>
        <v/>
      </c>
    </row>
    <row r="206" spans="1:48" ht="39.950000000000003" customHeight="1" x14ac:dyDescent="0.2">
      <c r="A206" s="203" t="str">
        <f t="shared" si="27"/>
        <v/>
      </c>
      <c r="B206" s="479"/>
      <c r="C206" s="480"/>
      <c r="D206" s="481"/>
      <c r="E206" s="473"/>
      <c r="F206" s="475"/>
      <c r="G206" s="473"/>
      <c r="H206" s="474"/>
      <c r="I206" s="474"/>
      <c r="J206" s="474"/>
      <c r="K206" s="475"/>
      <c r="L206" s="14"/>
      <c r="M206" s="14"/>
      <c r="N206" s="14"/>
      <c r="O206" s="14"/>
      <c r="P206" s="45"/>
      <c r="Q206" s="224"/>
      <c r="R206" s="704"/>
      <c r="S206" s="704"/>
      <c r="T206" s="704"/>
      <c r="U206" s="704"/>
      <c r="V206" s="704"/>
      <c r="W206" s="704"/>
      <c r="X206" s="704"/>
      <c r="Y206" s="704"/>
      <c r="Z206" s="704"/>
      <c r="AA206" s="705"/>
      <c r="AB206" s="45"/>
      <c r="AC206" s="45"/>
      <c r="AG206" s="45" t="b">
        <f t="shared" si="23"/>
        <v>0</v>
      </c>
      <c r="AH206" s="45" t="b">
        <f t="shared" si="24"/>
        <v>0</v>
      </c>
      <c r="AK206" t="b">
        <f t="shared" si="26"/>
        <v>0</v>
      </c>
      <c r="AO206" s="195" t="str">
        <f t="shared" si="25"/>
        <v/>
      </c>
      <c r="AP206" s="193"/>
      <c r="AQ206" s="193" t="str" cm="1">
        <f t="array" ref="AQ206">IFERROR(IF(INDEX(Admin!$F$57:$G$62,'1 Spec. - 2. Mervärdesmodell'!AQ$171,'1 Spec. - 2. Mervärdesmodell'!$AO206)="","",INDEX(Admin!$F$57:$G$62,'1 Spec. - 2. Mervärdesmodell'!AQ$171,'1 Spec. - 2. Mervärdesmodell'!$AO206)),"")</f>
        <v/>
      </c>
      <c r="AR206" s="193" t="str" cm="1">
        <f t="array" ref="AR206">IFERROR(IF(INDEX(Admin!$F$57:$G$62,'1 Spec. - 2. Mervärdesmodell'!AR$171,'1 Spec. - 2. Mervärdesmodell'!$AO206)="","",INDEX(Admin!$F$57:$G$62,'1 Spec. - 2. Mervärdesmodell'!AR$171,'1 Spec. - 2. Mervärdesmodell'!$AO206)),"")</f>
        <v/>
      </c>
      <c r="AS206" s="193" t="str" cm="1">
        <f t="array" ref="AS206">IFERROR(IF(INDEX(Admin!$F$57:$G$62,'1 Spec. - 2. Mervärdesmodell'!AS$171,'1 Spec. - 2. Mervärdesmodell'!$AO206)="","",INDEX(Admin!$F$57:$G$62,'1 Spec. - 2. Mervärdesmodell'!AS$171,'1 Spec. - 2. Mervärdesmodell'!$AO206)),"")</f>
        <v/>
      </c>
      <c r="AT206" s="193" t="str" cm="1">
        <f t="array" ref="AT206">IFERROR(IF(INDEX(Admin!$F$57:$G$62,'1 Spec. - 2. Mervärdesmodell'!AT$171,'1 Spec. - 2. Mervärdesmodell'!$AO206)="","",INDEX(Admin!$F$57:$G$62,'1 Spec. - 2. Mervärdesmodell'!AT$171,'1 Spec. - 2. Mervärdesmodell'!$AO206)),"")</f>
        <v/>
      </c>
      <c r="AU206" s="193" t="str" cm="1">
        <f t="array" ref="AU206">IFERROR(IF(INDEX(Admin!$F$57:$G$62,'1 Spec. - 2. Mervärdesmodell'!AU$171,'1 Spec. - 2. Mervärdesmodell'!$AO206)="","",INDEX(Admin!$F$57:$G$62,'1 Spec. - 2. Mervärdesmodell'!AU$171,'1 Spec. - 2. Mervärdesmodell'!$AO206)),"")</f>
        <v/>
      </c>
      <c r="AV206" s="193" t="str" cm="1">
        <f t="array" ref="AV206">IFERROR(IF(INDEX(Admin!$F$57:$G$62,'1 Spec. - 2. Mervärdesmodell'!AV$171,'1 Spec. - 2. Mervärdesmodell'!$AO206)="","",INDEX(Admin!$F$57:$G$62,'1 Spec. - 2. Mervärdesmodell'!AV$171,'1 Spec. - 2. Mervärdesmodell'!$AO206)),"")</f>
        <v/>
      </c>
    </row>
    <row r="207" spans="1:48" x14ac:dyDescent="0.2">
      <c r="A207" s="101"/>
      <c r="B207" s="106"/>
      <c r="C207" s="106"/>
      <c r="D207" s="107"/>
      <c r="E207" s="106"/>
      <c r="F207" s="106"/>
      <c r="G207" s="7"/>
      <c r="H207" s="7"/>
      <c r="I207" s="7"/>
      <c r="J207" s="15"/>
      <c r="K207" s="131"/>
      <c r="L207" s="14"/>
      <c r="M207" s="14"/>
      <c r="N207" s="14"/>
      <c r="O207" s="14"/>
      <c r="Q207" s="11"/>
      <c r="R207" s="19"/>
      <c r="S207" s="19"/>
      <c r="T207" s="19"/>
      <c r="U207" s="19"/>
      <c r="V207" s="19"/>
      <c r="W207" s="19"/>
      <c r="X207" s="19"/>
      <c r="Y207" s="19"/>
      <c r="Z207" s="19"/>
      <c r="AA207" s="266"/>
      <c r="AB207" s="44"/>
      <c r="AC207" s="15"/>
      <c r="AG207" s="15"/>
    </row>
    <row r="208" spans="1:48" ht="29.25" hidden="1" customHeight="1" x14ac:dyDescent="0.2">
      <c r="A208" s="101"/>
      <c r="B208" s="106"/>
      <c r="C208" s="106"/>
      <c r="D208" s="107"/>
      <c r="E208" s="106"/>
      <c r="F208" s="106"/>
      <c r="G208" s="7"/>
      <c r="H208" s="608"/>
      <c r="I208" s="708"/>
      <c r="J208" s="708"/>
      <c r="K208" s="131"/>
      <c r="L208" s="171"/>
      <c r="M208" s="162"/>
      <c r="N208" s="162"/>
      <c r="O208" s="162"/>
      <c r="Q208" s="24"/>
      <c r="R208" s="19"/>
      <c r="S208" s="19"/>
      <c r="T208" s="19"/>
      <c r="U208" s="19"/>
      <c r="V208" s="19"/>
      <c r="W208" s="19"/>
      <c r="X208" s="19"/>
      <c r="Y208" s="19"/>
      <c r="Z208" s="19"/>
      <c r="AA208" s="266"/>
      <c r="AB208" s="44"/>
      <c r="AC208" s="15"/>
      <c r="AG208" s="15"/>
    </row>
    <row r="209" spans="1:48" hidden="1" x14ac:dyDescent="0.2">
      <c r="A209" s="101"/>
      <c r="B209" s="106"/>
      <c r="C209" s="106"/>
      <c r="D209" s="107"/>
      <c r="E209" s="106"/>
      <c r="F209" s="106"/>
      <c r="G209" s="7"/>
      <c r="H209" s="7"/>
      <c r="I209" s="7"/>
      <c r="J209" s="15"/>
      <c r="K209" s="131"/>
      <c r="L209" s="162"/>
      <c r="M209" s="162"/>
      <c r="N209" s="162"/>
      <c r="O209" s="162"/>
      <c r="Q209" s="11"/>
      <c r="R209" s="19"/>
      <c r="S209" s="19"/>
      <c r="T209" s="19"/>
      <c r="U209" s="19"/>
      <c r="V209" s="19"/>
      <c r="W209" s="19"/>
      <c r="X209" s="19"/>
      <c r="Y209" s="19"/>
      <c r="Z209" s="19"/>
      <c r="AA209" s="266"/>
      <c r="AB209" s="44"/>
      <c r="AC209" s="15"/>
      <c r="AG209" s="15"/>
    </row>
    <row r="210" spans="1:48" ht="15.75" customHeight="1" x14ac:dyDescent="0.2">
      <c r="A210" s="134"/>
      <c r="B210" s="709" t="s">
        <v>321</v>
      </c>
      <c r="C210" s="709"/>
      <c r="D210" s="709"/>
      <c r="E210" s="710"/>
      <c r="F210" s="106"/>
      <c r="G210" s="7"/>
      <c r="H210" s="7"/>
      <c r="I210" s="7"/>
      <c r="J210" s="15"/>
      <c r="K210" s="131"/>
      <c r="L210" s="132"/>
      <c r="M210" s="249"/>
      <c r="N210" s="249"/>
      <c r="O210" s="249"/>
      <c r="Q210" s="11"/>
      <c r="R210" s="19"/>
      <c r="S210" s="19"/>
      <c r="T210" s="19"/>
      <c r="U210" s="19"/>
      <c r="V210" s="19"/>
      <c r="W210" s="19"/>
      <c r="X210" s="19"/>
      <c r="Y210" s="19"/>
      <c r="Z210" s="19"/>
      <c r="AA210" s="266"/>
      <c r="AB210" s="44"/>
      <c r="AC210" s="15"/>
      <c r="AG210" s="15"/>
    </row>
    <row r="211" spans="1:48" ht="93" customHeight="1" x14ac:dyDescent="0.2">
      <c r="A211" s="101"/>
      <c r="B211" s="539" t="s">
        <v>741</v>
      </c>
      <c r="C211" s="694"/>
      <c r="D211" s="540"/>
      <c r="E211" s="539" t="s">
        <v>729</v>
      </c>
      <c r="F211" s="694"/>
      <c r="G211" s="539" t="s">
        <v>322</v>
      </c>
      <c r="H211" s="694"/>
      <c r="I211" s="694"/>
      <c r="J211" s="540"/>
      <c r="K211" s="246" t="s">
        <v>798</v>
      </c>
      <c r="Q211" s="46" t="s">
        <v>133</v>
      </c>
      <c r="R211" s="711" t="s">
        <v>72</v>
      </c>
      <c r="S211" s="712"/>
      <c r="T211" s="712"/>
      <c r="U211" s="712"/>
      <c r="V211" s="712"/>
      <c r="W211" s="712"/>
      <c r="X211" s="712"/>
      <c r="Y211" s="712"/>
      <c r="Z211" s="712"/>
      <c r="AA211" s="713"/>
      <c r="AB211" s="64"/>
      <c r="AC211" s="63"/>
      <c r="AG211" s="65"/>
      <c r="AH211" s="65"/>
    </row>
    <row r="212" spans="1:48" ht="39.950000000000003" customHeight="1" x14ac:dyDescent="0.2">
      <c r="A212" s="203" t="str">
        <f t="shared" ref="A212:A236" si="29">IFERROR(IF(ISERROR(FIND("Kaffe",B212,1)),IF(ISERROR(FIND("Vatten",B212)),"","KravVatten"),"KravKaffe"),"")</f>
        <v/>
      </c>
      <c r="B212" s="479"/>
      <c r="C212" s="480"/>
      <c r="D212" s="481"/>
      <c r="E212" s="473"/>
      <c r="F212" s="475"/>
      <c r="G212" s="473"/>
      <c r="H212" s="474"/>
      <c r="I212" s="474"/>
      <c r="J212" s="475"/>
      <c r="K212" s="370"/>
      <c r="P212" s="45"/>
      <c r="Q212" s="126"/>
      <c r="R212" s="701"/>
      <c r="S212" s="706"/>
      <c r="T212" s="706"/>
      <c r="U212" s="706"/>
      <c r="V212" s="706"/>
      <c r="W212" s="706"/>
      <c r="X212" s="706"/>
      <c r="Y212" s="706"/>
      <c r="Z212" s="706"/>
      <c r="AA212" s="707"/>
      <c r="AB212" s="45"/>
      <c r="AC212" s="45"/>
      <c r="AG212" s="45"/>
      <c r="AH212" s="45"/>
      <c r="AK212" s="40"/>
      <c r="AO212" s="195" t="str">
        <f t="shared" ref="AO212:AO246" si="30">IF(RIGHT(LEFT(B212,5),1)="K",1,IF(RIGHT(LEFT(B212,5),1)="V",2,""))</f>
        <v/>
      </c>
      <c r="AP212" s="193"/>
      <c r="AQ212" s="193" t="str" cm="1">
        <f t="array" ref="AQ212">IFERROR(IF(INDEX(Admin!$F$57:$G$62,'1 Spec. - 2. Mervärdesmodell'!AQ$171,'1 Spec. - 2. Mervärdesmodell'!$AO212)="","",INDEX(Admin!$F$57:$G$62,'1 Spec. - 2. Mervärdesmodell'!AQ$171,'1 Spec. - 2. Mervärdesmodell'!$AO212)),"")</f>
        <v/>
      </c>
      <c r="AR212" s="193" t="str" cm="1">
        <f t="array" ref="AR212">IFERROR(IF(INDEX(Admin!$F$57:$G$62,'1 Spec. - 2. Mervärdesmodell'!AR$171,'1 Spec. - 2. Mervärdesmodell'!$AO212)="","",INDEX(Admin!$F$57:$G$62,'1 Spec. - 2. Mervärdesmodell'!AR$171,'1 Spec. - 2. Mervärdesmodell'!$AO212)),"")</f>
        <v/>
      </c>
      <c r="AS212" s="193" t="str" cm="1">
        <f t="array" ref="AS212">IFERROR(IF(INDEX(Admin!$F$57:$G$62,'1 Spec. - 2. Mervärdesmodell'!AS$171,'1 Spec. - 2. Mervärdesmodell'!$AO212)="","",INDEX(Admin!$F$57:$G$62,'1 Spec. - 2. Mervärdesmodell'!AS$171,'1 Spec. - 2. Mervärdesmodell'!$AO212)),"")</f>
        <v/>
      </c>
      <c r="AT212" s="193" t="str" cm="1">
        <f t="array" ref="AT212">IFERROR(IF(INDEX(Admin!$F$57:$G$62,'1 Spec. - 2. Mervärdesmodell'!AT$171,'1 Spec. - 2. Mervärdesmodell'!$AO212)="","",INDEX(Admin!$F$57:$G$62,'1 Spec. - 2. Mervärdesmodell'!AT$171,'1 Spec. - 2. Mervärdesmodell'!$AO212)),"")</f>
        <v/>
      </c>
      <c r="AU212" s="193" t="str" cm="1">
        <f t="array" ref="AU212">IFERROR(IF(INDEX(Admin!$F$57:$G$62,'1 Spec. - 2. Mervärdesmodell'!AU$171,'1 Spec. - 2. Mervärdesmodell'!$AO212)="","",INDEX(Admin!$F$57:$G$62,'1 Spec. - 2. Mervärdesmodell'!AU$171,'1 Spec. - 2. Mervärdesmodell'!$AO212)),"")</f>
        <v/>
      </c>
      <c r="AV212" s="193" t="str" cm="1">
        <f t="array" ref="AV212">IFERROR(IF(INDEX(Admin!$F$57:$G$62,'1 Spec. - 2. Mervärdesmodell'!AV$171,'1 Spec. - 2. Mervärdesmodell'!$AO212)="","",INDEX(Admin!$F$57:$G$62,'1 Spec. - 2. Mervärdesmodell'!AV$171,'1 Spec. - 2. Mervärdesmodell'!$AO212)),"")</f>
        <v/>
      </c>
    </row>
    <row r="213" spans="1:48" ht="39.950000000000003" customHeight="1" x14ac:dyDescent="0.2">
      <c r="A213" s="203" t="str">
        <f t="shared" si="29"/>
        <v/>
      </c>
      <c r="B213" s="479"/>
      <c r="C213" s="480"/>
      <c r="D213" s="481"/>
      <c r="E213" s="473"/>
      <c r="F213" s="475"/>
      <c r="G213" s="473"/>
      <c r="H213" s="474"/>
      <c r="I213" s="474"/>
      <c r="J213" s="475"/>
      <c r="K213" s="370"/>
      <c r="P213" s="45"/>
      <c r="Q213" s="126"/>
      <c r="R213" s="701"/>
      <c r="S213" s="702"/>
      <c r="T213" s="702"/>
      <c r="U213" s="702"/>
      <c r="V213" s="702"/>
      <c r="W213" s="702"/>
      <c r="X213" s="702"/>
      <c r="Y213" s="702"/>
      <c r="Z213" s="702"/>
      <c r="AA213" s="703"/>
      <c r="AB213" s="45"/>
      <c r="AC213" s="45"/>
      <c r="AG213" s="45"/>
      <c r="AH213" s="45"/>
      <c r="AK213" s="40"/>
      <c r="AO213" s="195" t="str">
        <f t="shared" si="30"/>
        <v/>
      </c>
      <c r="AP213" s="193"/>
      <c r="AQ213" s="193" t="str" cm="1">
        <f t="array" ref="AQ213">IFERROR(IF(INDEX(Admin!$F$57:$G$62,'1 Spec. - 2. Mervärdesmodell'!AQ$171,'1 Spec. - 2. Mervärdesmodell'!$AO213)="","",INDEX(Admin!$F$57:$G$62,'1 Spec. - 2. Mervärdesmodell'!AQ$171,'1 Spec. - 2. Mervärdesmodell'!$AO213)),"")</f>
        <v/>
      </c>
      <c r="AR213" s="193" t="str" cm="1">
        <f t="array" ref="AR213">IFERROR(IF(INDEX(Admin!$F$57:$G$62,'1 Spec. - 2. Mervärdesmodell'!AR$171,'1 Spec. - 2. Mervärdesmodell'!$AO213)="","",INDEX(Admin!$F$57:$G$62,'1 Spec. - 2. Mervärdesmodell'!AR$171,'1 Spec. - 2. Mervärdesmodell'!$AO213)),"")</f>
        <v/>
      </c>
      <c r="AS213" s="193" t="str" cm="1">
        <f t="array" ref="AS213">IFERROR(IF(INDEX(Admin!$F$57:$G$62,'1 Spec. - 2. Mervärdesmodell'!AS$171,'1 Spec. - 2. Mervärdesmodell'!$AO213)="","",INDEX(Admin!$F$57:$G$62,'1 Spec. - 2. Mervärdesmodell'!AS$171,'1 Spec. - 2. Mervärdesmodell'!$AO213)),"")</f>
        <v/>
      </c>
      <c r="AT213" s="193" t="str" cm="1">
        <f t="array" ref="AT213">IFERROR(IF(INDEX(Admin!$F$57:$G$62,'1 Spec. - 2. Mervärdesmodell'!AT$171,'1 Spec. - 2. Mervärdesmodell'!$AO213)="","",INDEX(Admin!$F$57:$G$62,'1 Spec. - 2. Mervärdesmodell'!AT$171,'1 Spec. - 2. Mervärdesmodell'!$AO213)),"")</f>
        <v/>
      </c>
      <c r="AU213" s="193" t="str" cm="1">
        <f t="array" ref="AU213">IFERROR(IF(INDEX(Admin!$F$57:$G$62,'1 Spec. - 2. Mervärdesmodell'!AU$171,'1 Spec. - 2. Mervärdesmodell'!$AO213)="","",INDEX(Admin!$F$57:$G$62,'1 Spec. - 2. Mervärdesmodell'!AU$171,'1 Spec. - 2. Mervärdesmodell'!$AO213)),"")</f>
        <v/>
      </c>
      <c r="AV213" s="193" t="str" cm="1">
        <f t="array" ref="AV213">IFERROR(IF(INDEX(Admin!$F$57:$G$62,'1 Spec. - 2. Mervärdesmodell'!AV$171,'1 Spec. - 2. Mervärdesmodell'!$AO213)="","",INDEX(Admin!$F$57:$G$62,'1 Spec. - 2. Mervärdesmodell'!AV$171,'1 Spec. - 2. Mervärdesmodell'!$AO213)),"")</f>
        <v/>
      </c>
    </row>
    <row r="214" spans="1:48" ht="39.950000000000003" customHeight="1" x14ac:dyDescent="0.2">
      <c r="A214" s="203" t="str">
        <f t="shared" si="29"/>
        <v/>
      </c>
      <c r="B214" s="479"/>
      <c r="C214" s="480"/>
      <c r="D214" s="481"/>
      <c r="E214" s="473"/>
      <c r="F214" s="475"/>
      <c r="G214" s="473"/>
      <c r="H214" s="474"/>
      <c r="I214" s="474"/>
      <c r="J214" s="475"/>
      <c r="K214" s="370"/>
      <c r="P214" s="45"/>
      <c r="Q214" s="126"/>
      <c r="R214" s="701"/>
      <c r="S214" s="702"/>
      <c r="T214" s="702"/>
      <c r="U214" s="702"/>
      <c r="V214" s="702"/>
      <c r="W214" s="702"/>
      <c r="X214" s="702"/>
      <c r="Y214" s="702"/>
      <c r="Z214" s="702"/>
      <c r="AA214" s="703"/>
      <c r="AB214" s="45"/>
      <c r="AC214" s="45"/>
      <c r="AG214" s="45"/>
      <c r="AH214" s="45"/>
      <c r="AK214" s="40"/>
      <c r="AO214" s="195" t="str">
        <f t="shared" si="30"/>
        <v/>
      </c>
      <c r="AP214" s="193"/>
      <c r="AQ214" s="193" t="str" cm="1">
        <f t="array" ref="AQ214">IFERROR(IF(INDEX(Admin!$F$57:$G$62,'1 Spec. - 2. Mervärdesmodell'!AQ$171,'1 Spec. - 2. Mervärdesmodell'!$AO214)="","",INDEX(Admin!$F$57:$G$62,'1 Spec. - 2. Mervärdesmodell'!AQ$171,'1 Spec. - 2. Mervärdesmodell'!$AO214)),"")</f>
        <v/>
      </c>
      <c r="AR214" s="193" t="str" cm="1">
        <f t="array" ref="AR214">IFERROR(IF(INDEX(Admin!$F$57:$G$62,'1 Spec. - 2. Mervärdesmodell'!AR$171,'1 Spec. - 2. Mervärdesmodell'!$AO214)="","",INDEX(Admin!$F$57:$G$62,'1 Spec. - 2. Mervärdesmodell'!AR$171,'1 Spec. - 2. Mervärdesmodell'!$AO214)),"")</f>
        <v/>
      </c>
      <c r="AS214" s="193" t="str" cm="1">
        <f t="array" ref="AS214">IFERROR(IF(INDEX(Admin!$F$57:$G$62,'1 Spec. - 2. Mervärdesmodell'!AS$171,'1 Spec. - 2. Mervärdesmodell'!$AO214)="","",INDEX(Admin!$F$57:$G$62,'1 Spec. - 2. Mervärdesmodell'!AS$171,'1 Spec. - 2. Mervärdesmodell'!$AO214)),"")</f>
        <v/>
      </c>
      <c r="AT214" s="193" t="str" cm="1">
        <f t="array" ref="AT214">IFERROR(IF(INDEX(Admin!$F$57:$G$62,'1 Spec. - 2. Mervärdesmodell'!AT$171,'1 Spec. - 2. Mervärdesmodell'!$AO214)="","",INDEX(Admin!$F$57:$G$62,'1 Spec. - 2. Mervärdesmodell'!AT$171,'1 Spec. - 2. Mervärdesmodell'!$AO214)),"")</f>
        <v/>
      </c>
      <c r="AU214" s="193" t="str" cm="1">
        <f t="array" ref="AU214">IFERROR(IF(INDEX(Admin!$F$57:$G$62,'1 Spec. - 2. Mervärdesmodell'!AU$171,'1 Spec. - 2. Mervärdesmodell'!$AO214)="","",INDEX(Admin!$F$57:$G$62,'1 Spec. - 2. Mervärdesmodell'!AU$171,'1 Spec. - 2. Mervärdesmodell'!$AO214)),"")</f>
        <v/>
      </c>
      <c r="AV214" s="193" t="str" cm="1">
        <f t="array" ref="AV214">IFERROR(IF(INDEX(Admin!$F$57:$G$62,'1 Spec. - 2. Mervärdesmodell'!AV$171,'1 Spec. - 2. Mervärdesmodell'!$AO214)="","",INDEX(Admin!$F$57:$G$62,'1 Spec. - 2. Mervärdesmodell'!AV$171,'1 Spec. - 2. Mervärdesmodell'!$AO214)),"")</f>
        <v/>
      </c>
    </row>
    <row r="215" spans="1:48" ht="39.950000000000003" customHeight="1" x14ac:dyDescent="0.2">
      <c r="A215" s="203" t="str">
        <f t="shared" si="29"/>
        <v/>
      </c>
      <c r="B215" s="479"/>
      <c r="C215" s="480"/>
      <c r="D215" s="481"/>
      <c r="E215" s="473"/>
      <c r="F215" s="475"/>
      <c r="G215" s="473"/>
      <c r="H215" s="474"/>
      <c r="I215" s="474"/>
      <c r="J215" s="475"/>
      <c r="K215" s="370"/>
      <c r="P215" s="45"/>
      <c r="Q215" s="126"/>
      <c r="R215" s="701"/>
      <c r="S215" s="702"/>
      <c r="T215" s="702"/>
      <c r="U215" s="702"/>
      <c r="V215" s="702"/>
      <c r="W215" s="702"/>
      <c r="X215" s="702"/>
      <c r="Y215" s="702"/>
      <c r="Z215" s="702"/>
      <c r="AA215" s="703"/>
      <c r="AB215" s="45"/>
      <c r="AC215" s="45"/>
      <c r="AG215" s="45"/>
      <c r="AH215" s="45"/>
      <c r="AK215" s="40"/>
      <c r="AO215" s="195" t="str">
        <f t="shared" si="30"/>
        <v/>
      </c>
      <c r="AP215" s="193"/>
      <c r="AQ215" s="193" t="str" cm="1">
        <f t="array" ref="AQ215">IFERROR(IF(INDEX(Admin!$F$57:$G$62,'1 Spec. - 2. Mervärdesmodell'!AQ$171,'1 Spec. - 2. Mervärdesmodell'!$AO215)="","",INDEX(Admin!$F$57:$G$62,'1 Spec. - 2. Mervärdesmodell'!AQ$171,'1 Spec. - 2. Mervärdesmodell'!$AO215)),"")</f>
        <v/>
      </c>
      <c r="AR215" s="193" t="str" cm="1">
        <f t="array" ref="AR215">IFERROR(IF(INDEX(Admin!$F$57:$G$62,'1 Spec. - 2. Mervärdesmodell'!AR$171,'1 Spec. - 2. Mervärdesmodell'!$AO215)="","",INDEX(Admin!$F$57:$G$62,'1 Spec. - 2. Mervärdesmodell'!AR$171,'1 Spec. - 2. Mervärdesmodell'!$AO215)),"")</f>
        <v/>
      </c>
      <c r="AS215" s="193" t="str" cm="1">
        <f t="array" ref="AS215">IFERROR(IF(INDEX(Admin!$F$57:$G$62,'1 Spec. - 2. Mervärdesmodell'!AS$171,'1 Spec. - 2. Mervärdesmodell'!$AO215)="","",INDEX(Admin!$F$57:$G$62,'1 Spec. - 2. Mervärdesmodell'!AS$171,'1 Spec. - 2. Mervärdesmodell'!$AO215)),"")</f>
        <v/>
      </c>
      <c r="AT215" s="193" t="str" cm="1">
        <f t="array" ref="AT215">IFERROR(IF(INDEX(Admin!$F$57:$G$62,'1 Spec. - 2. Mervärdesmodell'!AT$171,'1 Spec. - 2. Mervärdesmodell'!$AO215)="","",INDEX(Admin!$F$57:$G$62,'1 Spec. - 2. Mervärdesmodell'!AT$171,'1 Spec. - 2. Mervärdesmodell'!$AO215)),"")</f>
        <v/>
      </c>
      <c r="AU215" s="193" t="str" cm="1">
        <f t="array" ref="AU215">IFERROR(IF(INDEX(Admin!$F$57:$G$62,'1 Spec. - 2. Mervärdesmodell'!AU$171,'1 Spec. - 2. Mervärdesmodell'!$AO215)="","",INDEX(Admin!$F$57:$G$62,'1 Spec. - 2. Mervärdesmodell'!AU$171,'1 Spec. - 2. Mervärdesmodell'!$AO215)),"")</f>
        <v/>
      </c>
      <c r="AV215" s="193" t="str" cm="1">
        <f t="array" ref="AV215">IFERROR(IF(INDEX(Admin!$F$57:$G$62,'1 Spec. - 2. Mervärdesmodell'!AV$171,'1 Spec. - 2. Mervärdesmodell'!$AO215)="","",INDEX(Admin!$F$57:$G$62,'1 Spec. - 2. Mervärdesmodell'!AV$171,'1 Spec. - 2. Mervärdesmodell'!$AO215)),"")</f>
        <v/>
      </c>
    </row>
    <row r="216" spans="1:48" ht="39.950000000000003" customHeight="1" x14ac:dyDescent="0.2">
      <c r="A216" s="203" t="str">
        <f t="shared" si="29"/>
        <v/>
      </c>
      <c r="B216" s="479"/>
      <c r="C216" s="480"/>
      <c r="D216" s="481"/>
      <c r="E216" s="473"/>
      <c r="F216" s="475"/>
      <c r="G216" s="473"/>
      <c r="H216" s="474"/>
      <c r="I216" s="474"/>
      <c r="J216" s="475"/>
      <c r="K216" s="370"/>
      <c r="P216" s="45"/>
      <c r="Q216" s="126"/>
      <c r="R216" s="701"/>
      <c r="S216" s="702"/>
      <c r="T216" s="702"/>
      <c r="U216" s="702"/>
      <c r="V216" s="702"/>
      <c r="W216" s="702"/>
      <c r="X216" s="702"/>
      <c r="Y216" s="702"/>
      <c r="Z216" s="702"/>
      <c r="AA216" s="703"/>
      <c r="AB216" s="45"/>
      <c r="AC216" s="45"/>
      <c r="AG216" s="45"/>
      <c r="AH216" s="45"/>
      <c r="AK216" s="40"/>
      <c r="AO216" s="195" t="str">
        <f t="shared" si="30"/>
        <v/>
      </c>
      <c r="AP216" s="193"/>
      <c r="AQ216" s="193" t="str" cm="1">
        <f t="array" ref="AQ216">IFERROR(IF(INDEX(Admin!$F$57:$G$62,'1 Spec. - 2. Mervärdesmodell'!AQ$171,'1 Spec. - 2. Mervärdesmodell'!$AO216)="","",INDEX(Admin!$F$57:$G$62,'1 Spec. - 2. Mervärdesmodell'!AQ$171,'1 Spec. - 2. Mervärdesmodell'!$AO216)),"")</f>
        <v/>
      </c>
      <c r="AR216" s="193" t="str" cm="1">
        <f t="array" ref="AR216">IFERROR(IF(INDEX(Admin!$F$57:$G$62,'1 Spec. - 2. Mervärdesmodell'!AR$171,'1 Spec. - 2. Mervärdesmodell'!$AO216)="","",INDEX(Admin!$F$57:$G$62,'1 Spec. - 2. Mervärdesmodell'!AR$171,'1 Spec. - 2. Mervärdesmodell'!$AO216)),"")</f>
        <v/>
      </c>
      <c r="AS216" s="193" t="str" cm="1">
        <f t="array" ref="AS216">IFERROR(IF(INDEX(Admin!$F$57:$G$62,'1 Spec. - 2. Mervärdesmodell'!AS$171,'1 Spec. - 2. Mervärdesmodell'!$AO216)="","",INDEX(Admin!$F$57:$G$62,'1 Spec. - 2. Mervärdesmodell'!AS$171,'1 Spec. - 2. Mervärdesmodell'!$AO216)),"")</f>
        <v/>
      </c>
      <c r="AT216" s="193" t="str" cm="1">
        <f t="array" ref="AT216">IFERROR(IF(INDEX(Admin!$F$57:$G$62,'1 Spec. - 2. Mervärdesmodell'!AT$171,'1 Spec. - 2. Mervärdesmodell'!$AO216)="","",INDEX(Admin!$F$57:$G$62,'1 Spec. - 2. Mervärdesmodell'!AT$171,'1 Spec. - 2. Mervärdesmodell'!$AO216)),"")</f>
        <v/>
      </c>
      <c r="AU216" s="193" t="str" cm="1">
        <f t="array" ref="AU216">IFERROR(IF(INDEX(Admin!$F$57:$G$62,'1 Spec. - 2. Mervärdesmodell'!AU$171,'1 Spec. - 2. Mervärdesmodell'!$AO216)="","",INDEX(Admin!$F$57:$G$62,'1 Spec. - 2. Mervärdesmodell'!AU$171,'1 Spec. - 2. Mervärdesmodell'!$AO216)),"")</f>
        <v/>
      </c>
      <c r="AV216" s="193" t="str" cm="1">
        <f t="array" ref="AV216">IFERROR(IF(INDEX(Admin!$F$57:$G$62,'1 Spec. - 2. Mervärdesmodell'!AV$171,'1 Spec. - 2. Mervärdesmodell'!$AO216)="","",INDEX(Admin!$F$57:$G$62,'1 Spec. - 2. Mervärdesmodell'!AV$171,'1 Spec. - 2. Mervärdesmodell'!$AO216)),"")</f>
        <v/>
      </c>
    </row>
    <row r="217" spans="1:48" ht="39.950000000000003" customHeight="1" x14ac:dyDescent="0.2">
      <c r="A217" s="203" t="str">
        <f t="shared" ref="A217:A231" si="31">IFERROR(IF(ISERROR(FIND("Kaffe",B217,1)),IF(ISERROR(FIND("Vatten",B217)),"","KravVatten"),"KravKaffe"),"")</f>
        <v/>
      </c>
      <c r="B217" s="479"/>
      <c r="C217" s="480"/>
      <c r="D217" s="481"/>
      <c r="E217" s="473"/>
      <c r="F217" s="475"/>
      <c r="G217" s="473"/>
      <c r="H217" s="474"/>
      <c r="I217" s="474"/>
      <c r="J217" s="475"/>
      <c r="K217" s="370"/>
      <c r="P217" s="45"/>
      <c r="Q217" s="126"/>
      <c r="R217" s="701"/>
      <c r="S217" s="702"/>
      <c r="T217" s="702"/>
      <c r="U217" s="702"/>
      <c r="V217" s="702"/>
      <c r="W217" s="702"/>
      <c r="X217" s="702"/>
      <c r="Y217" s="702"/>
      <c r="Z217" s="702"/>
      <c r="AA217" s="703"/>
      <c r="AB217" s="45"/>
      <c r="AC217" s="45"/>
      <c r="AG217" s="45"/>
      <c r="AH217" s="45"/>
      <c r="AK217" s="40"/>
      <c r="AO217" s="195" t="str">
        <f t="shared" si="30"/>
        <v/>
      </c>
      <c r="AP217" s="193"/>
      <c r="AQ217" s="193" t="str" cm="1">
        <f t="array" ref="AQ217">IFERROR(IF(INDEX(Admin!$F$57:$G$62,'1 Spec. - 2. Mervärdesmodell'!AQ$171,'1 Spec. - 2. Mervärdesmodell'!$AO217)="","",INDEX(Admin!$F$57:$G$62,'1 Spec. - 2. Mervärdesmodell'!AQ$171,'1 Spec. - 2. Mervärdesmodell'!$AO217)),"")</f>
        <v/>
      </c>
      <c r="AR217" s="193" t="str" cm="1">
        <f t="array" ref="AR217">IFERROR(IF(INDEX(Admin!$F$57:$G$62,'1 Spec. - 2. Mervärdesmodell'!AR$171,'1 Spec. - 2. Mervärdesmodell'!$AO217)="","",INDEX(Admin!$F$57:$G$62,'1 Spec. - 2. Mervärdesmodell'!AR$171,'1 Spec. - 2. Mervärdesmodell'!$AO217)),"")</f>
        <v/>
      </c>
      <c r="AS217" s="193" t="str" cm="1">
        <f t="array" ref="AS217">IFERROR(IF(INDEX(Admin!$F$57:$G$62,'1 Spec. - 2. Mervärdesmodell'!AS$171,'1 Spec. - 2. Mervärdesmodell'!$AO217)="","",INDEX(Admin!$F$57:$G$62,'1 Spec. - 2. Mervärdesmodell'!AS$171,'1 Spec. - 2. Mervärdesmodell'!$AO217)),"")</f>
        <v/>
      </c>
      <c r="AT217" s="193" t="str" cm="1">
        <f t="array" ref="AT217">IFERROR(IF(INDEX(Admin!$F$57:$G$62,'1 Spec. - 2. Mervärdesmodell'!AT$171,'1 Spec. - 2. Mervärdesmodell'!$AO217)="","",INDEX(Admin!$F$57:$G$62,'1 Spec. - 2. Mervärdesmodell'!AT$171,'1 Spec. - 2. Mervärdesmodell'!$AO217)),"")</f>
        <v/>
      </c>
      <c r="AU217" s="193" t="str" cm="1">
        <f t="array" ref="AU217">IFERROR(IF(INDEX(Admin!$F$57:$G$62,'1 Spec. - 2. Mervärdesmodell'!AU$171,'1 Spec. - 2. Mervärdesmodell'!$AO217)="","",INDEX(Admin!$F$57:$G$62,'1 Spec. - 2. Mervärdesmodell'!AU$171,'1 Spec. - 2. Mervärdesmodell'!$AO217)),"")</f>
        <v/>
      </c>
      <c r="AV217" s="193" t="str" cm="1">
        <f t="array" ref="AV217">IFERROR(IF(INDEX(Admin!$F$57:$G$62,'1 Spec. - 2. Mervärdesmodell'!AV$171,'1 Spec. - 2. Mervärdesmodell'!$AO217)="","",INDEX(Admin!$F$57:$G$62,'1 Spec. - 2. Mervärdesmodell'!AV$171,'1 Spec. - 2. Mervärdesmodell'!$AO217)),"")</f>
        <v/>
      </c>
    </row>
    <row r="218" spans="1:48" ht="39.950000000000003" customHeight="1" x14ac:dyDescent="0.2">
      <c r="A218" s="203" t="str">
        <f t="shared" si="31"/>
        <v/>
      </c>
      <c r="B218" s="479"/>
      <c r="C218" s="480"/>
      <c r="D218" s="481"/>
      <c r="E218" s="473"/>
      <c r="F218" s="475"/>
      <c r="G218" s="473"/>
      <c r="H218" s="474"/>
      <c r="I218" s="474"/>
      <c r="J218" s="475"/>
      <c r="K218" s="370"/>
      <c r="P218" s="172"/>
      <c r="Q218" s="126"/>
      <c r="R218" s="701"/>
      <c r="S218" s="702"/>
      <c r="T218" s="702"/>
      <c r="U218" s="702"/>
      <c r="V218" s="702"/>
      <c r="W218" s="702"/>
      <c r="X218" s="702"/>
      <c r="Y218" s="702"/>
      <c r="Z218" s="702"/>
      <c r="AA218" s="703"/>
      <c r="AB218" s="45"/>
      <c r="AC218" s="45"/>
      <c r="AG218" s="45"/>
      <c r="AH218" s="45"/>
      <c r="AK218" s="40"/>
      <c r="AO218" s="195" t="str">
        <f t="shared" si="30"/>
        <v/>
      </c>
      <c r="AP218" s="193"/>
      <c r="AQ218" s="193" t="str" cm="1">
        <f t="array" ref="AQ218">IFERROR(IF(INDEX(Admin!$F$57:$G$62,'1 Spec. - 2. Mervärdesmodell'!AQ$171,'1 Spec. - 2. Mervärdesmodell'!$AO218)="","",INDEX(Admin!$F$57:$G$62,'1 Spec. - 2. Mervärdesmodell'!AQ$171,'1 Spec. - 2. Mervärdesmodell'!$AO218)),"")</f>
        <v/>
      </c>
      <c r="AR218" s="193" t="str" cm="1">
        <f t="array" ref="AR218">IFERROR(IF(INDEX(Admin!$F$57:$G$62,'1 Spec. - 2. Mervärdesmodell'!AR$171,'1 Spec. - 2. Mervärdesmodell'!$AO218)="","",INDEX(Admin!$F$57:$G$62,'1 Spec. - 2. Mervärdesmodell'!AR$171,'1 Spec. - 2. Mervärdesmodell'!$AO218)),"")</f>
        <v/>
      </c>
      <c r="AS218" s="193" t="str" cm="1">
        <f t="array" ref="AS218">IFERROR(IF(INDEX(Admin!$F$57:$G$62,'1 Spec. - 2. Mervärdesmodell'!AS$171,'1 Spec. - 2. Mervärdesmodell'!$AO218)="","",INDEX(Admin!$F$57:$G$62,'1 Spec. - 2. Mervärdesmodell'!AS$171,'1 Spec. - 2. Mervärdesmodell'!$AO218)),"")</f>
        <v/>
      </c>
      <c r="AT218" s="193" t="str" cm="1">
        <f t="array" ref="AT218">IFERROR(IF(INDEX(Admin!$F$57:$G$62,'1 Spec. - 2. Mervärdesmodell'!AT$171,'1 Spec. - 2. Mervärdesmodell'!$AO218)="","",INDEX(Admin!$F$57:$G$62,'1 Spec. - 2. Mervärdesmodell'!AT$171,'1 Spec. - 2. Mervärdesmodell'!$AO218)),"")</f>
        <v/>
      </c>
      <c r="AU218" s="193" t="str" cm="1">
        <f t="array" ref="AU218">IFERROR(IF(INDEX(Admin!$F$57:$G$62,'1 Spec. - 2. Mervärdesmodell'!AU$171,'1 Spec. - 2. Mervärdesmodell'!$AO218)="","",INDEX(Admin!$F$57:$G$62,'1 Spec. - 2. Mervärdesmodell'!AU$171,'1 Spec. - 2. Mervärdesmodell'!$AO218)),"")</f>
        <v/>
      </c>
      <c r="AV218" s="193" t="str" cm="1">
        <f t="array" ref="AV218">IFERROR(IF(INDEX(Admin!$F$57:$G$62,'1 Spec. - 2. Mervärdesmodell'!AV$171,'1 Spec. - 2. Mervärdesmodell'!$AO218)="","",INDEX(Admin!$F$57:$G$62,'1 Spec. - 2. Mervärdesmodell'!AV$171,'1 Spec. - 2. Mervärdesmodell'!$AO218)),"")</f>
        <v/>
      </c>
    </row>
    <row r="219" spans="1:48" ht="39.950000000000003" customHeight="1" x14ac:dyDescent="0.2">
      <c r="A219" s="203" t="str">
        <f t="shared" si="31"/>
        <v/>
      </c>
      <c r="B219" s="479"/>
      <c r="C219" s="480"/>
      <c r="D219" s="481"/>
      <c r="E219" s="473"/>
      <c r="F219" s="475"/>
      <c r="G219" s="473"/>
      <c r="H219" s="474"/>
      <c r="I219" s="474"/>
      <c r="J219" s="475"/>
      <c r="K219" s="370"/>
      <c r="P219" s="45"/>
      <c r="Q219" s="126"/>
      <c r="R219" s="701"/>
      <c r="S219" s="702"/>
      <c r="T219" s="702"/>
      <c r="U219" s="702"/>
      <c r="V219" s="702"/>
      <c r="W219" s="702"/>
      <c r="X219" s="702"/>
      <c r="Y219" s="702"/>
      <c r="Z219" s="702"/>
      <c r="AA219" s="703"/>
      <c r="AB219" s="45"/>
      <c r="AC219" s="45"/>
      <c r="AG219" s="45"/>
      <c r="AH219" s="45"/>
      <c r="AK219" s="40"/>
      <c r="AO219" s="195" t="str">
        <f t="shared" si="30"/>
        <v/>
      </c>
      <c r="AP219" s="193"/>
      <c r="AQ219" s="193" t="str" cm="1">
        <f t="array" ref="AQ219">IFERROR(IF(INDEX(Admin!$F$57:$G$62,'1 Spec. - 2. Mervärdesmodell'!AQ$171,'1 Spec. - 2. Mervärdesmodell'!$AO219)="","",INDEX(Admin!$F$57:$G$62,'1 Spec. - 2. Mervärdesmodell'!AQ$171,'1 Spec. - 2. Mervärdesmodell'!$AO219)),"")</f>
        <v/>
      </c>
      <c r="AR219" s="193" t="str" cm="1">
        <f t="array" ref="AR219">IFERROR(IF(INDEX(Admin!$F$57:$G$62,'1 Spec. - 2. Mervärdesmodell'!AR$171,'1 Spec. - 2. Mervärdesmodell'!$AO219)="","",INDEX(Admin!$F$57:$G$62,'1 Spec. - 2. Mervärdesmodell'!AR$171,'1 Spec. - 2. Mervärdesmodell'!$AO219)),"")</f>
        <v/>
      </c>
      <c r="AS219" s="193" t="str" cm="1">
        <f t="array" ref="AS219">IFERROR(IF(INDEX(Admin!$F$57:$G$62,'1 Spec. - 2. Mervärdesmodell'!AS$171,'1 Spec. - 2. Mervärdesmodell'!$AO219)="","",INDEX(Admin!$F$57:$G$62,'1 Spec. - 2. Mervärdesmodell'!AS$171,'1 Spec. - 2. Mervärdesmodell'!$AO219)),"")</f>
        <v/>
      </c>
      <c r="AT219" s="193" t="str" cm="1">
        <f t="array" ref="AT219">IFERROR(IF(INDEX(Admin!$F$57:$G$62,'1 Spec. - 2. Mervärdesmodell'!AT$171,'1 Spec. - 2. Mervärdesmodell'!$AO219)="","",INDEX(Admin!$F$57:$G$62,'1 Spec. - 2. Mervärdesmodell'!AT$171,'1 Spec. - 2. Mervärdesmodell'!$AO219)),"")</f>
        <v/>
      </c>
      <c r="AU219" s="193" t="str" cm="1">
        <f t="array" ref="AU219">IFERROR(IF(INDEX(Admin!$F$57:$G$62,'1 Spec. - 2. Mervärdesmodell'!AU$171,'1 Spec. - 2. Mervärdesmodell'!$AO219)="","",INDEX(Admin!$F$57:$G$62,'1 Spec. - 2. Mervärdesmodell'!AU$171,'1 Spec. - 2. Mervärdesmodell'!$AO219)),"")</f>
        <v/>
      </c>
      <c r="AV219" s="193" t="str" cm="1">
        <f t="array" ref="AV219">IFERROR(IF(INDEX(Admin!$F$57:$G$62,'1 Spec. - 2. Mervärdesmodell'!AV$171,'1 Spec. - 2. Mervärdesmodell'!$AO219)="","",INDEX(Admin!$F$57:$G$62,'1 Spec. - 2. Mervärdesmodell'!AV$171,'1 Spec. - 2. Mervärdesmodell'!$AO219)),"")</f>
        <v/>
      </c>
    </row>
    <row r="220" spans="1:48" ht="39.950000000000003" customHeight="1" x14ac:dyDescent="0.2">
      <c r="A220" s="203" t="str">
        <f t="shared" si="31"/>
        <v/>
      </c>
      <c r="B220" s="479"/>
      <c r="C220" s="480"/>
      <c r="D220" s="481"/>
      <c r="E220" s="473"/>
      <c r="F220" s="475"/>
      <c r="G220" s="473"/>
      <c r="H220" s="474"/>
      <c r="I220" s="474"/>
      <c r="J220" s="475"/>
      <c r="K220" s="370"/>
      <c r="P220" s="45"/>
      <c r="Q220" s="126"/>
      <c r="R220" s="701"/>
      <c r="S220" s="702"/>
      <c r="T220" s="702"/>
      <c r="U220" s="702"/>
      <c r="V220" s="702"/>
      <c r="W220" s="702"/>
      <c r="X220" s="702"/>
      <c r="Y220" s="702"/>
      <c r="Z220" s="702"/>
      <c r="AA220" s="703"/>
      <c r="AB220" s="45"/>
      <c r="AC220" s="45"/>
      <c r="AG220" s="45"/>
      <c r="AH220" s="45"/>
      <c r="AK220" s="40"/>
      <c r="AO220" s="195" t="str">
        <f t="shared" si="30"/>
        <v/>
      </c>
      <c r="AP220" s="193"/>
      <c r="AQ220" s="193" t="str" cm="1">
        <f t="array" ref="AQ220">IFERROR(IF(INDEX(Admin!$F$57:$G$62,'1 Spec. - 2. Mervärdesmodell'!AQ$171,'1 Spec. - 2. Mervärdesmodell'!$AO220)="","",INDEX(Admin!$F$57:$G$62,'1 Spec. - 2. Mervärdesmodell'!AQ$171,'1 Spec. - 2. Mervärdesmodell'!$AO220)),"")</f>
        <v/>
      </c>
      <c r="AR220" s="193" t="str" cm="1">
        <f t="array" ref="AR220">IFERROR(IF(INDEX(Admin!$F$57:$G$62,'1 Spec. - 2. Mervärdesmodell'!AR$171,'1 Spec. - 2. Mervärdesmodell'!$AO220)="","",INDEX(Admin!$F$57:$G$62,'1 Spec. - 2. Mervärdesmodell'!AR$171,'1 Spec. - 2. Mervärdesmodell'!$AO220)),"")</f>
        <v/>
      </c>
      <c r="AS220" s="193" t="str" cm="1">
        <f t="array" ref="AS220">IFERROR(IF(INDEX(Admin!$F$57:$G$62,'1 Spec. - 2. Mervärdesmodell'!AS$171,'1 Spec. - 2. Mervärdesmodell'!$AO220)="","",INDEX(Admin!$F$57:$G$62,'1 Spec. - 2. Mervärdesmodell'!AS$171,'1 Spec. - 2. Mervärdesmodell'!$AO220)),"")</f>
        <v/>
      </c>
      <c r="AT220" s="193" t="str" cm="1">
        <f t="array" ref="AT220">IFERROR(IF(INDEX(Admin!$F$57:$G$62,'1 Spec. - 2. Mervärdesmodell'!AT$171,'1 Spec. - 2. Mervärdesmodell'!$AO220)="","",INDEX(Admin!$F$57:$G$62,'1 Spec. - 2. Mervärdesmodell'!AT$171,'1 Spec. - 2. Mervärdesmodell'!$AO220)),"")</f>
        <v/>
      </c>
      <c r="AU220" s="193" t="str" cm="1">
        <f t="array" ref="AU220">IFERROR(IF(INDEX(Admin!$F$57:$G$62,'1 Spec. - 2. Mervärdesmodell'!AU$171,'1 Spec. - 2. Mervärdesmodell'!$AO220)="","",INDEX(Admin!$F$57:$G$62,'1 Spec. - 2. Mervärdesmodell'!AU$171,'1 Spec. - 2. Mervärdesmodell'!$AO220)),"")</f>
        <v/>
      </c>
      <c r="AV220" s="193" t="str" cm="1">
        <f t="array" ref="AV220">IFERROR(IF(INDEX(Admin!$F$57:$G$62,'1 Spec. - 2. Mervärdesmodell'!AV$171,'1 Spec. - 2. Mervärdesmodell'!$AO220)="","",INDEX(Admin!$F$57:$G$62,'1 Spec. - 2. Mervärdesmodell'!AV$171,'1 Spec. - 2. Mervärdesmodell'!$AO220)),"")</f>
        <v/>
      </c>
    </row>
    <row r="221" spans="1:48" ht="39.950000000000003" customHeight="1" x14ac:dyDescent="0.2">
      <c r="A221" s="203" t="str">
        <f t="shared" si="31"/>
        <v/>
      </c>
      <c r="B221" s="479"/>
      <c r="C221" s="480"/>
      <c r="D221" s="481"/>
      <c r="E221" s="473"/>
      <c r="F221" s="475"/>
      <c r="G221" s="473"/>
      <c r="H221" s="474"/>
      <c r="I221" s="474"/>
      <c r="J221" s="475"/>
      <c r="K221" s="370"/>
      <c r="P221" s="45"/>
      <c r="Q221" s="126"/>
      <c r="R221" s="701"/>
      <c r="S221" s="702"/>
      <c r="T221" s="702"/>
      <c r="U221" s="702"/>
      <c r="V221" s="702"/>
      <c r="W221" s="702"/>
      <c r="X221" s="702"/>
      <c r="Y221" s="702"/>
      <c r="Z221" s="702"/>
      <c r="AA221" s="703"/>
      <c r="AB221" s="45"/>
      <c r="AC221" s="45"/>
      <c r="AG221" s="45"/>
      <c r="AH221" s="45"/>
      <c r="AK221" s="40"/>
      <c r="AO221" s="195" t="str">
        <f t="shared" si="30"/>
        <v/>
      </c>
      <c r="AP221" s="193"/>
      <c r="AQ221" s="193" t="str" cm="1">
        <f t="array" ref="AQ221">IFERROR(IF(INDEX(Admin!$F$57:$G$62,'1 Spec. - 2. Mervärdesmodell'!AQ$171,'1 Spec. - 2. Mervärdesmodell'!$AO221)="","",INDEX(Admin!$F$57:$G$62,'1 Spec. - 2. Mervärdesmodell'!AQ$171,'1 Spec. - 2. Mervärdesmodell'!$AO221)),"")</f>
        <v/>
      </c>
      <c r="AR221" s="193" t="str" cm="1">
        <f t="array" ref="AR221">IFERROR(IF(INDEX(Admin!$F$57:$G$62,'1 Spec. - 2. Mervärdesmodell'!AR$171,'1 Spec. - 2. Mervärdesmodell'!$AO221)="","",INDEX(Admin!$F$57:$G$62,'1 Spec. - 2. Mervärdesmodell'!AR$171,'1 Spec. - 2. Mervärdesmodell'!$AO221)),"")</f>
        <v/>
      </c>
      <c r="AS221" s="193" t="str" cm="1">
        <f t="array" ref="AS221">IFERROR(IF(INDEX(Admin!$F$57:$G$62,'1 Spec. - 2. Mervärdesmodell'!AS$171,'1 Spec. - 2. Mervärdesmodell'!$AO221)="","",INDEX(Admin!$F$57:$G$62,'1 Spec. - 2. Mervärdesmodell'!AS$171,'1 Spec. - 2. Mervärdesmodell'!$AO221)),"")</f>
        <v/>
      </c>
      <c r="AT221" s="193" t="str" cm="1">
        <f t="array" ref="AT221">IFERROR(IF(INDEX(Admin!$F$57:$G$62,'1 Spec. - 2. Mervärdesmodell'!AT$171,'1 Spec. - 2. Mervärdesmodell'!$AO221)="","",INDEX(Admin!$F$57:$G$62,'1 Spec. - 2. Mervärdesmodell'!AT$171,'1 Spec. - 2. Mervärdesmodell'!$AO221)),"")</f>
        <v/>
      </c>
      <c r="AU221" s="193" t="str" cm="1">
        <f t="array" ref="AU221">IFERROR(IF(INDEX(Admin!$F$57:$G$62,'1 Spec. - 2. Mervärdesmodell'!AU$171,'1 Spec. - 2. Mervärdesmodell'!$AO221)="","",INDEX(Admin!$F$57:$G$62,'1 Spec. - 2. Mervärdesmodell'!AU$171,'1 Spec. - 2. Mervärdesmodell'!$AO221)),"")</f>
        <v/>
      </c>
      <c r="AV221" s="193" t="str" cm="1">
        <f t="array" ref="AV221">IFERROR(IF(INDEX(Admin!$F$57:$G$62,'1 Spec. - 2. Mervärdesmodell'!AV$171,'1 Spec. - 2. Mervärdesmodell'!$AO221)="","",INDEX(Admin!$F$57:$G$62,'1 Spec. - 2. Mervärdesmodell'!AV$171,'1 Spec. - 2. Mervärdesmodell'!$AO221)),"")</f>
        <v/>
      </c>
    </row>
    <row r="222" spans="1:48" ht="39.950000000000003" customHeight="1" x14ac:dyDescent="0.2">
      <c r="A222" s="203" t="str">
        <f t="shared" si="31"/>
        <v/>
      </c>
      <c r="B222" s="479"/>
      <c r="C222" s="480"/>
      <c r="D222" s="481"/>
      <c r="E222" s="473"/>
      <c r="F222" s="475"/>
      <c r="G222" s="473"/>
      <c r="H222" s="474"/>
      <c r="I222" s="474"/>
      <c r="J222" s="475"/>
      <c r="K222" s="370"/>
      <c r="P222" s="45"/>
      <c r="Q222" s="126"/>
      <c r="R222" s="701"/>
      <c r="S222" s="702"/>
      <c r="T222" s="702"/>
      <c r="U222" s="702"/>
      <c r="V222" s="702"/>
      <c r="W222" s="702"/>
      <c r="X222" s="702"/>
      <c r="Y222" s="702"/>
      <c r="Z222" s="702"/>
      <c r="AA222" s="703"/>
      <c r="AB222" s="45"/>
      <c r="AC222" s="45"/>
      <c r="AG222" s="45"/>
      <c r="AH222" s="45"/>
      <c r="AK222" s="40"/>
      <c r="AO222" s="195" t="str">
        <f t="shared" si="30"/>
        <v/>
      </c>
      <c r="AP222" s="193"/>
      <c r="AQ222" s="193" t="str" cm="1">
        <f t="array" ref="AQ222">IFERROR(IF(INDEX(Admin!$F$57:$G$62,'1 Spec. - 2. Mervärdesmodell'!AQ$171,'1 Spec. - 2. Mervärdesmodell'!$AO222)="","",INDEX(Admin!$F$57:$G$62,'1 Spec. - 2. Mervärdesmodell'!AQ$171,'1 Spec. - 2. Mervärdesmodell'!$AO222)),"")</f>
        <v/>
      </c>
      <c r="AR222" s="193" t="str" cm="1">
        <f t="array" ref="AR222">IFERROR(IF(INDEX(Admin!$F$57:$G$62,'1 Spec. - 2. Mervärdesmodell'!AR$171,'1 Spec. - 2. Mervärdesmodell'!$AO222)="","",INDEX(Admin!$F$57:$G$62,'1 Spec. - 2. Mervärdesmodell'!AR$171,'1 Spec. - 2. Mervärdesmodell'!$AO222)),"")</f>
        <v/>
      </c>
      <c r="AS222" s="193" t="str" cm="1">
        <f t="array" ref="AS222">IFERROR(IF(INDEX(Admin!$F$57:$G$62,'1 Spec. - 2. Mervärdesmodell'!AS$171,'1 Spec. - 2. Mervärdesmodell'!$AO222)="","",INDEX(Admin!$F$57:$G$62,'1 Spec. - 2. Mervärdesmodell'!AS$171,'1 Spec. - 2. Mervärdesmodell'!$AO222)),"")</f>
        <v/>
      </c>
      <c r="AT222" s="193" t="str" cm="1">
        <f t="array" ref="AT222">IFERROR(IF(INDEX(Admin!$F$57:$G$62,'1 Spec. - 2. Mervärdesmodell'!AT$171,'1 Spec. - 2. Mervärdesmodell'!$AO222)="","",INDEX(Admin!$F$57:$G$62,'1 Spec. - 2. Mervärdesmodell'!AT$171,'1 Spec. - 2. Mervärdesmodell'!$AO222)),"")</f>
        <v/>
      </c>
      <c r="AU222" s="193" t="str" cm="1">
        <f t="array" ref="AU222">IFERROR(IF(INDEX(Admin!$F$57:$G$62,'1 Spec. - 2. Mervärdesmodell'!AU$171,'1 Spec. - 2. Mervärdesmodell'!$AO222)="","",INDEX(Admin!$F$57:$G$62,'1 Spec. - 2. Mervärdesmodell'!AU$171,'1 Spec. - 2. Mervärdesmodell'!$AO222)),"")</f>
        <v/>
      </c>
      <c r="AV222" s="193" t="str" cm="1">
        <f t="array" ref="AV222">IFERROR(IF(INDEX(Admin!$F$57:$G$62,'1 Spec. - 2. Mervärdesmodell'!AV$171,'1 Spec. - 2. Mervärdesmodell'!$AO222)="","",INDEX(Admin!$F$57:$G$62,'1 Spec. - 2. Mervärdesmodell'!AV$171,'1 Spec. - 2. Mervärdesmodell'!$AO222)),"")</f>
        <v/>
      </c>
    </row>
    <row r="223" spans="1:48" ht="39.950000000000003" customHeight="1" x14ac:dyDescent="0.2">
      <c r="A223" s="203" t="str">
        <f t="shared" si="31"/>
        <v/>
      </c>
      <c r="B223" s="479"/>
      <c r="C223" s="480"/>
      <c r="D223" s="481"/>
      <c r="E223" s="473"/>
      <c r="F223" s="475"/>
      <c r="G223" s="473"/>
      <c r="H223" s="474"/>
      <c r="I223" s="474"/>
      <c r="J223" s="475"/>
      <c r="K223" s="370"/>
      <c r="P223" s="45"/>
      <c r="Q223" s="126"/>
      <c r="R223" s="701"/>
      <c r="S223" s="702"/>
      <c r="T223" s="702"/>
      <c r="U223" s="702"/>
      <c r="V223" s="702"/>
      <c r="W223" s="702"/>
      <c r="X223" s="702"/>
      <c r="Y223" s="702"/>
      <c r="Z223" s="702"/>
      <c r="AA223" s="703"/>
      <c r="AB223" s="45"/>
      <c r="AC223" s="45"/>
      <c r="AG223" s="45"/>
      <c r="AH223" s="45"/>
      <c r="AK223" s="40"/>
      <c r="AO223" s="195" t="str">
        <f t="shared" si="30"/>
        <v/>
      </c>
      <c r="AP223" s="193"/>
      <c r="AQ223" s="193" t="str" cm="1">
        <f t="array" ref="AQ223">IFERROR(IF(INDEX(Admin!$F$57:$G$62,'1 Spec. - 2. Mervärdesmodell'!AQ$171,'1 Spec. - 2. Mervärdesmodell'!$AO223)="","",INDEX(Admin!$F$57:$G$62,'1 Spec. - 2. Mervärdesmodell'!AQ$171,'1 Spec. - 2. Mervärdesmodell'!$AO223)),"")</f>
        <v/>
      </c>
      <c r="AR223" s="193" t="str" cm="1">
        <f t="array" ref="AR223">IFERROR(IF(INDEX(Admin!$F$57:$G$62,'1 Spec. - 2. Mervärdesmodell'!AR$171,'1 Spec. - 2. Mervärdesmodell'!$AO223)="","",INDEX(Admin!$F$57:$G$62,'1 Spec. - 2. Mervärdesmodell'!AR$171,'1 Spec. - 2. Mervärdesmodell'!$AO223)),"")</f>
        <v/>
      </c>
      <c r="AS223" s="193" t="str" cm="1">
        <f t="array" ref="AS223">IFERROR(IF(INDEX(Admin!$F$57:$G$62,'1 Spec. - 2. Mervärdesmodell'!AS$171,'1 Spec. - 2. Mervärdesmodell'!$AO223)="","",INDEX(Admin!$F$57:$G$62,'1 Spec. - 2. Mervärdesmodell'!AS$171,'1 Spec. - 2. Mervärdesmodell'!$AO223)),"")</f>
        <v/>
      </c>
      <c r="AT223" s="193" t="str" cm="1">
        <f t="array" ref="AT223">IFERROR(IF(INDEX(Admin!$F$57:$G$62,'1 Spec. - 2. Mervärdesmodell'!AT$171,'1 Spec. - 2. Mervärdesmodell'!$AO223)="","",INDEX(Admin!$F$57:$G$62,'1 Spec. - 2. Mervärdesmodell'!AT$171,'1 Spec. - 2. Mervärdesmodell'!$AO223)),"")</f>
        <v/>
      </c>
      <c r="AU223" s="193" t="str" cm="1">
        <f t="array" ref="AU223">IFERROR(IF(INDEX(Admin!$F$57:$G$62,'1 Spec. - 2. Mervärdesmodell'!AU$171,'1 Spec. - 2. Mervärdesmodell'!$AO223)="","",INDEX(Admin!$F$57:$G$62,'1 Spec. - 2. Mervärdesmodell'!AU$171,'1 Spec. - 2. Mervärdesmodell'!$AO223)),"")</f>
        <v/>
      </c>
      <c r="AV223" s="193" t="str" cm="1">
        <f t="array" ref="AV223">IFERROR(IF(INDEX(Admin!$F$57:$G$62,'1 Spec. - 2. Mervärdesmodell'!AV$171,'1 Spec. - 2. Mervärdesmodell'!$AO223)="","",INDEX(Admin!$F$57:$G$62,'1 Spec. - 2. Mervärdesmodell'!AV$171,'1 Spec. - 2. Mervärdesmodell'!$AO223)),"")</f>
        <v/>
      </c>
    </row>
    <row r="224" spans="1:48" ht="39.950000000000003" customHeight="1" x14ac:dyDescent="0.2">
      <c r="A224" s="203" t="str">
        <f t="shared" si="31"/>
        <v/>
      </c>
      <c r="B224" s="479"/>
      <c r="C224" s="480"/>
      <c r="D224" s="481"/>
      <c r="E224" s="473"/>
      <c r="F224" s="475"/>
      <c r="G224" s="473"/>
      <c r="H224" s="474"/>
      <c r="I224" s="474"/>
      <c r="J224" s="475"/>
      <c r="K224" s="370"/>
      <c r="P224" s="45"/>
      <c r="Q224" s="126"/>
      <c r="R224" s="701"/>
      <c r="S224" s="702"/>
      <c r="T224" s="702"/>
      <c r="U224" s="702"/>
      <c r="V224" s="702"/>
      <c r="W224" s="702"/>
      <c r="X224" s="702"/>
      <c r="Y224" s="702"/>
      <c r="Z224" s="702"/>
      <c r="AA224" s="703"/>
      <c r="AB224" s="45"/>
      <c r="AC224" s="45"/>
      <c r="AG224" s="45"/>
      <c r="AH224" s="45"/>
      <c r="AK224" s="40"/>
      <c r="AO224" s="195" t="str">
        <f t="shared" si="30"/>
        <v/>
      </c>
      <c r="AP224" s="193"/>
      <c r="AQ224" s="193" t="str" cm="1">
        <f t="array" ref="AQ224">IFERROR(IF(INDEX(Admin!$F$57:$G$62,'1 Spec. - 2. Mervärdesmodell'!AQ$171,'1 Spec. - 2. Mervärdesmodell'!$AO224)="","",INDEX(Admin!$F$57:$G$62,'1 Spec. - 2. Mervärdesmodell'!AQ$171,'1 Spec. - 2. Mervärdesmodell'!$AO224)),"")</f>
        <v/>
      </c>
      <c r="AR224" s="193" t="str" cm="1">
        <f t="array" ref="AR224">IFERROR(IF(INDEX(Admin!$F$57:$G$62,'1 Spec. - 2. Mervärdesmodell'!AR$171,'1 Spec. - 2. Mervärdesmodell'!$AO224)="","",INDEX(Admin!$F$57:$G$62,'1 Spec. - 2. Mervärdesmodell'!AR$171,'1 Spec. - 2. Mervärdesmodell'!$AO224)),"")</f>
        <v/>
      </c>
      <c r="AS224" s="193" t="str" cm="1">
        <f t="array" ref="AS224">IFERROR(IF(INDEX(Admin!$F$57:$G$62,'1 Spec. - 2. Mervärdesmodell'!AS$171,'1 Spec. - 2. Mervärdesmodell'!$AO224)="","",INDEX(Admin!$F$57:$G$62,'1 Spec. - 2. Mervärdesmodell'!AS$171,'1 Spec. - 2. Mervärdesmodell'!$AO224)),"")</f>
        <v/>
      </c>
      <c r="AT224" s="193" t="str" cm="1">
        <f t="array" ref="AT224">IFERROR(IF(INDEX(Admin!$F$57:$G$62,'1 Spec. - 2. Mervärdesmodell'!AT$171,'1 Spec. - 2. Mervärdesmodell'!$AO224)="","",INDEX(Admin!$F$57:$G$62,'1 Spec. - 2. Mervärdesmodell'!AT$171,'1 Spec. - 2. Mervärdesmodell'!$AO224)),"")</f>
        <v/>
      </c>
      <c r="AU224" s="193" t="str" cm="1">
        <f t="array" ref="AU224">IFERROR(IF(INDEX(Admin!$F$57:$G$62,'1 Spec. - 2. Mervärdesmodell'!AU$171,'1 Spec. - 2. Mervärdesmodell'!$AO224)="","",INDEX(Admin!$F$57:$G$62,'1 Spec. - 2. Mervärdesmodell'!AU$171,'1 Spec. - 2. Mervärdesmodell'!$AO224)),"")</f>
        <v/>
      </c>
      <c r="AV224" s="193" t="str" cm="1">
        <f t="array" ref="AV224">IFERROR(IF(INDEX(Admin!$F$57:$G$62,'1 Spec. - 2. Mervärdesmodell'!AV$171,'1 Spec. - 2. Mervärdesmodell'!$AO224)="","",INDEX(Admin!$F$57:$G$62,'1 Spec. - 2. Mervärdesmodell'!AV$171,'1 Spec. - 2. Mervärdesmodell'!$AO224)),"")</f>
        <v/>
      </c>
    </row>
    <row r="225" spans="1:48" ht="39.950000000000003" customHeight="1" x14ac:dyDescent="0.2">
      <c r="A225" s="203" t="str">
        <f t="shared" si="31"/>
        <v/>
      </c>
      <c r="B225" s="479"/>
      <c r="C225" s="480"/>
      <c r="D225" s="481"/>
      <c r="E225" s="473"/>
      <c r="F225" s="475"/>
      <c r="G225" s="473"/>
      <c r="H225" s="474"/>
      <c r="I225" s="474"/>
      <c r="J225" s="475"/>
      <c r="K225" s="370"/>
      <c r="P225" s="172"/>
      <c r="Q225" s="126"/>
      <c r="R225" s="701"/>
      <c r="S225" s="702"/>
      <c r="T225" s="702"/>
      <c r="U225" s="702"/>
      <c r="V225" s="702"/>
      <c r="W225" s="702"/>
      <c r="X225" s="702"/>
      <c r="Y225" s="702"/>
      <c r="Z225" s="702"/>
      <c r="AA225" s="703"/>
      <c r="AB225" s="45"/>
      <c r="AC225" s="45"/>
      <c r="AG225" s="45"/>
      <c r="AH225" s="45"/>
      <c r="AK225" s="40"/>
      <c r="AO225" s="195" t="str">
        <f t="shared" si="30"/>
        <v/>
      </c>
      <c r="AP225" s="193"/>
      <c r="AQ225" s="193" t="str" cm="1">
        <f t="array" ref="AQ225">IFERROR(IF(INDEX(Admin!$F$57:$G$62,'1 Spec. - 2. Mervärdesmodell'!AQ$171,'1 Spec. - 2. Mervärdesmodell'!$AO225)="","",INDEX(Admin!$F$57:$G$62,'1 Spec. - 2. Mervärdesmodell'!AQ$171,'1 Spec. - 2. Mervärdesmodell'!$AO225)),"")</f>
        <v/>
      </c>
      <c r="AR225" s="193" t="str" cm="1">
        <f t="array" ref="AR225">IFERROR(IF(INDEX(Admin!$F$57:$G$62,'1 Spec. - 2. Mervärdesmodell'!AR$171,'1 Spec. - 2. Mervärdesmodell'!$AO225)="","",INDEX(Admin!$F$57:$G$62,'1 Spec. - 2. Mervärdesmodell'!AR$171,'1 Spec. - 2. Mervärdesmodell'!$AO225)),"")</f>
        <v/>
      </c>
      <c r="AS225" s="193" t="str" cm="1">
        <f t="array" ref="AS225">IFERROR(IF(INDEX(Admin!$F$57:$G$62,'1 Spec. - 2. Mervärdesmodell'!AS$171,'1 Spec. - 2. Mervärdesmodell'!$AO225)="","",INDEX(Admin!$F$57:$G$62,'1 Spec. - 2. Mervärdesmodell'!AS$171,'1 Spec. - 2. Mervärdesmodell'!$AO225)),"")</f>
        <v/>
      </c>
      <c r="AT225" s="193" t="str" cm="1">
        <f t="array" ref="AT225">IFERROR(IF(INDEX(Admin!$F$57:$G$62,'1 Spec. - 2. Mervärdesmodell'!AT$171,'1 Spec. - 2. Mervärdesmodell'!$AO225)="","",INDEX(Admin!$F$57:$G$62,'1 Spec. - 2. Mervärdesmodell'!AT$171,'1 Spec. - 2. Mervärdesmodell'!$AO225)),"")</f>
        <v/>
      </c>
      <c r="AU225" s="193" t="str" cm="1">
        <f t="array" ref="AU225">IFERROR(IF(INDEX(Admin!$F$57:$G$62,'1 Spec. - 2. Mervärdesmodell'!AU$171,'1 Spec. - 2. Mervärdesmodell'!$AO225)="","",INDEX(Admin!$F$57:$G$62,'1 Spec. - 2. Mervärdesmodell'!AU$171,'1 Spec. - 2. Mervärdesmodell'!$AO225)),"")</f>
        <v/>
      </c>
      <c r="AV225" s="193" t="str" cm="1">
        <f t="array" ref="AV225">IFERROR(IF(INDEX(Admin!$F$57:$G$62,'1 Spec. - 2. Mervärdesmodell'!AV$171,'1 Spec. - 2. Mervärdesmodell'!$AO225)="","",INDEX(Admin!$F$57:$G$62,'1 Spec. - 2. Mervärdesmodell'!AV$171,'1 Spec. - 2. Mervärdesmodell'!$AO225)),"")</f>
        <v/>
      </c>
    </row>
    <row r="226" spans="1:48" ht="39.950000000000003" customHeight="1" x14ac:dyDescent="0.2">
      <c r="A226" s="203" t="str">
        <f t="shared" si="31"/>
        <v/>
      </c>
      <c r="B226" s="479"/>
      <c r="C226" s="480"/>
      <c r="D226" s="481"/>
      <c r="E226" s="473"/>
      <c r="F226" s="475"/>
      <c r="G226" s="473"/>
      <c r="H226" s="474"/>
      <c r="I226" s="474"/>
      <c r="J226" s="475"/>
      <c r="K226" s="370"/>
      <c r="P226" s="45"/>
      <c r="Q226" s="126"/>
      <c r="R226" s="701"/>
      <c r="S226" s="702"/>
      <c r="T226" s="702"/>
      <c r="U226" s="702"/>
      <c r="V226" s="702"/>
      <c r="W226" s="702"/>
      <c r="X226" s="702"/>
      <c r="Y226" s="702"/>
      <c r="Z226" s="702"/>
      <c r="AA226" s="703"/>
      <c r="AB226" s="45"/>
      <c r="AC226" s="45"/>
      <c r="AG226" s="45"/>
      <c r="AH226" s="45"/>
      <c r="AK226" s="40"/>
      <c r="AO226" s="195" t="str">
        <f t="shared" si="30"/>
        <v/>
      </c>
      <c r="AP226" s="193"/>
      <c r="AQ226" s="193" t="str" cm="1">
        <f t="array" ref="AQ226">IFERROR(IF(INDEX(Admin!$F$57:$G$62,'1 Spec. - 2. Mervärdesmodell'!AQ$171,'1 Spec. - 2. Mervärdesmodell'!$AO226)="","",INDEX(Admin!$F$57:$G$62,'1 Spec. - 2. Mervärdesmodell'!AQ$171,'1 Spec. - 2. Mervärdesmodell'!$AO226)),"")</f>
        <v/>
      </c>
      <c r="AR226" s="193" t="str" cm="1">
        <f t="array" ref="AR226">IFERROR(IF(INDEX(Admin!$F$57:$G$62,'1 Spec. - 2. Mervärdesmodell'!AR$171,'1 Spec. - 2. Mervärdesmodell'!$AO226)="","",INDEX(Admin!$F$57:$G$62,'1 Spec. - 2. Mervärdesmodell'!AR$171,'1 Spec. - 2. Mervärdesmodell'!$AO226)),"")</f>
        <v/>
      </c>
      <c r="AS226" s="193" t="str" cm="1">
        <f t="array" ref="AS226">IFERROR(IF(INDEX(Admin!$F$57:$G$62,'1 Spec. - 2. Mervärdesmodell'!AS$171,'1 Spec. - 2. Mervärdesmodell'!$AO226)="","",INDEX(Admin!$F$57:$G$62,'1 Spec. - 2. Mervärdesmodell'!AS$171,'1 Spec. - 2. Mervärdesmodell'!$AO226)),"")</f>
        <v/>
      </c>
      <c r="AT226" s="193" t="str" cm="1">
        <f t="array" ref="AT226">IFERROR(IF(INDEX(Admin!$F$57:$G$62,'1 Spec. - 2. Mervärdesmodell'!AT$171,'1 Spec. - 2. Mervärdesmodell'!$AO226)="","",INDEX(Admin!$F$57:$G$62,'1 Spec. - 2. Mervärdesmodell'!AT$171,'1 Spec. - 2. Mervärdesmodell'!$AO226)),"")</f>
        <v/>
      </c>
      <c r="AU226" s="193" t="str" cm="1">
        <f t="array" ref="AU226">IFERROR(IF(INDEX(Admin!$F$57:$G$62,'1 Spec. - 2. Mervärdesmodell'!AU$171,'1 Spec. - 2. Mervärdesmodell'!$AO226)="","",INDEX(Admin!$F$57:$G$62,'1 Spec. - 2. Mervärdesmodell'!AU$171,'1 Spec. - 2. Mervärdesmodell'!$AO226)),"")</f>
        <v/>
      </c>
      <c r="AV226" s="193" t="str" cm="1">
        <f t="array" ref="AV226">IFERROR(IF(INDEX(Admin!$F$57:$G$62,'1 Spec. - 2. Mervärdesmodell'!AV$171,'1 Spec. - 2. Mervärdesmodell'!$AO226)="","",INDEX(Admin!$F$57:$G$62,'1 Spec. - 2. Mervärdesmodell'!AV$171,'1 Spec. - 2. Mervärdesmodell'!$AO226)),"")</f>
        <v/>
      </c>
    </row>
    <row r="227" spans="1:48" ht="39.950000000000003" customHeight="1" x14ac:dyDescent="0.2">
      <c r="A227" s="203" t="str">
        <f t="shared" si="31"/>
        <v/>
      </c>
      <c r="B227" s="479"/>
      <c r="C227" s="480"/>
      <c r="D227" s="481"/>
      <c r="E227" s="473"/>
      <c r="F227" s="475"/>
      <c r="G227" s="473"/>
      <c r="H227" s="474"/>
      <c r="I227" s="474"/>
      <c r="J227" s="475"/>
      <c r="K227" s="370"/>
      <c r="P227" s="45"/>
      <c r="Q227" s="126"/>
      <c r="R227" s="701"/>
      <c r="S227" s="702"/>
      <c r="T227" s="702"/>
      <c r="U227" s="702"/>
      <c r="V227" s="702"/>
      <c r="W227" s="702"/>
      <c r="X227" s="702"/>
      <c r="Y227" s="702"/>
      <c r="Z227" s="702"/>
      <c r="AA227" s="703"/>
      <c r="AB227" s="45"/>
      <c r="AC227" s="45"/>
      <c r="AG227" s="45"/>
      <c r="AH227" s="45"/>
      <c r="AK227" s="40"/>
      <c r="AO227" s="195" t="str">
        <f t="shared" si="30"/>
        <v/>
      </c>
      <c r="AP227" s="193"/>
      <c r="AQ227" s="193" t="str" cm="1">
        <f t="array" ref="AQ227">IFERROR(IF(INDEX(Admin!$F$57:$G$62,'1 Spec. - 2. Mervärdesmodell'!AQ$171,'1 Spec. - 2. Mervärdesmodell'!$AO227)="","",INDEX(Admin!$F$57:$G$62,'1 Spec. - 2. Mervärdesmodell'!AQ$171,'1 Spec. - 2. Mervärdesmodell'!$AO227)),"")</f>
        <v/>
      </c>
      <c r="AR227" s="193" t="str" cm="1">
        <f t="array" ref="AR227">IFERROR(IF(INDEX(Admin!$F$57:$G$62,'1 Spec. - 2. Mervärdesmodell'!AR$171,'1 Spec. - 2. Mervärdesmodell'!$AO227)="","",INDEX(Admin!$F$57:$G$62,'1 Spec. - 2. Mervärdesmodell'!AR$171,'1 Spec. - 2. Mervärdesmodell'!$AO227)),"")</f>
        <v/>
      </c>
      <c r="AS227" s="193" t="str" cm="1">
        <f t="array" ref="AS227">IFERROR(IF(INDEX(Admin!$F$57:$G$62,'1 Spec. - 2. Mervärdesmodell'!AS$171,'1 Spec. - 2. Mervärdesmodell'!$AO227)="","",INDEX(Admin!$F$57:$G$62,'1 Spec. - 2. Mervärdesmodell'!AS$171,'1 Spec. - 2. Mervärdesmodell'!$AO227)),"")</f>
        <v/>
      </c>
      <c r="AT227" s="193" t="str" cm="1">
        <f t="array" ref="AT227">IFERROR(IF(INDEX(Admin!$F$57:$G$62,'1 Spec. - 2. Mervärdesmodell'!AT$171,'1 Spec. - 2. Mervärdesmodell'!$AO227)="","",INDEX(Admin!$F$57:$G$62,'1 Spec. - 2. Mervärdesmodell'!AT$171,'1 Spec. - 2. Mervärdesmodell'!$AO227)),"")</f>
        <v/>
      </c>
      <c r="AU227" s="193" t="str" cm="1">
        <f t="array" ref="AU227">IFERROR(IF(INDEX(Admin!$F$57:$G$62,'1 Spec. - 2. Mervärdesmodell'!AU$171,'1 Spec. - 2. Mervärdesmodell'!$AO227)="","",INDEX(Admin!$F$57:$G$62,'1 Spec. - 2. Mervärdesmodell'!AU$171,'1 Spec. - 2. Mervärdesmodell'!$AO227)),"")</f>
        <v/>
      </c>
      <c r="AV227" s="193" t="str" cm="1">
        <f t="array" ref="AV227">IFERROR(IF(INDEX(Admin!$F$57:$G$62,'1 Spec. - 2. Mervärdesmodell'!AV$171,'1 Spec. - 2. Mervärdesmodell'!$AO227)="","",INDEX(Admin!$F$57:$G$62,'1 Spec. - 2. Mervärdesmodell'!AV$171,'1 Spec. - 2. Mervärdesmodell'!$AO227)),"")</f>
        <v/>
      </c>
    </row>
    <row r="228" spans="1:48" ht="39.950000000000003" customHeight="1" x14ac:dyDescent="0.2">
      <c r="A228" s="203" t="str">
        <f t="shared" si="31"/>
        <v/>
      </c>
      <c r="B228" s="479"/>
      <c r="C228" s="480"/>
      <c r="D228" s="481"/>
      <c r="E228" s="473"/>
      <c r="F228" s="475"/>
      <c r="G228" s="473"/>
      <c r="H228" s="474"/>
      <c r="I228" s="474"/>
      <c r="J228" s="475"/>
      <c r="K228" s="370"/>
      <c r="P228" s="45"/>
      <c r="Q228" s="126"/>
      <c r="R228" s="701"/>
      <c r="S228" s="702"/>
      <c r="T228" s="702"/>
      <c r="U228" s="702"/>
      <c r="V228" s="702"/>
      <c r="W228" s="702"/>
      <c r="X228" s="702"/>
      <c r="Y228" s="702"/>
      <c r="Z228" s="702"/>
      <c r="AA228" s="703"/>
      <c r="AB228" s="45"/>
      <c r="AC228" s="45"/>
      <c r="AG228" s="45"/>
      <c r="AH228" s="45"/>
      <c r="AK228" s="40"/>
      <c r="AO228" s="195" t="str">
        <f t="shared" si="30"/>
        <v/>
      </c>
      <c r="AP228" s="193"/>
      <c r="AQ228" s="193" t="str" cm="1">
        <f t="array" ref="AQ228">IFERROR(IF(INDEX(Admin!$F$57:$G$62,'1 Spec. - 2. Mervärdesmodell'!AQ$171,'1 Spec. - 2. Mervärdesmodell'!$AO228)="","",INDEX(Admin!$F$57:$G$62,'1 Spec. - 2. Mervärdesmodell'!AQ$171,'1 Spec. - 2. Mervärdesmodell'!$AO228)),"")</f>
        <v/>
      </c>
      <c r="AR228" s="193" t="str" cm="1">
        <f t="array" ref="AR228">IFERROR(IF(INDEX(Admin!$F$57:$G$62,'1 Spec. - 2. Mervärdesmodell'!AR$171,'1 Spec. - 2. Mervärdesmodell'!$AO228)="","",INDEX(Admin!$F$57:$G$62,'1 Spec. - 2. Mervärdesmodell'!AR$171,'1 Spec. - 2. Mervärdesmodell'!$AO228)),"")</f>
        <v/>
      </c>
      <c r="AS228" s="193" t="str" cm="1">
        <f t="array" ref="AS228">IFERROR(IF(INDEX(Admin!$F$57:$G$62,'1 Spec. - 2. Mervärdesmodell'!AS$171,'1 Spec. - 2. Mervärdesmodell'!$AO228)="","",INDEX(Admin!$F$57:$G$62,'1 Spec. - 2. Mervärdesmodell'!AS$171,'1 Spec. - 2. Mervärdesmodell'!$AO228)),"")</f>
        <v/>
      </c>
      <c r="AT228" s="193" t="str" cm="1">
        <f t="array" ref="AT228">IFERROR(IF(INDEX(Admin!$F$57:$G$62,'1 Spec. - 2. Mervärdesmodell'!AT$171,'1 Spec. - 2. Mervärdesmodell'!$AO228)="","",INDEX(Admin!$F$57:$G$62,'1 Spec. - 2. Mervärdesmodell'!AT$171,'1 Spec. - 2. Mervärdesmodell'!$AO228)),"")</f>
        <v/>
      </c>
      <c r="AU228" s="193" t="str" cm="1">
        <f t="array" ref="AU228">IFERROR(IF(INDEX(Admin!$F$57:$G$62,'1 Spec. - 2. Mervärdesmodell'!AU$171,'1 Spec. - 2. Mervärdesmodell'!$AO228)="","",INDEX(Admin!$F$57:$G$62,'1 Spec. - 2. Mervärdesmodell'!AU$171,'1 Spec. - 2. Mervärdesmodell'!$AO228)),"")</f>
        <v/>
      </c>
      <c r="AV228" s="193" t="str" cm="1">
        <f t="array" ref="AV228">IFERROR(IF(INDEX(Admin!$F$57:$G$62,'1 Spec. - 2. Mervärdesmodell'!AV$171,'1 Spec. - 2. Mervärdesmodell'!$AO228)="","",INDEX(Admin!$F$57:$G$62,'1 Spec. - 2. Mervärdesmodell'!AV$171,'1 Spec. - 2. Mervärdesmodell'!$AO228)),"")</f>
        <v/>
      </c>
    </row>
    <row r="229" spans="1:48" ht="39.950000000000003" customHeight="1" x14ac:dyDescent="0.2">
      <c r="A229" s="203" t="str">
        <f t="shared" si="31"/>
        <v/>
      </c>
      <c r="B229" s="479"/>
      <c r="C229" s="480"/>
      <c r="D229" s="481"/>
      <c r="E229" s="473"/>
      <c r="F229" s="475"/>
      <c r="G229" s="473"/>
      <c r="H229" s="474"/>
      <c r="I229" s="474"/>
      <c r="J229" s="475"/>
      <c r="K229" s="370"/>
      <c r="P229" s="45"/>
      <c r="Q229" s="126"/>
      <c r="R229" s="701"/>
      <c r="S229" s="702"/>
      <c r="T229" s="702"/>
      <c r="U229" s="702"/>
      <c r="V229" s="702"/>
      <c r="W229" s="702"/>
      <c r="X229" s="702"/>
      <c r="Y229" s="702"/>
      <c r="Z229" s="702"/>
      <c r="AA229" s="703"/>
      <c r="AB229" s="45"/>
      <c r="AC229" s="45"/>
      <c r="AG229" s="45"/>
      <c r="AH229" s="45"/>
      <c r="AK229" s="40"/>
      <c r="AO229" s="195" t="str">
        <f t="shared" si="30"/>
        <v/>
      </c>
      <c r="AP229" s="193"/>
      <c r="AQ229" s="193" t="str" cm="1">
        <f t="array" ref="AQ229">IFERROR(IF(INDEX(Admin!$F$57:$G$62,'1 Spec. - 2. Mervärdesmodell'!AQ$171,'1 Spec. - 2. Mervärdesmodell'!$AO229)="","",INDEX(Admin!$F$57:$G$62,'1 Spec. - 2. Mervärdesmodell'!AQ$171,'1 Spec. - 2. Mervärdesmodell'!$AO229)),"")</f>
        <v/>
      </c>
      <c r="AR229" s="193" t="str" cm="1">
        <f t="array" ref="AR229">IFERROR(IF(INDEX(Admin!$F$57:$G$62,'1 Spec. - 2. Mervärdesmodell'!AR$171,'1 Spec. - 2. Mervärdesmodell'!$AO229)="","",INDEX(Admin!$F$57:$G$62,'1 Spec. - 2. Mervärdesmodell'!AR$171,'1 Spec. - 2. Mervärdesmodell'!$AO229)),"")</f>
        <v/>
      </c>
      <c r="AS229" s="193" t="str" cm="1">
        <f t="array" ref="AS229">IFERROR(IF(INDEX(Admin!$F$57:$G$62,'1 Spec. - 2. Mervärdesmodell'!AS$171,'1 Spec. - 2. Mervärdesmodell'!$AO229)="","",INDEX(Admin!$F$57:$G$62,'1 Spec. - 2. Mervärdesmodell'!AS$171,'1 Spec. - 2. Mervärdesmodell'!$AO229)),"")</f>
        <v/>
      </c>
      <c r="AT229" s="193" t="str" cm="1">
        <f t="array" ref="AT229">IFERROR(IF(INDEX(Admin!$F$57:$G$62,'1 Spec. - 2. Mervärdesmodell'!AT$171,'1 Spec. - 2. Mervärdesmodell'!$AO229)="","",INDEX(Admin!$F$57:$G$62,'1 Spec. - 2. Mervärdesmodell'!AT$171,'1 Spec. - 2. Mervärdesmodell'!$AO229)),"")</f>
        <v/>
      </c>
      <c r="AU229" s="193" t="str" cm="1">
        <f t="array" ref="AU229">IFERROR(IF(INDEX(Admin!$F$57:$G$62,'1 Spec. - 2. Mervärdesmodell'!AU$171,'1 Spec. - 2. Mervärdesmodell'!$AO229)="","",INDEX(Admin!$F$57:$G$62,'1 Spec. - 2. Mervärdesmodell'!AU$171,'1 Spec. - 2. Mervärdesmodell'!$AO229)),"")</f>
        <v/>
      </c>
      <c r="AV229" s="193" t="str" cm="1">
        <f t="array" ref="AV229">IFERROR(IF(INDEX(Admin!$F$57:$G$62,'1 Spec. - 2. Mervärdesmodell'!AV$171,'1 Spec. - 2. Mervärdesmodell'!$AO229)="","",INDEX(Admin!$F$57:$G$62,'1 Spec. - 2. Mervärdesmodell'!AV$171,'1 Spec. - 2. Mervärdesmodell'!$AO229)),"")</f>
        <v/>
      </c>
    </row>
    <row r="230" spans="1:48" ht="39.950000000000003" customHeight="1" x14ac:dyDescent="0.2">
      <c r="A230" s="203" t="str">
        <f t="shared" si="31"/>
        <v/>
      </c>
      <c r="B230" s="479"/>
      <c r="C230" s="480"/>
      <c r="D230" s="481"/>
      <c r="E230" s="473"/>
      <c r="F230" s="475"/>
      <c r="G230" s="473"/>
      <c r="H230" s="474"/>
      <c r="I230" s="474"/>
      <c r="J230" s="475"/>
      <c r="K230" s="370"/>
      <c r="P230" s="45"/>
      <c r="Q230" s="126"/>
      <c r="R230" s="701"/>
      <c r="S230" s="702"/>
      <c r="T230" s="702"/>
      <c r="U230" s="702"/>
      <c r="V230" s="702"/>
      <c r="W230" s="702"/>
      <c r="X230" s="702"/>
      <c r="Y230" s="702"/>
      <c r="Z230" s="702"/>
      <c r="AA230" s="703"/>
      <c r="AB230" s="45"/>
      <c r="AC230" s="45"/>
      <c r="AG230" s="45"/>
      <c r="AH230" s="45"/>
      <c r="AK230" s="40"/>
      <c r="AO230" s="195" t="str">
        <f t="shared" si="30"/>
        <v/>
      </c>
      <c r="AP230" s="193"/>
      <c r="AQ230" s="193" t="str" cm="1">
        <f t="array" ref="AQ230">IFERROR(IF(INDEX(Admin!$F$57:$G$62,'1 Spec. - 2. Mervärdesmodell'!AQ$171,'1 Spec. - 2. Mervärdesmodell'!$AO230)="","",INDEX(Admin!$F$57:$G$62,'1 Spec. - 2. Mervärdesmodell'!AQ$171,'1 Spec. - 2. Mervärdesmodell'!$AO230)),"")</f>
        <v/>
      </c>
      <c r="AR230" s="193" t="str" cm="1">
        <f t="array" ref="AR230">IFERROR(IF(INDEX(Admin!$F$57:$G$62,'1 Spec. - 2. Mervärdesmodell'!AR$171,'1 Spec. - 2. Mervärdesmodell'!$AO230)="","",INDEX(Admin!$F$57:$G$62,'1 Spec. - 2. Mervärdesmodell'!AR$171,'1 Spec. - 2. Mervärdesmodell'!$AO230)),"")</f>
        <v/>
      </c>
      <c r="AS230" s="193" t="str" cm="1">
        <f t="array" ref="AS230">IFERROR(IF(INDEX(Admin!$F$57:$G$62,'1 Spec. - 2. Mervärdesmodell'!AS$171,'1 Spec. - 2. Mervärdesmodell'!$AO230)="","",INDEX(Admin!$F$57:$G$62,'1 Spec. - 2. Mervärdesmodell'!AS$171,'1 Spec. - 2. Mervärdesmodell'!$AO230)),"")</f>
        <v/>
      </c>
      <c r="AT230" s="193" t="str" cm="1">
        <f t="array" ref="AT230">IFERROR(IF(INDEX(Admin!$F$57:$G$62,'1 Spec. - 2. Mervärdesmodell'!AT$171,'1 Spec. - 2. Mervärdesmodell'!$AO230)="","",INDEX(Admin!$F$57:$G$62,'1 Spec. - 2. Mervärdesmodell'!AT$171,'1 Spec. - 2. Mervärdesmodell'!$AO230)),"")</f>
        <v/>
      </c>
      <c r="AU230" s="193" t="str" cm="1">
        <f t="array" ref="AU230">IFERROR(IF(INDEX(Admin!$F$57:$G$62,'1 Spec. - 2. Mervärdesmodell'!AU$171,'1 Spec. - 2. Mervärdesmodell'!$AO230)="","",INDEX(Admin!$F$57:$G$62,'1 Spec. - 2. Mervärdesmodell'!AU$171,'1 Spec. - 2. Mervärdesmodell'!$AO230)),"")</f>
        <v/>
      </c>
      <c r="AV230" s="193" t="str" cm="1">
        <f t="array" ref="AV230">IFERROR(IF(INDEX(Admin!$F$57:$G$62,'1 Spec. - 2. Mervärdesmodell'!AV$171,'1 Spec. - 2. Mervärdesmodell'!$AO230)="","",INDEX(Admin!$F$57:$G$62,'1 Spec. - 2. Mervärdesmodell'!AV$171,'1 Spec. - 2. Mervärdesmodell'!$AO230)),"")</f>
        <v/>
      </c>
    </row>
    <row r="231" spans="1:48" ht="39.950000000000003" customHeight="1" x14ac:dyDescent="0.2">
      <c r="A231" s="203" t="str">
        <f t="shared" si="31"/>
        <v/>
      </c>
      <c r="B231" s="479"/>
      <c r="C231" s="480"/>
      <c r="D231" s="481"/>
      <c r="E231" s="473"/>
      <c r="F231" s="475"/>
      <c r="G231" s="473"/>
      <c r="H231" s="474"/>
      <c r="I231" s="474"/>
      <c r="J231" s="475"/>
      <c r="K231" s="370"/>
      <c r="P231" s="172"/>
      <c r="Q231" s="126"/>
      <c r="R231" s="701"/>
      <c r="S231" s="702"/>
      <c r="T231" s="702"/>
      <c r="U231" s="702"/>
      <c r="V231" s="702"/>
      <c r="W231" s="702"/>
      <c r="X231" s="702"/>
      <c r="Y231" s="702"/>
      <c r="Z231" s="702"/>
      <c r="AA231" s="703"/>
      <c r="AB231" s="45"/>
      <c r="AC231" s="45"/>
      <c r="AG231" s="45"/>
      <c r="AH231" s="45"/>
      <c r="AK231" s="40"/>
      <c r="AO231" s="195" t="str">
        <f t="shared" si="30"/>
        <v/>
      </c>
      <c r="AP231" s="193"/>
      <c r="AQ231" s="193" t="str" cm="1">
        <f t="array" ref="AQ231">IFERROR(IF(INDEX(Admin!$F$57:$G$62,'1 Spec. - 2. Mervärdesmodell'!AQ$171,'1 Spec. - 2. Mervärdesmodell'!$AO231)="","",INDEX(Admin!$F$57:$G$62,'1 Spec. - 2. Mervärdesmodell'!AQ$171,'1 Spec. - 2. Mervärdesmodell'!$AO231)),"")</f>
        <v/>
      </c>
      <c r="AR231" s="193" t="str" cm="1">
        <f t="array" ref="AR231">IFERROR(IF(INDEX(Admin!$F$57:$G$62,'1 Spec. - 2. Mervärdesmodell'!AR$171,'1 Spec. - 2. Mervärdesmodell'!$AO231)="","",INDEX(Admin!$F$57:$G$62,'1 Spec. - 2. Mervärdesmodell'!AR$171,'1 Spec. - 2. Mervärdesmodell'!$AO231)),"")</f>
        <v/>
      </c>
      <c r="AS231" s="193" t="str" cm="1">
        <f t="array" ref="AS231">IFERROR(IF(INDEX(Admin!$F$57:$G$62,'1 Spec. - 2. Mervärdesmodell'!AS$171,'1 Spec. - 2. Mervärdesmodell'!$AO231)="","",INDEX(Admin!$F$57:$G$62,'1 Spec. - 2. Mervärdesmodell'!AS$171,'1 Spec. - 2. Mervärdesmodell'!$AO231)),"")</f>
        <v/>
      </c>
      <c r="AT231" s="193" t="str" cm="1">
        <f t="array" ref="AT231">IFERROR(IF(INDEX(Admin!$F$57:$G$62,'1 Spec. - 2. Mervärdesmodell'!AT$171,'1 Spec. - 2. Mervärdesmodell'!$AO231)="","",INDEX(Admin!$F$57:$G$62,'1 Spec. - 2. Mervärdesmodell'!AT$171,'1 Spec. - 2. Mervärdesmodell'!$AO231)),"")</f>
        <v/>
      </c>
      <c r="AU231" s="193" t="str" cm="1">
        <f t="array" ref="AU231">IFERROR(IF(INDEX(Admin!$F$57:$G$62,'1 Spec. - 2. Mervärdesmodell'!AU$171,'1 Spec. - 2. Mervärdesmodell'!$AO231)="","",INDEX(Admin!$F$57:$G$62,'1 Spec. - 2. Mervärdesmodell'!AU$171,'1 Spec. - 2. Mervärdesmodell'!$AO231)),"")</f>
        <v/>
      </c>
      <c r="AV231" s="193" t="str" cm="1">
        <f t="array" ref="AV231">IFERROR(IF(INDEX(Admin!$F$57:$G$62,'1 Spec. - 2. Mervärdesmodell'!AV$171,'1 Spec. - 2. Mervärdesmodell'!$AO231)="","",INDEX(Admin!$F$57:$G$62,'1 Spec. - 2. Mervärdesmodell'!AV$171,'1 Spec. - 2. Mervärdesmodell'!$AO231)),"")</f>
        <v/>
      </c>
    </row>
    <row r="232" spans="1:48" ht="39.950000000000003" customHeight="1" x14ac:dyDescent="0.2">
      <c r="A232" s="203" t="str">
        <f t="shared" si="29"/>
        <v/>
      </c>
      <c r="B232" s="479"/>
      <c r="C232" s="480"/>
      <c r="D232" s="481"/>
      <c r="E232" s="473"/>
      <c r="F232" s="475"/>
      <c r="G232" s="473"/>
      <c r="H232" s="474"/>
      <c r="I232" s="474"/>
      <c r="J232" s="475"/>
      <c r="K232" s="370"/>
      <c r="P232" s="45"/>
      <c r="Q232" s="126"/>
      <c r="R232" s="701"/>
      <c r="S232" s="702"/>
      <c r="T232" s="702"/>
      <c r="U232" s="702"/>
      <c r="V232" s="702"/>
      <c r="W232" s="702"/>
      <c r="X232" s="702"/>
      <c r="Y232" s="702"/>
      <c r="Z232" s="702"/>
      <c r="AA232" s="703"/>
      <c r="AB232" s="45"/>
      <c r="AC232" s="45"/>
      <c r="AG232" s="45"/>
      <c r="AH232" s="45"/>
      <c r="AK232" s="40"/>
      <c r="AO232" s="195" t="str">
        <f t="shared" si="30"/>
        <v/>
      </c>
      <c r="AP232" s="193"/>
      <c r="AQ232" s="193" t="str" cm="1">
        <f t="array" ref="AQ232">IFERROR(IF(INDEX(Admin!$F$57:$G$62,'1 Spec. - 2. Mervärdesmodell'!AQ$171,'1 Spec. - 2. Mervärdesmodell'!$AO232)="","",INDEX(Admin!$F$57:$G$62,'1 Spec. - 2. Mervärdesmodell'!AQ$171,'1 Spec. - 2. Mervärdesmodell'!$AO232)),"")</f>
        <v/>
      </c>
      <c r="AR232" s="193" t="str" cm="1">
        <f t="array" ref="AR232">IFERROR(IF(INDEX(Admin!$F$57:$G$62,'1 Spec. - 2. Mervärdesmodell'!AR$171,'1 Spec. - 2. Mervärdesmodell'!$AO232)="","",INDEX(Admin!$F$57:$G$62,'1 Spec. - 2. Mervärdesmodell'!AR$171,'1 Spec. - 2. Mervärdesmodell'!$AO232)),"")</f>
        <v/>
      </c>
      <c r="AS232" s="193" t="str" cm="1">
        <f t="array" ref="AS232">IFERROR(IF(INDEX(Admin!$F$57:$G$62,'1 Spec. - 2. Mervärdesmodell'!AS$171,'1 Spec. - 2. Mervärdesmodell'!$AO232)="","",INDEX(Admin!$F$57:$G$62,'1 Spec. - 2. Mervärdesmodell'!AS$171,'1 Spec. - 2. Mervärdesmodell'!$AO232)),"")</f>
        <v/>
      </c>
      <c r="AT232" s="193" t="str" cm="1">
        <f t="array" ref="AT232">IFERROR(IF(INDEX(Admin!$F$57:$G$62,'1 Spec. - 2. Mervärdesmodell'!AT$171,'1 Spec. - 2. Mervärdesmodell'!$AO232)="","",INDEX(Admin!$F$57:$G$62,'1 Spec. - 2. Mervärdesmodell'!AT$171,'1 Spec. - 2. Mervärdesmodell'!$AO232)),"")</f>
        <v/>
      </c>
      <c r="AU232" s="193" t="str" cm="1">
        <f t="array" ref="AU232">IFERROR(IF(INDEX(Admin!$F$57:$G$62,'1 Spec. - 2. Mervärdesmodell'!AU$171,'1 Spec. - 2. Mervärdesmodell'!$AO232)="","",INDEX(Admin!$F$57:$G$62,'1 Spec. - 2. Mervärdesmodell'!AU$171,'1 Spec. - 2. Mervärdesmodell'!$AO232)),"")</f>
        <v/>
      </c>
      <c r="AV232" s="193" t="str" cm="1">
        <f t="array" ref="AV232">IFERROR(IF(INDEX(Admin!$F$57:$G$62,'1 Spec. - 2. Mervärdesmodell'!AV$171,'1 Spec. - 2. Mervärdesmodell'!$AO232)="","",INDEX(Admin!$F$57:$G$62,'1 Spec. - 2. Mervärdesmodell'!AV$171,'1 Spec. - 2. Mervärdesmodell'!$AO232)),"")</f>
        <v/>
      </c>
    </row>
    <row r="233" spans="1:48" ht="39.950000000000003" customHeight="1" x14ac:dyDescent="0.2">
      <c r="A233" s="203" t="str">
        <f t="shared" si="29"/>
        <v/>
      </c>
      <c r="B233" s="479"/>
      <c r="C233" s="480"/>
      <c r="D233" s="481"/>
      <c r="E233" s="473"/>
      <c r="F233" s="475"/>
      <c r="G233" s="473"/>
      <c r="H233" s="474"/>
      <c r="I233" s="474"/>
      <c r="J233" s="475"/>
      <c r="K233" s="370"/>
      <c r="P233" s="172"/>
      <c r="Q233" s="126"/>
      <c r="R233" s="701"/>
      <c r="S233" s="702"/>
      <c r="T233" s="702"/>
      <c r="U233" s="702"/>
      <c r="V233" s="702"/>
      <c r="W233" s="702"/>
      <c r="X233" s="702"/>
      <c r="Y233" s="702"/>
      <c r="Z233" s="702"/>
      <c r="AA233" s="703"/>
      <c r="AB233" s="45"/>
      <c r="AC233" s="45"/>
      <c r="AG233" s="45"/>
      <c r="AH233" s="45"/>
      <c r="AK233" s="40"/>
      <c r="AO233" s="195" t="str">
        <f t="shared" si="30"/>
        <v/>
      </c>
      <c r="AP233" s="193"/>
      <c r="AQ233" s="193" t="str" cm="1">
        <f t="array" ref="AQ233">IFERROR(IF(INDEX(Admin!$F$57:$G$62,'1 Spec. - 2. Mervärdesmodell'!AQ$171,'1 Spec. - 2. Mervärdesmodell'!$AO233)="","",INDEX(Admin!$F$57:$G$62,'1 Spec. - 2. Mervärdesmodell'!AQ$171,'1 Spec. - 2. Mervärdesmodell'!$AO233)),"")</f>
        <v/>
      </c>
      <c r="AR233" s="193" t="str" cm="1">
        <f t="array" ref="AR233">IFERROR(IF(INDEX(Admin!$F$57:$G$62,'1 Spec. - 2. Mervärdesmodell'!AR$171,'1 Spec. - 2. Mervärdesmodell'!$AO233)="","",INDEX(Admin!$F$57:$G$62,'1 Spec. - 2. Mervärdesmodell'!AR$171,'1 Spec. - 2. Mervärdesmodell'!$AO233)),"")</f>
        <v/>
      </c>
      <c r="AS233" s="193" t="str" cm="1">
        <f t="array" ref="AS233">IFERROR(IF(INDEX(Admin!$F$57:$G$62,'1 Spec. - 2. Mervärdesmodell'!AS$171,'1 Spec. - 2. Mervärdesmodell'!$AO233)="","",INDEX(Admin!$F$57:$G$62,'1 Spec. - 2. Mervärdesmodell'!AS$171,'1 Spec. - 2. Mervärdesmodell'!$AO233)),"")</f>
        <v/>
      </c>
      <c r="AT233" s="193" t="str" cm="1">
        <f t="array" ref="AT233">IFERROR(IF(INDEX(Admin!$F$57:$G$62,'1 Spec. - 2. Mervärdesmodell'!AT$171,'1 Spec. - 2. Mervärdesmodell'!$AO233)="","",INDEX(Admin!$F$57:$G$62,'1 Spec. - 2. Mervärdesmodell'!AT$171,'1 Spec. - 2. Mervärdesmodell'!$AO233)),"")</f>
        <v/>
      </c>
      <c r="AU233" s="193" t="str" cm="1">
        <f t="array" ref="AU233">IFERROR(IF(INDEX(Admin!$F$57:$G$62,'1 Spec. - 2. Mervärdesmodell'!AU$171,'1 Spec. - 2. Mervärdesmodell'!$AO233)="","",INDEX(Admin!$F$57:$G$62,'1 Spec. - 2. Mervärdesmodell'!AU$171,'1 Spec. - 2. Mervärdesmodell'!$AO233)),"")</f>
        <v/>
      </c>
      <c r="AV233" s="193" t="str" cm="1">
        <f t="array" ref="AV233">IFERROR(IF(INDEX(Admin!$F$57:$G$62,'1 Spec. - 2. Mervärdesmodell'!AV$171,'1 Spec. - 2. Mervärdesmodell'!$AO233)="","",INDEX(Admin!$F$57:$G$62,'1 Spec. - 2. Mervärdesmodell'!AV$171,'1 Spec. - 2. Mervärdesmodell'!$AO233)),"")</f>
        <v/>
      </c>
    </row>
    <row r="234" spans="1:48" ht="39.950000000000003" customHeight="1" x14ac:dyDescent="0.2">
      <c r="A234" s="203" t="str">
        <f t="shared" si="29"/>
        <v/>
      </c>
      <c r="B234" s="479"/>
      <c r="C234" s="480"/>
      <c r="D234" s="481"/>
      <c r="E234" s="473"/>
      <c r="F234" s="475"/>
      <c r="G234" s="473"/>
      <c r="H234" s="474"/>
      <c r="I234" s="474"/>
      <c r="J234" s="475"/>
      <c r="K234" s="370"/>
      <c r="P234" s="45"/>
      <c r="Q234" s="126"/>
      <c r="R234" s="701"/>
      <c r="S234" s="702"/>
      <c r="T234" s="702"/>
      <c r="U234" s="702"/>
      <c r="V234" s="702"/>
      <c r="W234" s="702"/>
      <c r="X234" s="702"/>
      <c r="Y234" s="702"/>
      <c r="Z234" s="702"/>
      <c r="AA234" s="703"/>
      <c r="AB234" s="45"/>
      <c r="AC234" s="45"/>
      <c r="AG234" s="45"/>
      <c r="AH234" s="45"/>
      <c r="AK234" s="40"/>
      <c r="AO234" s="195" t="str">
        <f t="shared" si="30"/>
        <v/>
      </c>
      <c r="AP234" s="193"/>
      <c r="AQ234" s="193" t="str" cm="1">
        <f t="array" ref="AQ234">IFERROR(IF(INDEX(Admin!$F$57:$G$62,'1 Spec. - 2. Mervärdesmodell'!AQ$171,'1 Spec. - 2. Mervärdesmodell'!$AO234)="","",INDEX(Admin!$F$57:$G$62,'1 Spec. - 2. Mervärdesmodell'!AQ$171,'1 Spec. - 2. Mervärdesmodell'!$AO234)),"")</f>
        <v/>
      </c>
      <c r="AR234" s="193" t="str" cm="1">
        <f t="array" ref="AR234">IFERROR(IF(INDEX(Admin!$F$57:$G$62,'1 Spec. - 2. Mervärdesmodell'!AR$171,'1 Spec. - 2. Mervärdesmodell'!$AO234)="","",INDEX(Admin!$F$57:$G$62,'1 Spec. - 2. Mervärdesmodell'!AR$171,'1 Spec. - 2. Mervärdesmodell'!$AO234)),"")</f>
        <v/>
      </c>
      <c r="AS234" s="193" t="str" cm="1">
        <f t="array" ref="AS234">IFERROR(IF(INDEX(Admin!$F$57:$G$62,'1 Spec. - 2. Mervärdesmodell'!AS$171,'1 Spec. - 2. Mervärdesmodell'!$AO234)="","",INDEX(Admin!$F$57:$G$62,'1 Spec. - 2. Mervärdesmodell'!AS$171,'1 Spec. - 2. Mervärdesmodell'!$AO234)),"")</f>
        <v/>
      </c>
      <c r="AT234" s="193" t="str" cm="1">
        <f t="array" ref="AT234">IFERROR(IF(INDEX(Admin!$F$57:$G$62,'1 Spec. - 2. Mervärdesmodell'!AT$171,'1 Spec. - 2. Mervärdesmodell'!$AO234)="","",INDEX(Admin!$F$57:$G$62,'1 Spec. - 2. Mervärdesmodell'!AT$171,'1 Spec. - 2. Mervärdesmodell'!$AO234)),"")</f>
        <v/>
      </c>
      <c r="AU234" s="193" t="str" cm="1">
        <f t="array" ref="AU234">IFERROR(IF(INDEX(Admin!$F$57:$G$62,'1 Spec. - 2. Mervärdesmodell'!AU$171,'1 Spec. - 2. Mervärdesmodell'!$AO234)="","",INDEX(Admin!$F$57:$G$62,'1 Spec. - 2. Mervärdesmodell'!AU$171,'1 Spec. - 2. Mervärdesmodell'!$AO234)),"")</f>
        <v/>
      </c>
      <c r="AV234" s="193" t="str" cm="1">
        <f t="array" ref="AV234">IFERROR(IF(INDEX(Admin!$F$57:$G$62,'1 Spec. - 2. Mervärdesmodell'!AV$171,'1 Spec. - 2. Mervärdesmodell'!$AO234)="","",INDEX(Admin!$F$57:$G$62,'1 Spec. - 2. Mervärdesmodell'!AV$171,'1 Spec. - 2. Mervärdesmodell'!$AO234)),"")</f>
        <v/>
      </c>
    </row>
    <row r="235" spans="1:48" ht="39.950000000000003" customHeight="1" x14ac:dyDescent="0.2">
      <c r="A235" s="203" t="str">
        <f t="shared" si="29"/>
        <v/>
      </c>
      <c r="B235" s="479"/>
      <c r="C235" s="480"/>
      <c r="D235" s="481"/>
      <c r="E235" s="473"/>
      <c r="F235" s="475"/>
      <c r="G235" s="473"/>
      <c r="H235" s="474"/>
      <c r="I235" s="474"/>
      <c r="J235" s="475"/>
      <c r="K235" s="370"/>
      <c r="P235" s="45"/>
      <c r="Q235" s="126"/>
      <c r="R235" s="701"/>
      <c r="S235" s="702"/>
      <c r="T235" s="702"/>
      <c r="U235" s="702"/>
      <c r="V235" s="702"/>
      <c r="W235" s="702"/>
      <c r="X235" s="702"/>
      <c r="Y235" s="702"/>
      <c r="Z235" s="702"/>
      <c r="AA235" s="703"/>
      <c r="AB235" s="45"/>
      <c r="AC235" s="45"/>
      <c r="AG235" s="45"/>
      <c r="AH235" s="45"/>
      <c r="AK235" s="40"/>
      <c r="AO235" s="195" t="str">
        <f t="shared" si="30"/>
        <v/>
      </c>
      <c r="AP235" s="193"/>
      <c r="AQ235" s="193" t="str" cm="1">
        <f t="array" ref="AQ235">IFERROR(IF(INDEX(Admin!$F$57:$G$62,'1 Spec. - 2. Mervärdesmodell'!AQ$171,'1 Spec. - 2. Mervärdesmodell'!$AO235)="","",INDEX(Admin!$F$57:$G$62,'1 Spec. - 2. Mervärdesmodell'!AQ$171,'1 Spec. - 2. Mervärdesmodell'!$AO235)),"")</f>
        <v/>
      </c>
      <c r="AR235" s="193" t="str" cm="1">
        <f t="array" ref="AR235">IFERROR(IF(INDEX(Admin!$F$57:$G$62,'1 Spec. - 2. Mervärdesmodell'!AR$171,'1 Spec. - 2. Mervärdesmodell'!$AO235)="","",INDEX(Admin!$F$57:$G$62,'1 Spec. - 2. Mervärdesmodell'!AR$171,'1 Spec. - 2. Mervärdesmodell'!$AO235)),"")</f>
        <v/>
      </c>
      <c r="AS235" s="193" t="str" cm="1">
        <f t="array" ref="AS235">IFERROR(IF(INDEX(Admin!$F$57:$G$62,'1 Spec. - 2. Mervärdesmodell'!AS$171,'1 Spec. - 2. Mervärdesmodell'!$AO235)="","",INDEX(Admin!$F$57:$G$62,'1 Spec. - 2. Mervärdesmodell'!AS$171,'1 Spec. - 2. Mervärdesmodell'!$AO235)),"")</f>
        <v/>
      </c>
      <c r="AT235" s="193" t="str" cm="1">
        <f t="array" ref="AT235">IFERROR(IF(INDEX(Admin!$F$57:$G$62,'1 Spec. - 2. Mervärdesmodell'!AT$171,'1 Spec. - 2. Mervärdesmodell'!$AO235)="","",INDEX(Admin!$F$57:$G$62,'1 Spec. - 2. Mervärdesmodell'!AT$171,'1 Spec. - 2. Mervärdesmodell'!$AO235)),"")</f>
        <v/>
      </c>
      <c r="AU235" s="193" t="str" cm="1">
        <f t="array" ref="AU235">IFERROR(IF(INDEX(Admin!$F$57:$G$62,'1 Spec. - 2. Mervärdesmodell'!AU$171,'1 Spec. - 2. Mervärdesmodell'!$AO235)="","",INDEX(Admin!$F$57:$G$62,'1 Spec. - 2. Mervärdesmodell'!AU$171,'1 Spec. - 2. Mervärdesmodell'!$AO235)),"")</f>
        <v/>
      </c>
      <c r="AV235" s="193" t="str" cm="1">
        <f t="array" ref="AV235">IFERROR(IF(INDEX(Admin!$F$57:$G$62,'1 Spec. - 2. Mervärdesmodell'!AV$171,'1 Spec. - 2. Mervärdesmodell'!$AO235)="","",INDEX(Admin!$F$57:$G$62,'1 Spec. - 2. Mervärdesmodell'!AV$171,'1 Spec. - 2. Mervärdesmodell'!$AO235)),"")</f>
        <v/>
      </c>
    </row>
    <row r="236" spans="1:48" ht="39.950000000000003" customHeight="1" x14ac:dyDescent="0.2">
      <c r="A236" s="203" t="str">
        <f t="shared" si="29"/>
        <v/>
      </c>
      <c r="B236" s="479"/>
      <c r="C236" s="480"/>
      <c r="D236" s="481"/>
      <c r="E236" s="473"/>
      <c r="F236" s="475"/>
      <c r="G236" s="473"/>
      <c r="H236" s="474"/>
      <c r="I236" s="474"/>
      <c r="J236" s="475"/>
      <c r="K236" s="370"/>
      <c r="P236" s="45"/>
      <c r="Q236" s="126"/>
      <c r="R236" s="701"/>
      <c r="S236" s="702"/>
      <c r="T236" s="702"/>
      <c r="U236" s="702"/>
      <c r="V236" s="702"/>
      <c r="W236" s="702"/>
      <c r="X236" s="702"/>
      <c r="Y236" s="702"/>
      <c r="Z236" s="702"/>
      <c r="AA236" s="703"/>
      <c r="AB236" s="45"/>
      <c r="AC236" s="45"/>
      <c r="AG236" s="45"/>
      <c r="AH236" s="45"/>
      <c r="AK236" s="40"/>
      <c r="AO236" s="195" t="str">
        <f t="shared" si="30"/>
        <v/>
      </c>
      <c r="AP236" s="193"/>
      <c r="AQ236" s="193" t="str" cm="1">
        <f t="array" ref="AQ236">IFERROR(IF(INDEX(Admin!$F$57:$G$62,'1 Spec. - 2. Mervärdesmodell'!AQ$171,'1 Spec. - 2. Mervärdesmodell'!$AO236)="","",INDEX(Admin!$F$57:$G$62,'1 Spec. - 2. Mervärdesmodell'!AQ$171,'1 Spec. - 2. Mervärdesmodell'!$AO236)),"")</f>
        <v/>
      </c>
      <c r="AR236" s="193" t="str" cm="1">
        <f t="array" ref="AR236">IFERROR(IF(INDEX(Admin!$F$57:$G$62,'1 Spec. - 2. Mervärdesmodell'!AR$171,'1 Spec. - 2. Mervärdesmodell'!$AO236)="","",INDEX(Admin!$F$57:$G$62,'1 Spec. - 2. Mervärdesmodell'!AR$171,'1 Spec. - 2. Mervärdesmodell'!$AO236)),"")</f>
        <v/>
      </c>
      <c r="AS236" s="193" t="str" cm="1">
        <f t="array" ref="AS236">IFERROR(IF(INDEX(Admin!$F$57:$G$62,'1 Spec. - 2. Mervärdesmodell'!AS$171,'1 Spec. - 2. Mervärdesmodell'!$AO236)="","",INDEX(Admin!$F$57:$G$62,'1 Spec. - 2. Mervärdesmodell'!AS$171,'1 Spec. - 2. Mervärdesmodell'!$AO236)),"")</f>
        <v/>
      </c>
      <c r="AT236" s="193" t="str" cm="1">
        <f t="array" ref="AT236">IFERROR(IF(INDEX(Admin!$F$57:$G$62,'1 Spec. - 2. Mervärdesmodell'!AT$171,'1 Spec. - 2. Mervärdesmodell'!$AO236)="","",INDEX(Admin!$F$57:$G$62,'1 Spec. - 2. Mervärdesmodell'!AT$171,'1 Spec. - 2. Mervärdesmodell'!$AO236)),"")</f>
        <v/>
      </c>
      <c r="AU236" s="193" t="str" cm="1">
        <f t="array" ref="AU236">IFERROR(IF(INDEX(Admin!$F$57:$G$62,'1 Spec. - 2. Mervärdesmodell'!AU$171,'1 Spec. - 2. Mervärdesmodell'!$AO236)="","",INDEX(Admin!$F$57:$G$62,'1 Spec. - 2. Mervärdesmodell'!AU$171,'1 Spec. - 2. Mervärdesmodell'!$AO236)),"")</f>
        <v/>
      </c>
      <c r="AV236" s="193" t="str" cm="1">
        <f t="array" ref="AV236">IFERROR(IF(INDEX(Admin!$F$57:$G$62,'1 Spec. - 2. Mervärdesmodell'!AV$171,'1 Spec. - 2. Mervärdesmodell'!$AO236)="","",INDEX(Admin!$F$57:$G$62,'1 Spec. - 2. Mervärdesmodell'!AV$171,'1 Spec. - 2. Mervärdesmodell'!$AO236)),"")</f>
        <v/>
      </c>
    </row>
    <row r="237" spans="1:48" ht="39.950000000000003" customHeight="1" x14ac:dyDescent="0.2">
      <c r="A237" s="203" t="str">
        <f t="shared" ref="A237:A246" si="32">IFERROR(IF(ISERROR(FIND("Kaffe",B237,1)),IF(ISERROR(FIND("Vatten",B237)),"","KravVatten"),"KravKaffe"),"")</f>
        <v/>
      </c>
      <c r="B237" s="479"/>
      <c r="C237" s="480"/>
      <c r="D237" s="481"/>
      <c r="E237" s="473"/>
      <c r="F237" s="475"/>
      <c r="G237" s="473"/>
      <c r="H237" s="474"/>
      <c r="I237" s="474"/>
      <c r="J237" s="475"/>
      <c r="K237" s="370"/>
      <c r="P237" s="45"/>
      <c r="Q237" s="126"/>
      <c r="R237" s="701"/>
      <c r="S237" s="702"/>
      <c r="T237" s="702"/>
      <c r="U237" s="702"/>
      <c r="V237" s="702"/>
      <c r="W237" s="702"/>
      <c r="X237" s="702"/>
      <c r="Y237" s="702"/>
      <c r="Z237" s="702"/>
      <c r="AA237" s="703"/>
      <c r="AB237" s="45"/>
      <c r="AC237" s="45"/>
      <c r="AG237" s="45"/>
      <c r="AH237" s="45"/>
      <c r="AK237" s="40"/>
      <c r="AO237" s="195" t="str">
        <f t="shared" si="30"/>
        <v/>
      </c>
      <c r="AP237" s="193"/>
      <c r="AQ237" s="193" t="str" cm="1">
        <f t="array" ref="AQ237">IFERROR(IF(INDEX(Admin!$F$57:$G$62,'1 Spec. - 2. Mervärdesmodell'!AQ$171,'1 Spec. - 2. Mervärdesmodell'!$AO237)="","",INDEX(Admin!$F$57:$G$62,'1 Spec. - 2. Mervärdesmodell'!AQ$171,'1 Spec. - 2. Mervärdesmodell'!$AO237)),"")</f>
        <v/>
      </c>
      <c r="AR237" s="193" t="str" cm="1">
        <f t="array" ref="AR237">IFERROR(IF(INDEX(Admin!$F$57:$G$62,'1 Spec. - 2. Mervärdesmodell'!AR$171,'1 Spec. - 2. Mervärdesmodell'!$AO237)="","",INDEX(Admin!$F$57:$G$62,'1 Spec. - 2. Mervärdesmodell'!AR$171,'1 Spec. - 2. Mervärdesmodell'!$AO237)),"")</f>
        <v/>
      </c>
      <c r="AS237" s="193" t="str" cm="1">
        <f t="array" ref="AS237">IFERROR(IF(INDEX(Admin!$F$57:$G$62,'1 Spec. - 2. Mervärdesmodell'!AS$171,'1 Spec. - 2. Mervärdesmodell'!$AO237)="","",INDEX(Admin!$F$57:$G$62,'1 Spec. - 2. Mervärdesmodell'!AS$171,'1 Spec. - 2. Mervärdesmodell'!$AO237)),"")</f>
        <v/>
      </c>
      <c r="AT237" s="193" t="str" cm="1">
        <f t="array" ref="AT237">IFERROR(IF(INDEX(Admin!$F$57:$G$62,'1 Spec. - 2. Mervärdesmodell'!AT$171,'1 Spec. - 2. Mervärdesmodell'!$AO237)="","",INDEX(Admin!$F$57:$G$62,'1 Spec. - 2. Mervärdesmodell'!AT$171,'1 Spec. - 2. Mervärdesmodell'!$AO237)),"")</f>
        <v/>
      </c>
      <c r="AU237" s="193" t="str" cm="1">
        <f t="array" ref="AU237">IFERROR(IF(INDEX(Admin!$F$57:$G$62,'1 Spec. - 2. Mervärdesmodell'!AU$171,'1 Spec. - 2. Mervärdesmodell'!$AO237)="","",INDEX(Admin!$F$57:$G$62,'1 Spec. - 2. Mervärdesmodell'!AU$171,'1 Spec. - 2. Mervärdesmodell'!$AO237)),"")</f>
        <v/>
      </c>
      <c r="AV237" s="193" t="str" cm="1">
        <f t="array" ref="AV237">IFERROR(IF(INDEX(Admin!$F$57:$G$62,'1 Spec. - 2. Mervärdesmodell'!AV$171,'1 Spec. - 2. Mervärdesmodell'!$AO237)="","",INDEX(Admin!$F$57:$G$62,'1 Spec. - 2. Mervärdesmodell'!AV$171,'1 Spec. - 2. Mervärdesmodell'!$AO237)),"")</f>
        <v/>
      </c>
    </row>
    <row r="238" spans="1:48" ht="39.950000000000003" customHeight="1" x14ac:dyDescent="0.2">
      <c r="A238" s="203" t="str">
        <f t="shared" si="32"/>
        <v/>
      </c>
      <c r="B238" s="479"/>
      <c r="C238" s="480"/>
      <c r="D238" s="481"/>
      <c r="E238" s="473"/>
      <c r="F238" s="475"/>
      <c r="G238" s="473"/>
      <c r="H238" s="474"/>
      <c r="I238" s="474"/>
      <c r="J238" s="475"/>
      <c r="K238" s="370"/>
      <c r="P238" s="45"/>
      <c r="Q238" s="126"/>
      <c r="R238" s="701"/>
      <c r="S238" s="702"/>
      <c r="T238" s="702"/>
      <c r="U238" s="702"/>
      <c r="V238" s="702"/>
      <c r="W238" s="702"/>
      <c r="X238" s="702"/>
      <c r="Y238" s="702"/>
      <c r="Z238" s="702"/>
      <c r="AA238" s="703"/>
      <c r="AB238" s="45"/>
      <c r="AC238" s="45"/>
      <c r="AG238" s="45"/>
      <c r="AH238" s="45"/>
      <c r="AK238" s="40"/>
      <c r="AO238" s="195" t="str">
        <f t="shared" si="30"/>
        <v/>
      </c>
      <c r="AP238" s="193"/>
      <c r="AQ238" s="193" t="str" cm="1">
        <f t="array" ref="AQ238">IFERROR(IF(INDEX(Admin!$F$57:$G$62,'1 Spec. - 2. Mervärdesmodell'!AQ$171,'1 Spec. - 2. Mervärdesmodell'!$AO238)="","",INDEX(Admin!$F$57:$G$62,'1 Spec. - 2. Mervärdesmodell'!AQ$171,'1 Spec. - 2. Mervärdesmodell'!$AO238)),"")</f>
        <v/>
      </c>
      <c r="AR238" s="193" t="str" cm="1">
        <f t="array" ref="AR238">IFERROR(IF(INDEX(Admin!$F$57:$G$62,'1 Spec. - 2. Mervärdesmodell'!AR$171,'1 Spec. - 2. Mervärdesmodell'!$AO238)="","",INDEX(Admin!$F$57:$G$62,'1 Spec. - 2. Mervärdesmodell'!AR$171,'1 Spec. - 2. Mervärdesmodell'!$AO238)),"")</f>
        <v/>
      </c>
      <c r="AS238" s="193" t="str" cm="1">
        <f t="array" ref="AS238">IFERROR(IF(INDEX(Admin!$F$57:$G$62,'1 Spec. - 2. Mervärdesmodell'!AS$171,'1 Spec. - 2. Mervärdesmodell'!$AO238)="","",INDEX(Admin!$F$57:$G$62,'1 Spec. - 2. Mervärdesmodell'!AS$171,'1 Spec. - 2. Mervärdesmodell'!$AO238)),"")</f>
        <v/>
      </c>
      <c r="AT238" s="193" t="str" cm="1">
        <f t="array" ref="AT238">IFERROR(IF(INDEX(Admin!$F$57:$G$62,'1 Spec. - 2. Mervärdesmodell'!AT$171,'1 Spec. - 2. Mervärdesmodell'!$AO238)="","",INDEX(Admin!$F$57:$G$62,'1 Spec. - 2. Mervärdesmodell'!AT$171,'1 Spec. - 2. Mervärdesmodell'!$AO238)),"")</f>
        <v/>
      </c>
      <c r="AU238" s="193" t="str" cm="1">
        <f t="array" ref="AU238">IFERROR(IF(INDEX(Admin!$F$57:$G$62,'1 Spec. - 2. Mervärdesmodell'!AU$171,'1 Spec. - 2. Mervärdesmodell'!$AO238)="","",INDEX(Admin!$F$57:$G$62,'1 Spec. - 2. Mervärdesmodell'!AU$171,'1 Spec. - 2. Mervärdesmodell'!$AO238)),"")</f>
        <v/>
      </c>
      <c r="AV238" s="193" t="str" cm="1">
        <f t="array" ref="AV238">IFERROR(IF(INDEX(Admin!$F$57:$G$62,'1 Spec. - 2. Mervärdesmodell'!AV$171,'1 Spec. - 2. Mervärdesmodell'!$AO238)="","",INDEX(Admin!$F$57:$G$62,'1 Spec. - 2. Mervärdesmodell'!AV$171,'1 Spec. - 2. Mervärdesmodell'!$AO238)),"")</f>
        <v/>
      </c>
    </row>
    <row r="239" spans="1:48" ht="39.950000000000003" customHeight="1" x14ac:dyDescent="0.2">
      <c r="A239" s="203" t="str">
        <f t="shared" si="32"/>
        <v/>
      </c>
      <c r="B239" s="479"/>
      <c r="C239" s="480"/>
      <c r="D239" s="481"/>
      <c r="E239" s="473"/>
      <c r="F239" s="475"/>
      <c r="G239" s="473"/>
      <c r="H239" s="474"/>
      <c r="I239" s="474"/>
      <c r="J239" s="475"/>
      <c r="K239" s="370"/>
      <c r="P239" s="45"/>
      <c r="Q239" s="126"/>
      <c r="R239" s="701"/>
      <c r="S239" s="702"/>
      <c r="T239" s="702"/>
      <c r="U239" s="702"/>
      <c r="V239" s="702"/>
      <c r="W239" s="702"/>
      <c r="X239" s="702"/>
      <c r="Y239" s="702"/>
      <c r="Z239" s="702"/>
      <c r="AA239" s="703"/>
      <c r="AB239" s="45"/>
      <c r="AC239" s="45"/>
      <c r="AG239" s="45"/>
      <c r="AH239" s="45"/>
      <c r="AK239" s="40"/>
      <c r="AO239" s="195" t="str">
        <f t="shared" si="30"/>
        <v/>
      </c>
      <c r="AP239" s="193"/>
      <c r="AQ239" s="193" t="str" cm="1">
        <f t="array" ref="AQ239">IFERROR(IF(INDEX(Admin!$F$57:$G$62,'1 Spec. - 2. Mervärdesmodell'!AQ$171,'1 Spec. - 2. Mervärdesmodell'!$AO239)="","",INDEX(Admin!$F$57:$G$62,'1 Spec. - 2. Mervärdesmodell'!AQ$171,'1 Spec. - 2. Mervärdesmodell'!$AO239)),"")</f>
        <v/>
      </c>
      <c r="AR239" s="193" t="str" cm="1">
        <f t="array" ref="AR239">IFERROR(IF(INDEX(Admin!$F$57:$G$62,'1 Spec. - 2. Mervärdesmodell'!AR$171,'1 Spec. - 2. Mervärdesmodell'!$AO239)="","",INDEX(Admin!$F$57:$G$62,'1 Spec. - 2. Mervärdesmodell'!AR$171,'1 Spec. - 2. Mervärdesmodell'!$AO239)),"")</f>
        <v/>
      </c>
      <c r="AS239" s="193" t="str" cm="1">
        <f t="array" ref="AS239">IFERROR(IF(INDEX(Admin!$F$57:$G$62,'1 Spec. - 2. Mervärdesmodell'!AS$171,'1 Spec. - 2. Mervärdesmodell'!$AO239)="","",INDEX(Admin!$F$57:$G$62,'1 Spec. - 2. Mervärdesmodell'!AS$171,'1 Spec. - 2. Mervärdesmodell'!$AO239)),"")</f>
        <v/>
      </c>
      <c r="AT239" s="193" t="str" cm="1">
        <f t="array" ref="AT239">IFERROR(IF(INDEX(Admin!$F$57:$G$62,'1 Spec. - 2. Mervärdesmodell'!AT$171,'1 Spec. - 2. Mervärdesmodell'!$AO239)="","",INDEX(Admin!$F$57:$G$62,'1 Spec. - 2. Mervärdesmodell'!AT$171,'1 Spec. - 2. Mervärdesmodell'!$AO239)),"")</f>
        <v/>
      </c>
      <c r="AU239" s="193" t="str" cm="1">
        <f t="array" ref="AU239">IFERROR(IF(INDEX(Admin!$F$57:$G$62,'1 Spec. - 2. Mervärdesmodell'!AU$171,'1 Spec. - 2. Mervärdesmodell'!$AO239)="","",INDEX(Admin!$F$57:$G$62,'1 Spec. - 2. Mervärdesmodell'!AU$171,'1 Spec. - 2. Mervärdesmodell'!$AO239)),"")</f>
        <v/>
      </c>
      <c r="AV239" s="193" t="str" cm="1">
        <f t="array" ref="AV239">IFERROR(IF(INDEX(Admin!$F$57:$G$62,'1 Spec. - 2. Mervärdesmodell'!AV$171,'1 Spec. - 2. Mervärdesmodell'!$AO239)="","",INDEX(Admin!$F$57:$G$62,'1 Spec. - 2. Mervärdesmodell'!AV$171,'1 Spec. - 2. Mervärdesmodell'!$AO239)),"")</f>
        <v/>
      </c>
    </row>
    <row r="240" spans="1:48" ht="39.950000000000003" customHeight="1" x14ac:dyDescent="0.2">
      <c r="A240" s="203" t="str">
        <f t="shared" si="32"/>
        <v/>
      </c>
      <c r="B240" s="479"/>
      <c r="C240" s="480"/>
      <c r="D240" s="481"/>
      <c r="E240" s="473"/>
      <c r="F240" s="475"/>
      <c r="G240" s="473"/>
      <c r="H240" s="474"/>
      <c r="I240" s="474"/>
      <c r="J240" s="475"/>
      <c r="K240" s="370"/>
      <c r="P240" s="172"/>
      <c r="Q240" s="126"/>
      <c r="R240" s="701"/>
      <c r="S240" s="702"/>
      <c r="T240" s="702"/>
      <c r="U240" s="702"/>
      <c r="V240" s="702"/>
      <c r="W240" s="702"/>
      <c r="X240" s="702"/>
      <c r="Y240" s="702"/>
      <c r="Z240" s="702"/>
      <c r="AA240" s="703"/>
      <c r="AB240" s="45"/>
      <c r="AC240" s="45"/>
      <c r="AG240" s="45"/>
      <c r="AH240" s="45"/>
      <c r="AK240" s="40"/>
      <c r="AO240" s="195" t="str">
        <f t="shared" si="30"/>
        <v/>
      </c>
      <c r="AP240" s="193"/>
      <c r="AQ240" s="193" t="str" cm="1">
        <f t="array" ref="AQ240">IFERROR(IF(INDEX(Admin!$F$57:$G$62,'1 Spec. - 2. Mervärdesmodell'!AQ$171,'1 Spec. - 2. Mervärdesmodell'!$AO240)="","",INDEX(Admin!$F$57:$G$62,'1 Spec. - 2. Mervärdesmodell'!AQ$171,'1 Spec. - 2. Mervärdesmodell'!$AO240)),"")</f>
        <v/>
      </c>
      <c r="AR240" s="193" t="str" cm="1">
        <f t="array" ref="AR240">IFERROR(IF(INDEX(Admin!$F$57:$G$62,'1 Spec. - 2. Mervärdesmodell'!AR$171,'1 Spec. - 2. Mervärdesmodell'!$AO240)="","",INDEX(Admin!$F$57:$G$62,'1 Spec. - 2. Mervärdesmodell'!AR$171,'1 Spec. - 2. Mervärdesmodell'!$AO240)),"")</f>
        <v/>
      </c>
      <c r="AS240" s="193" t="str" cm="1">
        <f t="array" ref="AS240">IFERROR(IF(INDEX(Admin!$F$57:$G$62,'1 Spec. - 2. Mervärdesmodell'!AS$171,'1 Spec. - 2. Mervärdesmodell'!$AO240)="","",INDEX(Admin!$F$57:$G$62,'1 Spec. - 2. Mervärdesmodell'!AS$171,'1 Spec. - 2. Mervärdesmodell'!$AO240)),"")</f>
        <v/>
      </c>
      <c r="AT240" s="193" t="str" cm="1">
        <f t="array" ref="AT240">IFERROR(IF(INDEX(Admin!$F$57:$G$62,'1 Spec. - 2. Mervärdesmodell'!AT$171,'1 Spec. - 2. Mervärdesmodell'!$AO240)="","",INDEX(Admin!$F$57:$G$62,'1 Spec. - 2. Mervärdesmodell'!AT$171,'1 Spec. - 2. Mervärdesmodell'!$AO240)),"")</f>
        <v/>
      </c>
      <c r="AU240" s="193" t="str" cm="1">
        <f t="array" ref="AU240">IFERROR(IF(INDEX(Admin!$F$57:$G$62,'1 Spec. - 2. Mervärdesmodell'!AU$171,'1 Spec. - 2. Mervärdesmodell'!$AO240)="","",INDEX(Admin!$F$57:$G$62,'1 Spec. - 2. Mervärdesmodell'!AU$171,'1 Spec. - 2. Mervärdesmodell'!$AO240)),"")</f>
        <v/>
      </c>
      <c r="AV240" s="193" t="str" cm="1">
        <f t="array" ref="AV240">IFERROR(IF(INDEX(Admin!$F$57:$G$62,'1 Spec. - 2. Mervärdesmodell'!AV$171,'1 Spec. - 2. Mervärdesmodell'!$AO240)="","",INDEX(Admin!$F$57:$G$62,'1 Spec. - 2. Mervärdesmodell'!AV$171,'1 Spec. - 2. Mervärdesmodell'!$AO240)),"")</f>
        <v/>
      </c>
    </row>
    <row r="241" spans="1:48" ht="39.950000000000003" customHeight="1" x14ac:dyDescent="0.2">
      <c r="A241" s="203" t="str">
        <f t="shared" si="32"/>
        <v/>
      </c>
      <c r="B241" s="479"/>
      <c r="C241" s="480"/>
      <c r="D241" s="481"/>
      <c r="E241" s="473"/>
      <c r="F241" s="475"/>
      <c r="G241" s="473"/>
      <c r="H241" s="474"/>
      <c r="I241" s="474"/>
      <c r="J241" s="475"/>
      <c r="K241" s="370"/>
      <c r="P241" s="45"/>
      <c r="Q241" s="126"/>
      <c r="R241" s="701"/>
      <c r="S241" s="702"/>
      <c r="T241" s="702"/>
      <c r="U241" s="702"/>
      <c r="V241" s="702"/>
      <c r="W241" s="702"/>
      <c r="X241" s="702"/>
      <c r="Y241" s="702"/>
      <c r="Z241" s="702"/>
      <c r="AA241" s="703"/>
      <c r="AB241" s="45"/>
      <c r="AC241" s="45"/>
      <c r="AG241" s="45"/>
      <c r="AH241" s="45"/>
      <c r="AK241" s="40"/>
      <c r="AO241" s="195" t="str">
        <f t="shared" si="30"/>
        <v/>
      </c>
      <c r="AP241" s="193"/>
      <c r="AQ241" s="193" t="str" cm="1">
        <f t="array" ref="AQ241">IFERROR(IF(INDEX(Admin!$F$57:$G$62,'1 Spec. - 2. Mervärdesmodell'!AQ$171,'1 Spec. - 2. Mervärdesmodell'!$AO241)="","",INDEX(Admin!$F$57:$G$62,'1 Spec. - 2. Mervärdesmodell'!AQ$171,'1 Spec. - 2. Mervärdesmodell'!$AO241)),"")</f>
        <v/>
      </c>
      <c r="AR241" s="193" t="str" cm="1">
        <f t="array" ref="AR241">IFERROR(IF(INDEX(Admin!$F$57:$G$62,'1 Spec. - 2. Mervärdesmodell'!AR$171,'1 Spec. - 2. Mervärdesmodell'!$AO241)="","",INDEX(Admin!$F$57:$G$62,'1 Spec. - 2. Mervärdesmodell'!AR$171,'1 Spec. - 2. Mervärdesmodell'!$AO241)),"")</f>
        <v/>
      </c>
      <c r="AS241" s="193" t="str" cm="1">
        <f t="array" ref="AS241">IFERROR(IF(INDEX(Admin!$F$57:$G$62,'1 Spec. - 2. Mervärdesmodell'!AS$171,'1 Spec. - 2. Mervärdesmodell'!$AO241)="","",INDEX(Admin!$F$57:$G$62,'1 Spec. - 2. Mervärdesmodell'!AS$171,'1 Spec. - 2. Mervärdesmodell'!$AO241)),"")</f>
        <v/>
      </c>
      <c r="AT241" s="193" t="str" cm="1">
        <f t="array" ref="AT241">IFERROR(IF(INDEX(Admin!$F$57:$G$62,'1 Spec. - 2. Mervärdesmodell'!AT$171,'1 Spec. - 2. Mervärdesmodell'!$AO241)="","",INDEX(Admin!$F$57:$G$62,'1 Spec. - 2. Mervärdesmodell'!AT$171,'1 Spec. - 2. Mervärdesmodell'!$AO241)),"")</f>
        <v/>
      </c>
      <c r="AU241" s="193" t="str" cm="1">
        <f t="array" ref="AU241">IFERROR(IF(INDEX(Admin!$F$57:$G$62,'1 Spec. - 2. Mervärdesmodell'!AU$171,'1 Spec. - 2. Mervärdesmodell'!$AO241)="","",INDEX(Admin!$F$57:$G$62,'1 Spec. - 2. Mervärdesmodell'!AU$171,'1 Spec. - 2. Mervärdesmodell'!$AO241)),"")</f>
        <v/>
      </c>
      <c r="AV241" s="193" t="str" cm="1">
        <f t="array" ref="AV241">IFERROR(IF(INDEX(Admin!$F$57:$G$62,'1 Spec. - 2. Mervärdesmodell'!AV$171,'1 Spec. - 2. Mervärdesmodell'!$AO241)="","",INDEX(Admin!$F$57:$G$62,'1 Spec. - 2. Mervärdesmodell'!AV$171,'1 Spec. - 2. Mervärdesmodell'!$AO241)),"")</f>
        <v/>
      </c>
    </row>
    <row r="242" spans="1:48" ht="39.950000000000003" customHeight="1" x14ac:dyDescent="0.2">
      <c r="A242" s="203" t="str">
        <f t="shared" si="32"/>
        <v/>
      </c>
      <c r="B242" s="479"/>
      <c r="C242" s="480"/>
      <c r="D242" s="481"/>
      <c r="E242" s="473"/>
      <c r="F242" s="475"/>
      <c r="G242" s="473"/>
      <c r="H242" s="474"/>
      <c r="I242" s="474"/>
      <c r="J242" s="475"/>
      <c r="K242" s="370"/>
      <c r="P242" s="45"/>
      <c r="Q242" s="126"/>
      <c r="R242" s="701"/>
      <c r="S242" s="702"/>
      <c r="T242" s="702"/>
      <c r="U242" s="702"/>
      <c r="V242" s="702"/>
      <c r="W242" s="702"/>
      <c r="X242" s="702"/>
      <c r="Y242" s="702"/>
      <c r="Z242" s="702"/>
      <c r="AA242" s="703"/>
      <c r="AB242" s="45"/>
      <c r="AC242" s="45"/>
      <c r="AG242" s="45"/>
      <c r="AH242" s="45"/>
      <c r="AK242" s="40"/>
      <c r="AO242" s="195" t="str">
        <f t="shared" si="30"/>
        <v/>
      </c>
      <c r="AP242" s="193"/>
      <c r="AQ242" s="193" t="str" cm="1">
        <f t="array" ref="AQ242">IFERROR(IF(INDEX(Admin!$F$57:$G$62,'1 Spec. - 2. Mervärdesmodell'!AQ$171,'1 Spec. - 2. Mervärdesmodell'!$AO242)="","",INDEX(Admin!$F$57:$G$62,'1 Spec. - 2. Mervärdesmodell'!AQ$171,'1 Spec. - 2. Mervärdesmodell'!$AO242)),"")</f>
        <v/>
      </c>
      <c r="AR242" s="193" t="str" cm="1">
        <f t="array" ref="AR242">IFERROR(IF(INDEX(Admin!$F$57:$G$62,'1 Spec. - 2. Mervärdesmodell'!AR$171,'1 Spec. - 2. Mervärdesmodell'!$AO242)="","",INDEX(Admin!$F$57:$G$62,'1 Spec. - 2. Mervärdesmodell'!AR$171,'1 Spec. - 2. Mervärdesmodell'!$AO242)),"")</f>
        <v/>
      </c>
      <c r="AS242" s="193" t="str" cm="1">
        <f t="array" ref="AS242">IFERROR(IF(INDEX(Admin!$F$57:$G$62,'1 Spec. - 2. Mervärdesmodell'!AS$171,'1 Spec. - 2. Mervärdesmodell'!$AO242)="","",INDEX(Admin!$F$57:$G$62,'1 Spec. - 2. Mervärdesmodell'!AS$171,'1 Spec. - 2. Mervärdesmodell'!$AO242)),"")</f>
        <v/>
      </c>
      <c r="AT242" s="193" t="str" cm="1">
        <f t="array" ref="AT242">IFERROR(IF(INDEX(Admin!$F$57:$G$62,'1 Spec. - 2. Mervärdesmodell'!AT$171,'1 Spec. - 2. Mervärdesmodell'!$AO242)="","",INDEX(Admin!$F$57:$G$62,'1 Spec. - 2. Mervärdesmodell'!AT$171,'1 Spec. - 2. Mervärdesmodell'!$AO242)),"")</f>
        <v/>
      </c>
      <c r="AU242" s="193" t="str" cm="1">
        <f t="array" ref="AU242">IFERROR(IF(INDEX(Admin!$F$57:$G$62,'1 Spec. - 2. Mervärdesmodell'!AU$171,'1 Spec. - 2. Mervärdesmodell'!$AO242)="","",INDEX(Admin!$F$57:$G$62,'1 Spec. - 2. Mervärdesmodell'!AU$171,'1 Spec. - 2. Mervärdesmodell'!$AO242)),"")</f>
        <v/>
      </c>
      <c r="AV242" s="193" t="str" cm="1">
        <f t="array" ref="AV242">IFERROR(IF(INDEX(Admin!$F$57:$G$62,'1 Spec. - 2. Mervärdesmodell'!AV$171,'1 Spec. - 2. Mervärdesmodell'!$AO242)="","",INDEX(Admin!$F$57:$G$62,'1 Spec. - 2. Mervärdesmodell'!AV$171,'1 Spec. - 2. Mervärdesmodell'!$AO242)),"")</f>
        <v/>
      </c>
    </row>
    <row r="243" spans="1:48" ht="39.950000000000003" customHeight="1" x14ac:dyDescent="0.2">
      <c r="A243" s="203" t="str">
        <f t="shared" si="32"/>
        <v/>
      </c>
      <c r="B243" s="479"/>
      <c r="C243" s="480"/>
      <c r="D243" s="481"/>
      <c r="E243" s="473"/>
      <c r="F243" s="475"/>
      <c r="G243" s="473"/>
      <c r="H243" s="474"/>
      <c r="I243" s="474"/>
      <c r="J243" s="475"/>
      <c r="K243" s="370"/>
      <c r="P243" s="45"/>
      <c r="Q243" s="126"/>
      <c r="R243" s="701"/>
      <c r="S243" s="702"/>
      <c r="T243" s="702"/>
      <c r="U243" s="702"/>
      <c r="V243" s="702"/>
      <c r="W243" s="702"/>
      <c r="X243" s="702"/>
      <c r="Y243" s="702"/>
      <c r="Z243" s="702"/>
      <c r="AA243" s="703"/>
      <c r="AB243" s="45"/>
      <c r="AC243" s="45"/>
      <c r="AG243" s="45"/>
      <c r="AH243" s="45"/>
      <c r="AK243" s="40"/>
      <c r="AO243" s="195" t="str">
        <f t="shared" si="30"/>
        <v/>
      </c>
      <c r="AP243" s="193"/>
      <c r="AQ243" s="193" t="str" cm="1">
        <f t="array" ref="AQ243">IFERROR(IF(INDEX(Admin!$F$57:$G$62,'1 Spec. - 2. Mervärdesmodell'!AQ$171,'1 Spec. - 2. Mervärdesmodell'!$AO243)="","",INDEX(Admin!$F$57:$G$62,'1 Spec. - 2. Mervärdesmodell'!AQ$171,'1 Spec. - 2. Mervärdesmodell'!$AO243)),"")</f>
        <v/>
      </c>
      <c r="AR243" s="193" t="str" cm="1">
        <f t="array" ref="AR243">IFERROR(IF(INDEX(Admin!$F$57:$G$62,'1 Spec. - 2. Mervärdesmodell'!AR$171,'1 Spec. - 2. Mervärdesmodell'!$AO243)="","",INDEX(Admin!$F$57:$G$62,'1 Spec. - 2. Mervärdesmodell'!AR$171,'1 Spec. - 2. Mervärdesmodell'!$AO243)),"")</f>
        <v/>
      </c>
      <c r="AS243" s="193" t="str" cm="1">
        <f t="array" ref="AS243">IFERROR(IF(INDEX(Admin!$F$57:$G$62,'1 Spec. - 2. Mervärdesmodell'!AS$171,'1 Spec. - 2. Mervärdesmodell'!$AO243)="","",INDEX(Admin!$F$57:$G$62,'1 Spec. - 2. Mervärdesmodell'!AS$171,'1 Spec. - 2. Mervärdesmodell'!$AO243)),"")</f>
        <v/>
      </c>
      <c r="AT243" s="193" t="str" cm="1">
        <f t="array" ref="AT243">IFERROR(IF(INDEX(Admin!$F$57:$G$62,'1 Spec. - 2. Mervärdesmodell'!AT$171,'1 Spec. - 2. Mervärdesmodell'!$AO243)="","",INDEX(Admin!$F$57:$G$62,'1 Spec. - 2. Mervärdesmodell'!AT$171,'1 Spec. - 2. Mervärdesmodell'!$AO243)),"")</f>
        <v/>
      </c>
      <c r="AU243" s="193" t="str" cm="1">
        <f t="array" ref="AU243">IFERROR(IF(INDEX(Admin!$F$57:$G$62,'1 Spec. - 2. Mervärdesmodell'!AU$171,'1 Spec. - 2. Mervärdesmodell'!$AO243)="","",INDEX(Admin!$F$57:$G$62,'1 Spec. - 2. Mervärdesmodell'!AU$171,'1 Spec. - 2. Mervärdesmodell'!$AO243)),"")</f>
        <v/>
      </c>
      <c r="AV243" s="193" t="str" cm="1">
        <f t="array" ref="AV243">IFERROR(IF(INDEX(Admin!$F$57:$G$62,'1 Spec. - 2. Mervärdesmodell'!AV$171,'1 Spec. - 2. Mervärdesmodell'!$AO243)="","",INDEX(Admin!$F$57:$G$62,'1 Spec. - 2. Mervärdesmodell'!AV$171,'1 Spec. - 2. Mervärdesmodell'!$AO243)),"")</f>
        <v/>
      </c>
    </row>
    <row r="244" spans="1:48" ht="39.950000000000003" customHeight="1" x14ac:dyDescent="0.2">
      <c r="A244" s="203" t="str">
        <f t="shared" si="32"/>
        <v/>
      </c>
      <c r="B244" s="479"/>
      <c r="C244" s="480"/>
      <c r="D244" s="481"/>
      <c r="E244" s="473"/>
      <c r="F244" s="475"/>
      <c r="G244" s="473"/>
      <c r="H244" s="474"/>
      <c r="I244" s="474"/>
      <c r="J244" s="475"/>
      <c r="K244" s="370"/>
      <c r="P244" s="45"/>
      <c r="Q244" s="126"/>
      <c r="R244" s="701"/>
      <c r="S244" s="702"/>
      <c r="T244" s="702"/>
      <c r="U244" s="702"/>
      <c r="V244" s="702"/>
      <c r="W244" s="702"/>
      <c r="X244" s="702"/>
      <c r="Y244" s="702"/>
      <c r="Z244" s="702"/>
      <c r="AA244" s="703"/>
      <c r="AB244" s="45"/>
      <c r="AC244" s="45"/>
      <c r="AG244" s="45"/>
      <c r="AH244" s="45"/>
      <c r="AK244" s="40"/>
      <c r="AO244" s="195" t="str">
        <f t="shared" si="30"/>
        <v/>
      </c>
      <c r="AP244" s="193"/>
      <c r="AQ244" s="193" t="str" cm="1">
        <f t="array" ref="AQ244">IFERROR(IF(INDEX(Admin!$F$57:$G$62,'1 Spec. - 2. Mervärdesmodell'!AQ$171,'1 Spec. - 2. Mervärdesmodell'!$AO244)="","",INDEX(Admin!$F$57:$G$62,'1 Spec. - 2. Mervärdesmodell'!AQ$171,'1 Spec. - 2. Mervärdesmodell'!$AO244)),"")</f>
        <v/>
      </c>
      <c r="AR244" s="193" t="str" cm="1">
        <f t="array" ref="AR244">IFERROR(IF(INDEX(Admin!$F$57:$G$62,'1 Spec. - 2. Mervärdesmodell'!AR$171,'1 Spec. - 2. Mervärdesmodell'!$AO244)="","",INDEX(Admin!$F$57:$G$62,'1 Spec. - 2. Mervärdesmodell'!AR$171,'1 Spec. - 2. Mervärdesmodell'!$AO244)),"")</f>
        <v/>
      </c>
      <c r="AS244" s="193" t="str" cm="1">
        <f t="array" ref="AS244">IFERROR(IF(INDEX(Admin!$F$57:$G$62,'1 Spec. - 2. Mervärdesmodell'!AS$171,'1 Spec. - 2. Mervärdesmodell'!$AO244)="","",INDEX(Admin!$F$57:$G$62,'1 Spec. - 2. Mervärdesmodell'!AS$171,'1 Spec. - 2. Mervärdesmodell'!$AO244)),"")</f>
        <v/>
      </c>
      <c r="AT244" s="193" t="str" cm="1">
        <f t="array" ref="AT244">IFERROR(IF(INDEX(Admin!$F$57:$G$62,'1 Spec. - 2. Mervärdesmodell'!AT$171,'1 Spec. - 2. Mervärdesmodell'!$AO244)="","",INDEX(Admin!$F$57:$G$62,'1 Spec. - 2. Mervärdesmodell'!AT$171,'1 Spec. - 2. Mervärdesmodell'!$AO244)),"")</f>
        <v/>
      </c>
      <c r="AU244" s="193" t="str" cm="1">
        <f t="array" ref="AU244">IFERROR(IF(INDEX(Admin!$F$57:$G$62,'1 Spec. - 2. Mervärdesmodell'!AU$171,'1 Spec. - 2. Mervärdesmodell'!$AO244)="","",INDEX(Admin!$F$57:$G$62,'1 Spec. - 2. Mervärdesmodell'!AU$171,'1 Spec. - 2. Mervärdesmodell'!$AO244)),"")</f>
        <v/>
      </c>
      <c r="AV244" s="193" t="str" cm="1">
        <f t="array" ref="AV244">IFERROR(IF(INDEX(Admin!$F$57:$G$62,'1 Spec. - 2. Mervärdesmodell'!AV$171,'1 Spec. - 2. Mervärdesmodell'!$AO244)="","",INDEX(Admin!$F$57:$G$62,'1 Spec. - 2. Mervärdesmodell'!AV$171,'1 Spec. - 2. Mervärdesmodell'!$AO244)),"")</f>
        <v/>
      </c>
    </row>
    <row r="245" spans="1:48" ht="39.950000000000003" customHeight="1" x14ac:dyDescent="0.2">
      <c r="A245" s="203" t="str">
        <f t="shared" si="32"/>
        <v/>
      </c>
      <c r="B245" s="479"/>
      <c r="C245" s="480"/>
      <c r="D245" s="481"/>
      <c r="E245" s="473"/>
      <c r="F245" s="475"/>
      <c r="G245" s="473"/>
      <c r="H245" s="474"/>
      <c r="I245" s="474"/>
      <c r="J245" s="475"/>
      <c r="K245" s="370"/>
      <c r="P245" s="45"/>
      <c r="Q245" s="126"/>
      <c r="R245" s="701"/>
      <c r="S245" s="702"/>
      <c r="T245" s="702"/>
      <c r="U245" s="702"/>
      <c r="V245" s="702"/>
      <c r="W245" s="702"/>
      <c r="X245" s="702"/>
      <c r="Y245" s="702"/>
      <c r="Z245" s="702"/>
      <c r="AA245" s="703"/>
      <c r="AB245" s="45"/>
      <c r="AC245" s="45"/>
      <c r="AG245" s="45"/>
      <c r="AH245" s="45"/>
      <c r="AK245" s="40"/>
      <c r="AO245" s="195" t="str">
        <f t="shared" si="30"/>
        <v/>
      </c>
      <c r="AP245" s="193"/>
      <c r="AQ245" s="193" t="str" cm="1">
        <f t="array" ref="AQ245">IFERROR(IF(INDEX(Admin!$F$57:$G$62,'1 Spec. - 2. Mervärdesmodell'!AQ$171,'1 Spec. - 2. Mervärdesmodell'!$AO245)="","",INDEX(Admin!$F$57:$G$62,'1 Spec. - 2. Mervärdesmodell'!AQ$171,'1 Spec. - 2. Mervärdesmodell'!$AO245)),"")</f>
        <v/>
      </c>
      <c r="AR245" s="193" t="str" cm="1">
        <f t="array" ref="AR245">IFERROR(IF(INDEX(Admin!$F$57:$G$62,'1 Spec. - 2. Mervärdesmodell'!AR$171,'1 Spec. - 2. Mervärdesmodell'!$AO245)="","",INDEX(Admin!$F$57:$G$62,'1 Spec. - 2. Mervärdesmodell'!AR$171,'1 Spec. - 2. Mervärdesmodell'!$AO245)),"")</f>
        <v/>
      </c>
      <c r="AS245" s="193" t="str" cm="1">
        <f t="array" ref="AS245">IFERROR(IF(INDEX(Admin!$F$57:$G$62,'1 Spec. - 2. Mervärdesmodell'!AS$171,'1 Spec. - 2. Mervärdesmodell'!$AO245)="","",INDEX(Admin!$F$57:$G$62,'1 Spec. - 2. Mervärdesmodell'!AS$171,'1 Spec. - 2. Mervärdesmodell'!$AO245)),"")</f>
        <v/>
      </c>
      <c r="AT245" s="193" t="str" cm="1">
        <f t="array" ref="AT245">IFERROR(IF(INDEX(Admin!$F$57:$G$62,'1 Spec. - 2. Mervärdesmodell'!AT$171,'1 Spec. - 2. Mervärdesmodell'!$AO245)="","",INDEX(Admin!$F$57:$G$62,'1 Spec. - 2. Mervärdesmodell'!AT$171,'1 Spec. - 2. Mervärdesmodell'!$AO245)),"")</f>
        <v/>
      </c>
      <c r="AU245" s="193" t="str" cm="1">
        <f t="array" ref="AU245">IFERROR(IF(INDEX(Admin!$F$57:$G$62,'1 Spec. - 2. Mervärdesmodell'!AU$171,'1 Spec. - 2. Mervärdesmodell'!$AO245)="","",INDEX(Admin!$F$57:$G$62,'1 Spec. - 2. Mervärdesmodell'!AU$171,'1 Spec. - 2. Mervärdesmodell'!$AO245)),"")</f>
        <v/>
      </c>
      <c r="AV245" s="193" t="str" cm="1">
        <f t="array" ref="AV245">IFERROR(IF(INDEX(Admin!$F$57:$G$62,'1 Spec. - 2. Mervärdesmodell'!AV$171,'1 Spec. - 2. Mervärdesmodell'!$AO245)="","",INDEX(Admin!$F$57:$G$62,'1 Spec. - 2. Mervärdesmodell'!AV$171,'1 Spec. - 2. Mervärdesmodell'!$AO245)),"")</f>
        <v/>
      </c>
    </row>
    <row r="246" spans="1:48" ht="39.950000000000003" customHeight="1" x14ac:dyDescent="0.2">
      <c r="A246" s="203" t="str">
        <f t="shared" si="32"/>
        <v/>
      </c>
      <c r="B246" s="479"/>
      <c r="C246" s="480"/>
      <c r="D246" s="481"/>
      <c r="E246" s="473"/>
      <c r="F246" s="475"/>
      <c r="G246" s="473"/>
      <c r="H246" s="474"/>
      <c r="I246" s="474"/>
      <c r="J246" s="475"/>
      <c r="K246" s="370"/>
      <c r="P246" s="172"/>
      <c r="Q246" s="126"/>
      <c r="R246" s="701"/>
      <c r="S246" s="702"/>
      <c r="T246" s="702"/>
      <c r="U246" s="702"/>
      <c r="V246" s="702"/>
      <c r="W246" s="702"/>
      <c r="X246" s="702"/>
      <c r="Y246" s="702"/>
      <c r="Z246" s="702"/>
      <c r="AA246" s="703"/>
      <c r="AB246" s="45"/>
      <c r="AC246" s="45"/>
      <c r="AG246" s="45"/>
      <c r="AH246" s="45"/>
      <c r="AK246" s="40"/>
      <c r="AO246" s="195" t="str">
        <f t="shared" si="30"/>
        <v/>
      </c>
      <c r="AP246" s="193"/>
      <c r="AQ246" s="193" t="str" cm="1">
        <f t="array" ref="AQ246">IFERROR(IF(INDEX(Admin!$F$57:$G$62,'1 Spec. - 2. Mervärdesmodell'!AQ$171,'1 Spec. - 2. Mervärdesmodell'!$AO246)="","",INDEX(Admin!$F$57:$G$62,'1 Spec. - 2. Mervärdesmodell'!AQ$171,'1 Spec. - 2. Mervärdesmodell'!$AO246)),"")</f>
        <v/>
      </c>
      <c r="AR246" s="193" t="str" cm="1">
        <f t="array" ref="AR246">IFERROR(IF(INDEX(Admin!$F$57:$G$62,'1 Spec. - 2. Mervärdesmodell'!AR$171,'1 Spec. - 2. Mervärdesmodell'!$AO246)="","",INDEX(Admin!$F$57:$G$62,'1 Spec. - 2. Mervärdesmodell'!AR$171,'1 Spec. - 2. Mervärdesmodell'!$AO246)),"")</f>
        <v/>
      </c>
      <c r="AS246" s="193" t="str" cm="1">
        <f t="array" ref="AS246">IFERROR(IF(INDEX(Admin!$F$57:$G$62,'1 Spec. - 2. Mervärdesmodell'!AS$171,'1 Spec. - 2. Mervärdesmodell'!$AO246)="","",INDEX(Admin!$F$57:$G$62,'1 Spec. - 2. Mervärdesmodell'!AS$171,'1 Spec. - 2. Mervärdesmodell'!$AO246)),"")</f>
        <v/>
      </c>
      <c r="AT246" s="193" t="str" cm="1">
        <f t="array" ref="AT246">IFERROR(IF(INDEX(Admin!$F$57:$G$62,'1 Spec. - 2. Mervärdesmodell'!AT$171,'1 Spec. - 2. Mervärdesmodell'!$AO246)="","",INDEX(Admin!$F$57:$G$62,'1 Spec. - 2. Mervärdesmodell'!AT$171,'1 Spec. - 2. Mervärdesmodell'!$AO246)),"")</f>
        <v/>
      </c>
      <c r="AU246" s="193" t="str" cm="1">
        <f t="array" ref="AU246">IFERROR(IF(INDEX(Admin!$F$57:$G$62,'1 Spec. - 2. Mervärdesmodell'!AU$171,'1 Spec. - 2. Mervärdesmodell'!$AO246)="","",INDEX(Admin!$F$57:$G$62,'1 Spec. - 2. Mervärdesmodell'!AU$171,'1 Spec. - 2. Mervärdesmodell'!$AO246)),"")</f>
        <v/>
      </c>
      <c r="AV246" s="193" t="str" cm="1">
        <f t="array" ref="AV246">IFERROR(IF(INDEX(Admin!$F$57:$G$62,'1 Spec. - 2. Mervärdesmodell'!AV$171,'1 Spec. - 2. Mervärdesmodell'!$AO246)="","",INDEX(Admin!$F$57:$G$62,'1 Spec. - 2. Mervärdesmodell'!AV$171,'1 Spec. - 2. Mervärdesmodell'!$AO246)),"")</f>
        <v/>
      </c>
    </row>
    <row r="247" spans="1:48" ht="6.75" customHeight="1" x14ac:dyDescent="0.2">
      <c r="A247" s="103">
        <v>1</v>
      </c>
      <c r="R247" s="19"/>
      <c r="S247" s="19"/>
      <c r="T247" s="19"/>
      <c r="U247" s="19"/>
      <c r="V247" s="19"/>
      <c r="W247" s="19"/>
      <c r="X247" s="19"/>
      <c r="Y247" s="19"/>
      <c r="Z247" s="19"/>
      <c r="AA247" s="19"/>
      <c r="AG247" s="45"/>
      <c r="AH247" s="45"/>
      <c r="AK247" s="40"/>
    </row>
    <row r="248" spans="1:48" ht="20.25" customHeight="1" x14ac:dyDescent="0.2">
      <c r="A248" s="101"/>
      <c r="B248" s="524" t="s">
        <v>748</v>
      </c>
      <c r="C248" s="524"/>
      <c r="D248" s="524"/>
      <c r="E248" s="524"/>
      <c r="F248" s="524"/>
      <c r="G248" s="24"/>
      <c r="J248" s="15"/>
      <c r="L248" s="14"/>
      <c r="M248" s="14"/>
      <c r="N248" s="14"/>
      <c r="O248" s="14"/>
      <c r="Q248" s="28" t="s">
        <v>34</v>
      </c>
      <c r="R248" s="19"/>
      <c r="S248" s="19"/>
      <c r="T248" s="19"/>
      <c r="U248" s="19"/>
      <c r="V248" s="19"/>
      <c r="W248" s="19"/>
      <c r="X248" s="19"/>
      <c r="Y248" s="19"/>
      <c r="Z248" s="19"/>
      <c r="AA248" s="266"/>
      <c r="AB248" s="44"/>
      <c r="AC248" s="15"/>
      <c r="AG248" s="15"/>
    </row>
    <row r="249" spans="1:48" ht="15.75" customHeight="1" x14ac:dyDescent="0.2">
      <c r="A249" s="101"/>
      <c r="B249" s="504" t="s">
        <v>320</v>
      </c>
      <c r="C249" s="504"/>
      <c r="D249" s="504"/>
      <c r="E249" s="505"/>
      <c r="F249" s="106"/>
      <c r="G249" s="7"/>
      <c r="H249" s="7"/>
      <c r="I249" s="7"/>
      <c r="J249" s="15"/>
      <c r="L249" s="14"/>
      <c r="M249" s="14"/>
      <c r="N249" s="14"/>
      <c r="O249" s="14"/>
      <c r="Q249" s="11"/>
      <c r="R249" s="19"/>
      <c r="S249" s="19"/>
      <c r="T249" s="19"/>
      <c r="U249" s="19"/>
      <c r="V249" s="19"/>
      <c r="W249" s="19"/>
      <c r="X249" s="19"/>
      <c r="Y249" s="19"/>
      <c r="Z249" s="19"/>
      <c r="AA249" s="266"/>
      <c r="AB249" s="44"/>
      <c r="AC249" s="15"/>
      <c r="AG249" s="15"/>
    </row>
    <row r="250" spans="1:48" ht="99" customHeight="1" x14ac:dyDescent="0.2">
      <c r="A250" s="101"/>
      <c r="B250" s="716" t="s">
        <v>741</v>
      </c>
      <c r="C250" s="717"/>
      <c r="D250" s="718"/>
      <c r="E250" s="716" t="s">
        <v>729</v>
      </c>
      <c r="F250" s="718"/>
      <c r="G250" s="716" t="s">
        <v>322</v>
      </c>
      <c r="H250" s="717"/>
      <c r="I250" s="717"/>
      <c r="J250" s="717"/>
      <c r="K250" s="718"/>
      <c r="L250" s="14"/>
      <c r="M250" s="14"/>
      <c r="N250" s="14"/>
      <c r="O250" s="14"/>
      <c r="Q250" s="135" t="s">
        <v>599</v>
      </c>
      <c r="R250" s="711" t="s">
        <v>598</v>
      </c>
      <c r="S250" s="714"/>
      <c r="T250" s="714"/>
      <c r="U250" s="714"/>
      <c r="V250" s="714"/>
      <c r="W250" s="714"/>
      <c r="X250" s="714"/>
      <c r="Y250" s="714"/>
      <c r="Z250" s="714"/>
      <c r="AA250" s="715"/>
      <c r="AB250" s="64"/>
      <c r="AC250" s="63"/>
      <c r="AG250" s="65"/>
      <c r="AH250" s="65"/>
      <c r="AO250" s="193"/>
      <c r="AP250" s="193"/>
      <c r="AQ250" s="194">
        <v>1</v>
      </c>
      <c r="AR250" s="194">
        <v>2</v>
      </c>
      <c r="AS250" s="194">
        <v>3</v>
      </c>
      <c r="AT250" s="194">
        <v>4</v>
      </c>
      <c r="AU250" s="194">
        <v>5</v>
      </c>
      <c r="AV250" s="194">
        <v>6</v>
      </c>
    </row>
    <row r="251" spans="1:48" ht="39.950000000000003" customHeight="1" x14ac:dyDescent="0.2">
      <c r="A251" s="101"/>
      <c r="B251" s="479"/>
      <c r="C251" s="480"/>
      <c r="D251" s="481"/>
      <c r="E251" s="473"/>
      <c r="F251" s="475"/>
      <c r="G251" s="473"/>
      <c r="H251" s="474"/>
      <c r="I251" s="474"/>
      <c r="J251" s="474"/>
      <c r="K251" s="475"/>
      <c r="L251" s="14"/>
      <c r="M251" s="14"/>
      <c r="N251" s="14"/>
      <c r="O251" s="14"/>
      <c r="P251" s="45"/>
      <c r="Q251" s="224"/>
      <c r="R251" s="704"/>
      <c r="S251" s="704"/>
      <c r="T251" s="704"/>
      <c r="U251" s="704"/>
      <c r="V251" s="704"/>
      <c r="W251" s="704"/>
      <c r="X251" s="704"/>
      <c r="Y251" s="704"/>
      <c r="Z251" s="704"/>
      <c r="AA251" s="705"/>
      <c r="AB251" s="45"/>
      <c r="AC251" s="45"/>
      <c r="AG251" s="45" t="b">
        <f t="shared" ref="AG251:AG285" si="33">IF(OR(LEFT(B251,4)="Välj",B251=""),FALSE,TRUE)</f>
        <v>0</v>
      </c>
      <c r="AH251" s="45" t="b">
        <f t="shared" ref="AH251:AH285" si="34">IF(Q251="Ja",TRUE,FALSE)</f>
        <v>0</v>
      </c>
      <c r="AK251" t="b">
        <f t="shared" ref="AK251" si="35">IF(AG251=AH251,FALSE,TRUE)</f>
        <v>0</v>
      </c>
      <c r="AO251" s="195" t="str">
        <f t="shared" ref="AO251:AO285" si="36">IF(RIGHT(LEFT(B251,5),1)="K",1,IF(RIGHT(LEFT(B251,5),1)="V",2,""))</f>
        <v/>
      </c>
      <c r="AP251" s="193"/>
      <c r="AQ251" s="193" t="str" cm="1">
        <f t="array" ref="AQ251">IFERROR(IF(INDEX(Admin!$F$57:$G$62,'1 Spec. - 2. Mervärdesmodell'!AQ$171,'1 Spec. - 2. Mervärdesmodell'!$AO251)="","",INDEX(Admin!$F$57:$G$62,'1 Spec. - 2. Mervärdesmodell'!AQ$171,'1 Spec. - 2. Mervärdesmodell'!$AO251)),"")</f>
        <v/>
      </c>
      <c r="AR251" s="193" t="str" cm="1">
        <f t="array" ref="AR251">IFERROR(IF(INDEX(Admin!$F$57:$G$62,'1 Spec. - 2. Mervärdesmodell'!AR$171,'1 Spec. - 2. Mervärdesmodell'!$AO251)="","",INDEX(Admin!$F$57:$G$62,'1 Spec. - 2. Mervärdesmodell'!AR$171,'1 Spec. - 2. Mervärdesmodell'!$AO251)),"")</f>
        <v/>
      </c>
      <c r="AS251" s="193" t="str" cm="1">
        <f t="array" ref="AS251">IFERROR(IF(INDEX(Admin!$F$57:$G$62,'1 Spec. - 2. Mervärdesmodell'!AS$171,'1 Spec. - 2. Mervärdesmodell'!$AO251)="","",INDEX(Admin!$F$57:$G$62,'1 Spec. - 2. Mervärdesmodell'!AS$171,'1 Spec. - 2. Mervärdesmodell'!$AO251)),"")</f>
        <v/>
      </c>
      <c r="AT251" s="193" t="str" cm="1">
        <f t="array" ref="AT251">IFERROR(IF(INDEX(Admin!$F$57:$G$62,'1 Spec. - 2. Mervärdesmodell'!AT$171,'1 Spec. - 2. Mervärdesmodell'!$AO251)="","",INDEX(Admin!$F$57:$G$62,'1 Spec. - 2. Mervärdesmodell'!AT$171,'1 Spec. - 2. Mervärdesmodell'!$AO251)),"")</f>
        <v/>
      </c>
      <c r="AU251" s="193" t="str" cm="1">
        <f t="array" ref="AU251">IFERROR(IF(INDEX(Admin!$F$57:$G$62,'1 Spec. - 2. Mervärdesmodell'!AU$171,'1 Spec. - 2. Mervärdesmodell'!$AO251)="","",INDEX(Admin!$F$57:$G$62,'1 Spec. - 2. Mervärdesmodell'!AU$171,'1 Spec. - 2. Mervärdesmodell'!$AO251)),"")</f>
        <v/>
      </c>
      <c r="AV251" s="193" t="str" cm="1">
        <f t="array" ref="AV251">IFERROR(IF(INDEX(Admin!$F$57:$G$62,'1 Spec. - 2. Mervärdesmodell'!AV$171,'1 Spec. - 2. Mervärdesmodell'!$AO251)="","",INDEX(Admin!$F$57:$G$62,'1 Spec. - 2. Mervärdesmodell'!AV$171,'1 Spec. - 2. Mervärdesmodell'!$AO251)),"")</f>
        <v/>
      </c>
    </row>
    <row r="252" spans="1:48" ht="39.950000000000003" customHeight="1" x14ac:dyDescent="0.2">
      <c r="A252" s="101"/>
      <c r="B252" s="479"/>
      <c r="C252" s="480"/>
      <c r="D252" s="481"/>
      <c r="E252" s="473"/>
      <c r="F252" s="475"/>
      <c r="G252" s="473"/>
      <c r="H252" s="474"/>
      <c r="I252" s="474"/>
      <c r="J252" s="474"/>
      <c r="K252" s="475"/>
      <c r="L252" s="14"/>
      <c r="M252" s="14"/>
      <c r="N252" s="14"/>
      <c r="O252" s="14"/>
      <c r="P252" s="45"/>
      <c r="Q252" s="224"/>
      <c r="R252" s="704"/>
      <c r="S252" s="704"/>
      <c r="T252" s="704"/>
      <c r="U252" s="704"/>
      <c r="V252" s="704"/>
      <c r="W252" s="704"/>
      <c r="X252" s="704"/>
      <c r="Y252" s="704"/>
      <c r="Z252" s="704"/>
      <c r="AA252" s="705"/>
      <c r="AB252" s="45"/>
      <c r="AC252" s="45"/>
      <c r="AG252" s="45" t="b">
        <f t="shared" si="33"/>
        <v>0</v>
      </c>
      <c r="AH252" s="45" t="b">
        <f t="shared" si="34"/>
        <v>0</v>
      </c>
      <c r="AK252" t="b">
        <f t="shared" ref="AK252:AK271" si="37">IF(AG252=AH252,FALSE,TRUE)</f>
        <v>0</v>
      </c>
      <c r="AO252" s="195" t="str">
        <f t="shared" si="36"/>
        <v/>
      </c>
      <c r="AP252" s="193"/>
      <c r="AQ252" s="193" t="str" cm="1">
        <f t="array" ref="AQ252">IFERROR(IF(INDEX(Admin!$F$57:$G$62,'1 Spec. - 2. Mervärdesmodell'!AQ$171,'1 Spec. - 2. Mervärdesmodell'!$AO252)="","",INDEX(Admin!$F$57:$G$62,'1 Spec. - 2. Mervärdesmodell'!AQ$171,'1 Spec. - 2. Mervärdesmodell'!$AO252)),"")</f>
        <v/>
      </c>
      <c r="AR252" s="193" t="str" cm="1">
        <f t="array" ref="AR252">IFERROR(IF(INDEX(Admin!$F$57:$G$62,'1 Spec. - 2. Mervärdesmodell'!AR$171,'1 Spec. - 2. Mervärdesmodell'!$AO252)="","",INDEX(Admin!$F$57:$G$62,'1 Spec. - 2. Mervärdesmodell'!AR$171,'1 Spec. - 2. Mervärdesmodell'!$AO252)),"")</f>
        <v/>
      </c>
      <c r="AS252" s="193" t="str" cm="1">
        <f t="array" ref="AS252">IFERROR(IF(INDEX(Admin!$F$57:$G$62,'1 Spec. - 2. Mervärdesmodell'!AS$171,'1 Spec. - 2. Mervärdesmodell'!$AO252)="","",INDEX(Admin!$F$57:$G$62,'1 Spec. - 2. Mervärdesmodell'!AS$171,'1 Spec. - 2. Mervärdesmodell'!$AO252)),"")</f>
        <v/>
      </c>
      <c r="AT252" s="193" t="str" cm="1">
        <f t="array" ref="AT252">IFERROR(IF(INDEX(Admin!$F$57:$G$62,'1 Spec. - 2. Mervärdesmodell'!AT$171,'1 Spec. - 2. Mervärdesmodell'!$AO252)="","",INDEX(Admin!$F$57:$G$62,'1 Spec. - 2. Mervärdesmodell'!AT$171,'1 Spec. - 2. Mervärdesmodell'!$AO252)),"")</f>
        <v/>
      </c>
      <c r="AU252" s="193" t="str" cm="1">
        <f t="array" ref="AU252">IFERROR(IF(INDEX(Admin!$F$57:$G$62,'1 Spec. - 2. Mervärdesmodell'!AU$171,'1 Spec. - 2. Mervärdesmodell'!$AO252)="","",INDEX(Admin!$F$57:$G$62,'1 Spec. - 2. Mervärdesmodell'!AU$171,'1 Spec. - 2. Mervärdesmodell'!$AO252)),"")</f>
        <v/>
      </c>
      <c r="AV252" s="193" t="str" cm="1">
        <f t="array" ref="AV252">IFERROR(IF(INDEX(Admin!$F$57:$G$62,'1 Spec. - 2. Mervärdesmodell'!AV$171,'1 Spec. - 2. Mervärdesmodell'!$AO252)="","",INDEX(Admin!$F$57:$G$62,'1 Spec. - 2. Mervärdesmodell'!AV$171,'1 Spec. - 2. Mervärdesmodell'!$AO252)),"")</f>
        <v/>
      </c>
    </row>
    <row r="253" spans="1:48" ht="39.950000000000003" customHeight="1" x14ac:dyDescent="0.2">
      <c r="A253" s="101"/>
      <c r="B253" s="479"/>
      <c r="C253" s="480"/>
      <c r="D253" s="481"/>
      <c r="E253" s="473"/>
      <c r="F253" s="475"/>
      <c r="G253" s="473"/>
      <c r="H253" s="474"/>
      <c r="I253" s="474"/>
      <c r="J253" s="474"/>
      <c r="K253" s="475"/>
      <c r="L253" s="14"/>
      <c r="M253" s="14"/>
      <c r="N253" s="14"/>
      <c r="O253" s="14"/>
      <c r="P253" s="45"/>
      <c r="Q253" s="224"/>
      <c r="R253" s="704"/>
      <c r="S253" s="704"/>
      <c r="T253" s="704"/>
      <c r="U253" s="704"/>
      <c r="V253" s="704"/>
      <c r="W253" s="704"/>
      <c r="X253" s="704"/>
      <c r="Y253" s="704"/>
      <c r="Z253" s="704"/>
      <c r="AA253" s="705"/>
      <c r="AB253" s="45"/>
      <c r="AC253" s="45"/>
      <c r="AG253" s="45" t="b">
        <f t="shared" si="33"/>
        <v>0</v>
      </c>
      <c r="AH253" s="45" t="b">
        <f t="shared" si="34"/>
        <v>0</v>
      </c>
      <c r="AK253" t="b">
        <f t="shared" si="37"/>
        <v>0</v>
      </c>
      <c r="AO253" s="195" t="str">
        <f t="shared" si="36"/>
        <v/>
      </c>
      <c r="AP253" s="193"/>
      <c r="AQ253" s="193" t="str" cm="1">
        <f t="array" ref="AQ253">IFERROR(IF(INDEX(Admin!$F$57:$G$62,'1 Spec. - 2. Mervärdesmodell'!AQ$171,'1 Spec. - 2. Mervärdesmodell'!$AO253)="","",INDEX(Admin!$F$57:$G$62,'1 Spec. - 2. Mervärdesmodell'!AQ$171,'1 Spec. - 2. Mervärdesmodell'!$AO253)),"")</f>
        <v/>
      </c>
      <c r="AR253" s="193" t="str" cm="1">
        <f t="array" ref="AR253">IFERROR(IF(INDEX(Admin!$F$57:$G$62,'1 Spec. - 2. Mervärdesmodell'!AR$171,'1 Spec. - 2. Mervärdesmodell'!$AO253)="","",INDEX(Admin!$F$57:$G$62,'1 Spec. - 2. Mervärdesmodell'!AR$171,'1 Spec. - 2. Mervärdesmodell'!$AO253)),"")</f>
        <v/>
      </c>
      <c r="AS253" s="193" t="str" cm="1">
        <f t="array" ref="AS253">IFERROR(IF(INDEX(Admin!$F$57:$G$62,'1 Spec. - 2. Mervärdesmodell'!AS$171,'1 Spec. - 2. Mervärdesmodell'!$AO253)="","",INDEX(Admin!$F$57:$G$62,'1 Spec. - 2. Mervärdesmodell'!AS$171,'1 Spec. - 2. Mervärdesmodell'!$AO253)),"")</f>
        <v/>
      </c>
      <c r="AT253" s="193" t="str" cm="1">
        <f t="array" ref="AT253">IFERROR(IF(INDEX(Admin!$F$57:$G$62,'1 Spec. - 2. Mervärdesmodell'!AT$171,'1 Spec. - 2. Mervärdesmodell'!$AO253)="","",INDEX(Admin!$F$57:$G$62,'1 Spec. - 2. Mervärdesmodell'!AT$171,'1 Spec. - 2. Mervärdesmodell'!$AO253)),"")</f>
        <v/>
      </c>
      <c r="AU253" s="193" t="str" cm="1">
        <f t="array" ref="AU253">IFERROR(IF(INDEX(Admin!$F$57:$G$62,'1 Spec. - 2. Mervärdesmodell'!AU$171,'1 Spec. - 2. Mervärdesmodell'!$AO253)="","",INDEX(Admin!$F$57:$G$62,'1 Spec. - 2. Mervärdesmodell'!AU$171,'1 Spec. - 2. Mervärdesmodell'!$AO253)),"")</f>
        <v/>
      </c>
      <c r="AV253" s="193" t="str" cm="1">
        <f t="array" ref="AV253">IFERROR(IF(INDEX(Admin!$F$57:$G$62,'1 Spec. - 2. Mervärdesmodell'!AV$171,'1 Spec. - 2. Mervärdesmodell'!$AO253)="","",INDEX(Admin!$F$57:$G$62,'1 Spec. - 2. Mervärdesmodell'!AV$171,'1 Spec. - 2. Mervärdesmodell'!$AO253)),"")</f>
        <v/>
      </c>
    </row>
    <row r="254" spans="1:48" ht="39.950000000000003" customHeight="1" x14ac:dyDescent="0.2">
      <c r="A254" s="101"/>
      <c r="B254" s="479"/>
      <c r="C254" s="480"/>
      <c r="D254" s="481"/>
      <c r="E254" s="473"/>
      <c r="F254" s="475"/>
      <c r="G254" s="473"/>
      <c r="H254" s="474"/>
      <c r="I254" s="474"/>
      <c r="J254" s="474"/>
      <c r="K254" s="475"/>
      <c r="L254" s="14"/>
      <c r="M254" s="14"/>
      <c r="N254" s="14"/>
      <c r="O254" s="14"/>
      <c r="P254" s="45"/>
      <c r="Q254" s="224"/>
      <c r="R254" s="704"/>
      <c r="S254" s="704"/>
      <c r="T254" s="704"/>
      <c r="U254" s="704"/>
      <c r="V254" s="704"/>
      <c r="W254" s="704"/>
      <c r="X254" s="704"/>
      <c r="Y254" s="704"/>
      <c r="Z254" s="704"/>
      <c r="AA254" s="705"/>
      <c r="AB254" s="45"/>
      <c r="AC254" s="45"/>
      <c r="AG254" s="45" t="b">
        <f t="shared" si="33"/>
        <v>0</v>
      </c>
      <c r="AH254" s="45" t="b">
        <f t="shared" si="34"/>
        <v>0</v>
      </c>
      <c r="AK254" t="b">
        <f t="shared" si="37"/>
        <v>0</v>
      </c>
      <c r="AO254" s="195" t="str">
        <f t="shared" si="36"/>
        <v/>
      </c>
      <c r="AP254" s="193"/>
      <c r="AQ254" s="193" t="str" cm="1">
        <f t="array" ref="AQ254">IFERROR(IF(INDEX(Admin!$F$57:$G$62,'1 Spec. - 2. Mervärdesmodell'!AQ$171,'1 Spec. - 2. Mervärdesmodell'!$AO254)="","",INDEX(Admin!$F$57:$G$62,'1 Spec. - 2. Mervärdesmodell'!AQ$171,'1 Spec. - 2. Mervärdesmodell'!$AO254)),"")</f>
        <v/>
      </c>
      <c r="AR254" s="193" t="str" cm="1">
        <f t="array" ref="AR254">IFERROR(IF(INDEX(Admin!$F$57:$G$62,'1 Spec. - 2. Mervärdesmodell'!AR$171,'1 Spec. - 2. Mervärdesmodell'!$AO254)="","",INDEX(Admin!$F$57:$G$62,'1 Spec. - 2. Mervärdesmodell'!AR$171,'1 Spec. - 2. Mervärdesmodell'!$AO254)),"")</f>
        <v/>
      </c>
      <c r="AS254" s="193" t="str" cm="1">
        <f t="array" ref="AS254">IFERROR(IF(INDEX(Admin!$F$57:$G$62,'1 Spec. - 2. Mervärdesmodell'!AS$171,'1 Spec. - 2. Mervärdesmodell'!$AO254)="","",INDEX(Admin!$F$57:$G$62,'1 Spec. - 2. Mervärdesmodell'!AS$171,'1 Spec. - 2. Mervärdesmodell'!$AO254)),"")</f>
        <v/>
      </c>
      <c r="AT254" s="193" t="str" cm="1">
        <f t="array" ref="AT254">IFERROR(IF(INDEX(Admin!$F$57:$G$62,'1 Spec. - 2. Mervärdesmodell'!AT$171,'1 Spec. - 2. Mervärdesmodell'!$AO254)="","",INDEX(Admin!$F$57:$G$62,'1 Spec. - 2. Mervärdesmodell'!AT$171,'1 Spec. - 2. Mervärdesmodell'!$AO254)),"")</f>
        <v/>
      </c>
      <c r="AU254" s="193" t="str" cm="1">
        <f t="array" ref="AU254">IFERROR(IF(INDEX(Admin!$F$57:$G$62,'1 Spec. - 2. Mervärdesmodell'!AU$171,'1 Spec. - 2. Mervärdesmodell'!$AO254)="","",INDEX(Admin!$F$57:$G$62,'1 Spec. - 2. Mervärdesmodell'!AU$171,'1 Spec. - 2. Mervärdesmodell'!$AO254)),"")</f>
        <v/>
      </c>
      <c r="AV254" s="193" t="str" cm="1">
        <f t="array" ref="AV254">IFERROR(IF(INDEX(Admin!$F$57:$G$62,'1 Spec. - 2. Mervärdesmodell'!AV$171,'1 Spec. - 2. Mervärdesmodell'!$AO254)="","",INDEX(Admin!$F$57:$G$62,'1 Spec. - 2. Mervärdesmodell'!AV$171,'1 Spec. - 2. Mervärdesmodell'!$AO254)),"")</f>
        <v/>
      </c>
    </row>
    <row r="255" spans="1:48" ht="39.950000000000003" customHeight="1" x14ac:dyDescent="0.2">
      <c r="A255" s="101"/>
      <c r="B255" s="479"/>
      <c r="C255" s="480"/>
      <c r="D255" s="481"/>
      <c r="E255" s="473"/>
      <c r="F255" s="475"/>
      <c r="G255" s="473"/>
      <c r="H255" s="474"/>
      <c r="I255" s="474"/>
      <c r="J255" s="474"/>
      <c r="K255" s="475"/>
      <c r="L255" s="14"/>
      <c r="M255" s="14"/>
      <c r="N255" s="14"/>
      <c r="O255" s="14"/>
      <c r="P255" s="45"/>
      <c r="Q255" s="224"/>
      <c r="R255" s="704"/>
      <c r="S255" s="704"/>
      <c r="T255" s="704"/>
      <c r="U255" s="704"/>
      <c r="V255" s="704"/>
      <c r="W255" s="704"/>
      <c r="X255" s="704"/>
      <c r="Y255" s="704"/>
      <c r="Z255" s="704"/>
      <c r="AA255" s="705"/>
      <c r="AB255" s="45"/>
      <c r="AC255" s="45"/>
      <c r="AG255" s="45" t="b">
        <f t="shared" si="33"/>
        <v>0</v>
      </c>
      <c r="AH255" s="45" t="b">
        <f t="shared" si="34"/>
        <v>0</v>
      </c>
      <c r="AK255" t="b">
        <f t="shared" si="37"/>
        <v>0</v>
      </c>
      <c r="AO255" s="195" t="str">
        <f t="shared" si="36"/>
        <v/>
      </c>
      <c r="AP255" s="193"/>
      <c r="AQ255" s="193" t="str" cm="1">
        <f t="array" ref="AQ255">IFERROR(IF(INDEX(Admin!$F$57:$G$62,'1 Spec. - 2. Mervärdesmodell'!AQ$171,'1 Spec. - 2. Mervärdesmodell'!$AO255)="","",INDEX(Admin!$F$57:$G$62,'1 Spec. - 2. Mervärdesmodell'!AQ$171,'1 Spec. - 2. Mervärdesmodell'!$AO255)),"")</f>
        <v/>
      </c>
      <c r="AR255" s="193" t="str" cm="1">
        <f t="array" ref="AR255">IFERROR(IF(INDEX(Admin!$F$57:$G$62,'1 Spec. - 2. Mervärdesmodell'!AR$171,'1 Spec. - 2. Mervärdesmodell'!$AO255)="","",INDEX(Admin!$F$57:$G$62,'1 Spec. - 2. Mervärdesmodell'!AR$171,'1 Spec. - 2. Mervärdesmodell'!$AO255)),"")</f>
        <v/>
      </c>
      <c r="AS255" s="193" t="str" cm="1">
        <f t="array" ref="AS255">IFERROR(IF(INDEX(Admin!$F$57:$G$62,'1 Spec. - 2. Mervärdesmodell'!AS$171,'1 Spec. - 2. Mervärdesmodell'!$AO255)="","",INDEX(Admin!$F$57:$G$62,'1 Spec. - 2. Mervärdesmodell'!AS$171,'1 Spec. - 2. Mervärdesmodell'!$AO255)),"")</f>
        <v/>
      </c>
      <c r="AT255" s="193" t="str" cm="1">
        <f t="array" ref="AT255">IFERROR(IF(INDEX(Admin!$F$57:$G$62,'1 Spec. - 2. Mervärdesmodell'!AT$171,'1 Spec. - 2. Mervärdesmodell'!$AO255)="","",INDEX(Admin!$F$57:$G$62,'1 Spec. - 2. Mervärdesmodell'!AT$171,'1 Spec. - 2. Mervärdesmodell'!$AO255)),"")</f>
        <v/>
      </c>
      <c r="AU255" s="193" t="str" cm="1">
        <f t="array" ref="AU255">IFERROR(IF(INDEX(Admin!$F$57:$G$62,'1 Spec. - 2. Mervärdesmodell'!AU$171,'1 Spec. - 2. Mervärdesmodell'!$AO255)="","",INDEX(Admin!$F$57:$G$62,'1 Spec. - 2. Mervärdesmodell'!AU$171,'1 Spec. - 2. Mervärdesmodell'!$AO255)),"")</f>
        <v/>
      </c>
      <c r="AV255" s="193" t="str" cm="1">
        <f t="array" ref="AV255">IFERROR(IF(INDEX(Admin!$F$57:$G$62,'1 Spec. - 2. Mervärdesmodell'!AV$171,'1 Spec. - 2. Mervärdesmodell'!$AO255)="","",INDEX(Admin!$F$57:$G$62,'1 Spec. - 2. Mervärdesmodell'!AV$171,'1 Spec. - 2. Mervärdesmodell'!$AO255)),"")</f>
        <v/>
      </c>
    </row>
    <row r="256" spans="1:48" ht="39.950000000000003" customHeight="1" x14ac:dyDescent="0.2">
      <c r="A256" s="101"/>
      <c r="B256" s="479"/>
      <c r="C256" s="480"/>
      <c r="D256" s="481"/>
      <c r="E256" s="473"/>
      <c r="F256" s="475"/>
      <c r="G256" s="473"/>
      <c r="H256" s="474"/>
      <c r="I256" s="474"/>
      <c r="J256" s="474"/>
      <c r="K256" s="475"/>
      <c r="L256" s="14"/>
      <c r="M256" s="14"/>
      <c r="N256" s="14"/>
      <c r="O256" s="14"/>
      <c r="P256" s="172"/>
      <c r="Q256" s="224"/>
      <c r="R256" s="704"/>
      <c r="S256" s="704"/>
      <c r="T256" s="704"/>
      <c r="U256" s="704"/>
      <c r="V256" s="704"/>
      <c r="W256" s="704"/>
      <c r="X256" s="704"/>
      <c r="Y256" s="704"/>
      <c r="Z256" s="704"/>
      <c r="AA256" s="705"/>
      <c r="AB256" s="45"/>
      <c r="AC256" s="45"/>
      <c r="AG256" s="45" t="b">
        <f t="shared" si="33"/>
        <v>0</v>
      </c>
      <c r="AH256" s="45" t="b">
        <f t="shared" si="34"/>
        <v>0</v>
      </c>
      <c r="AK256" t="b">
        <f t="shared" si="37"/>
        <v>0</v>
      </c>
      <c r="AO256" s="195" t="str">
        <f t="shared" si="36"/>
        <v/>
      </c>
      <c r="AP256" s="193"/>
      <c r="AQ256" s="193" t="str" cm="1">
        <f t="array" ref="AQ256">IFERROR(IF(INDEX(Admin!$F$57:$G$62,'1 Spec. - 2. Mervärdesmodell'!AQ$171,'1 Spec. - 2. Mervärdesmodell'!$AO256)="","",INDEX(Admin!$F$57:$G$62,'1 Spec. - 2. Mervärdesmodell'!AQ$171,'1 Spec. - 2. Mervärdesmodell'!$AO256)),"")</f>
        <v/>
      </c>
      <c r="AR256" s="193" t="str" cm="1">
        <f t="array" ref="AR256">IFERROR(IF(INDEX(Admin!$F$57:$G$62,'1 Spec. - 2. Mervärdesmodell'!AR$171,'1 Spec. - 2. Mervärdesmodell'!$AO256)="","",INDEX(Admin!$F$57:$G$62,'1 Spec. - 2. Mervärdesmodell'!AR$171,'1 Spec. - 2. Mervärdesmodell'!$AO256)),"")</f>
        <v/>
      </c>
      <c r="AS256" s="193" t="str" cm="1">
        <f t="array" ref="AS256">IFERROR(IF(INDEX(Admin!$F$57:$G$62,'1 Spec. - 2. Mervärdesmodell'!AS$171,'1 Spec. - 2. Mervärdesmodell'!$AO256)="","",INDEX(Admin!$F$57:$G$62,'1 Spec. - 2. Mervärdesmodell'!AS$171,'1 Spec. - 2. Mervärdesmodell'!$AO256)),"")</f>
        <v/>
      </c>
      <c r="AT256" s="193" t="str" cm="1">
        <f t="array" ref="AT256">IFERROR(IF(INDEX(Admin!$F$57:$G$62,'1 Spec. - 2. Mervärdesmodell'!AT$171,'1 Spec. - 2. Mervärdesmodell'!$AO256)="","",INDEX(Admin!$F$57:$G$62,'1 Spec. - 2. Mervärdesmodell'!AT$171,'1 Spec. - 2. Mervärdesmodell'!$AO256)),"")</f>
        <v/>
      </c>
      <c r="AU256" s="193" t="str" cm="1">
        <f t="array" ref="AU256">IFERROR(IF(INDEX(Admin!$F$57:$G$62,'1 Spec. - 2. Mervärdesmodell'!AU$171,'1 Spec. - 2. Mervärdesmodell'!$AO256)="","",INDEX(Admin!$F$57:$G$62,'1 Spec. - 2. Mervärdesmodell'!AU$171,'1 Spec. - 2. Mervärdesmodell'!$AO256)),"")</f>
        <v/>
      </c>
      <c r="AV256" s="193" t="str" cm="1">
        <f t="array" ref="AV256">IFERROR(IF(INDEX(Admin!$F$57:$G$62,'1 Spec. - 2. Mervärdesmodell'!AV$171,'1 Spec. - 2. Mervärdesmodell'!$AO256)="","",INDEX(Admin!$F$57:$G$62,'1 Spec. - 2. Mervärdesmodell'!AV$171,'1 Spec. - 2. Mervärdesmodell'!$AO256)),"")</f>
        <v/>
      </c>
    </row>
    <row r="257" spans="1:48" ht="39.950000000000003" customHeight="1" x14ac:dyDescent="0.2">
      <c r="A257" s="101"/>
      <c r="B257" s="479"/>
      <c r="C257" s="480"/>
      <c r="D257" s="481"/>
      <c r="E257" s="473"/>
      <c r="F257" s="475"/>
      <c r="G257" s="473"/>
      <c r="H257" s="474"/>
      <c r="I257" s="474"/>
      <c r="J257" s="474"/>
      <c r="K257" s="475"/>
      <c r="L257" s="14"/>
      <c r="M257" s="14"/>
      <c r="N257" s="14"/>
      <c r="O257" s="14"/>
      <c r="P257" s="45"/>
      <c r="Q257" s="224"/>
      <c r="R257" s="704"/>
      <c r="S257" s="704"/>
      <c r="T257" s="704"/>
      <c r="U257" s="704"/>
      <c r="V257" s="704"/>
      <c r="W257" s="704"/>
      <c r="X257" s="704"/>
      <c r="Y257" s="704"/>
      <c r="Z257" s="704"/>
      <c r="AA257" s="705"/>
      <c r="AB257" s="45"/>
      <c r="AC257" s="45"/>
      <c r="AG257" s="45" t="b">
        <f t="shared" si="33"/>
        <v>0</v>
      </c>
      <c r="AH257" s="45" t="b">
        <f t="shared" si="34"/>
        <v>0</v>
      </c>
      <c r="AK257" t="b">
        <f t="shared" si="37"/>
        <v>0</v>
      </c>
      <c r="AO257" s="195" t="str">
        <f t="shared" si="36"/>
        <v/>
      </c>
      <c r="AP257" s="193"/>
      <c r="AQ257" s="193" t="str" cm="1">
        <f t="array" ref="AQ257">IFERROR(IF(INDEX(Admin!$F$57:$G$62,'1 Spec. - 2. Mervärdesmodell'!AQ$171,'1 Spec. - 2. Mervärdesmodell'!$AO257)="","",INDEX(Admin!$F$57:$G$62,'1 Spec. - 2. Mervärdesmodell'!AQ$171,'1 Spec. - 2. Mervärdesmodell'!$AO257)),"")</f>
        <v/>
      </c>
      <c r="AR257" s="193" t="str" cm="1">
        <f t="array" ref="AR257">IFERROR(IF(INDEX(Admin!$F$57:$G$62,'1 Spec. - 2. Mervärdesmodell'!AR$171,'1 Spec. - 2. Mervärdesmodell'!$AO257)="","",INDEX(Admin!$F$57:$G$62,'1 Spec. - 2. Mervärdesmodell'!AR$171,'1 Spec. - 2. Mervärdesmodell'!$AO257)),"")</f>
        <v/>
      </c>
      <c r="AS257" s="193" t="str" cm="1">
        <f t="array" ref="AS257">IFERROR(IF(INDEX(Admin!$F$57:$G$62,'1 Spec. - 2. Mervärdesmodell'!AS$171,'1 Spec. - 2. Mervärdesmodell'!$AO257)="","",INDEX(Admin!$F$57:$G$62,'1 Spec. - 2. Mervärdesmodell'!AS$171,'1 Spec. - 2. Mervärdesmodell'!$AO257)),"")</f>
        <v/>
      </c>
      <c r="AT257" s="193" t="str" cm="1">
        <f t="array" ref="AT257">IFERROR(IF(INDEX(Admin!$F$57:$G$62,'1 Spec. - 2. Mervärdesmodell'!AT$171,'1 Spec. - 2. Mervärdesmodell'!$AO257)="","",INDEX(Admin!$F$57:$G$62,'1 Spec. - 2. Mervärdesmodell'!AT$171,'1 Spec. - 2. Mervärdesmodell'!$AO257)),"")</f>
        <v/>
      </c>
      <c r="AU257" s="193" t="str" cm="1">
        <f t="array" ref="AU257">IFERROR(IF(INDEX(Admin!$F$57:$G$62,'1 Spec. - 2. Mervärdesmodell'!AU$171,'1 Spec. - 2. Mervärdesmodell'!$AO257)="","",INDEX(Admin!$F$57:$G$62,'1 Spec. - 2. Mervärdesmodell'!AU$171,'1 Spec. - 2. Mervärdesmodell'!$AO257)),"")</f>
        <v/>
      </c>
      <c r="AV257" s="193" t="str" cm="1">
        <f t="array" ref="AV257">IFERROR(IF(INDEX(Admin!$F$57:$G$62,'1 Spec. - 2. Mervärdesmodell'!AV$171,'1 Spec. - 2. Mervärdesmodell'!$AO257)="","",INDEX(Admin!$F$57:$G$62,'1 Spec. - 2. Mervärdesmodell'!AV$171,'1 Spec. - 2. Mervärdesmodell'!$AO257)),"")</f>
        <v/>
      </c>
    </row>
    <row r="258" spans="1:48" ht="39.950000000000003" customHeight="1" x14ac:dyDescent="0.2">
      <c r="A258" s="101"/>
      <c r="B258" s="479"/>
      <c r="C258" s="480"/>
      <c r="D258" s="481"/>
      <c r="E258" s="473"/>
      <c r="F258" s="475"/>
      <c r="G258" s="473"/>
      <c r="H258" s="474"/>
      <c r="I258" s="474"/>
      <c r="J258" s="474"/>
      <c r="K258" s="475"/>
      <c r="L258" s="14"/>
      <c r="M258" s="14"/>
      <c r="N258" s="14"/>
      <c r="O258" s="14"/>
      <c r="P258" s="45"/>
      <c r="Q258" s="224"/>
      <c r="R258" s="704"/>
      <c r="S258" s="704"/>
      <c r="T258" s="704"/>
      <c r="U258" s="704"/>
      <c r="V258" s="704"/>
      <c r="W258" s="704"/>
      <c r="X258" s="704"/>
      <c r="Y258" s="704"/>
      <c r="Z258" s="704"/>
      <c r="AA258" s="705"/>
      <c r="AB258" s="45"/>
      <c r="AC258" s="45"/>
      <c r="AG258" s="45" t="b">
        <f t="shared" si="33"/>
        <v>0</v>
      </c>
      <c r="AH258" s="45" t="b">
        <f t="shared" si="34"/>
        <v>0</v>
      </c>
      <c r="AK258" t="b">
        <f t="shared" si="37"/>
        <v>0</v>
      </c>
      <c r="AO258" s="195" t="str">
        <f t="shared" si="36"/>
        <v/>
      </c>
      <c r="AP258" s="193"/>
      <c r="AQ258" s="193" t="str" cm="1">
        <f t="array" ref="AQ258">IFERROR(IF(INDEX(Admin!$F$57:$G$62,'1 Spec. - 2. Mervärdesmodell'!AQ$171,'1 Spec. - 2. Mervärdesmodell'!$AO258)="","",INDEX(Admin!$F$57:$G$62,'1 Spec. - 2. Mervärdesmodell'!AQ$171,'1 Spec. - 2. Mervärdesmodell'!$AO258)),"")</f>
        <v/>
      </c>
      <c r="AR258" s="193" t="str" cm="1">
        <f t="array" ref="AR258">IFERROR(IF(INDEX(Admin!$F$57:$G$62,'1 Spec. - 2. Mervärdesmodell'!AR$171,'1 Spec. - 2. Mervärdesmodell'!$AO258)="","",INDEX(Admin!$F$57:$G$62,'1 Spec. - 2. Mervärdesmodell'!AR$171,'1 Spec. - 2. Mervärdesmodell'!$AO258)),"")</f>
        <v/>
      </c>
      <c r="AS258" s="193" t="str" cm="1">
        <f t="array" ref="AS258">IFERROR(IF(INDEX(Admin!$F$57:$G$62,'1 Spec. - 2. Mervärdesmodell'!AS$171,'1 Spec. - 2. Mervärdesmodell'!$AO258)="","",INDEX(Admin!$F$57:$G$62,'1 Spec. - 2. Mervärdesmodell'!AS$171,'1 Spec. - 2. Mervärdesmodell'!$AO258)),"")</f>
        <v/>
      </c>
      <c r="AT258" s="193" t="str" cm="1">
        <f t="array" ref="AT258">IFERROR(IF(INDEX(Admin!$F$57:$G$62,'1 Spec. - 2. Mervärdesmodell'!AT$171,'1 Spec. - 2. Mervärdesmodell'!$AO258)="","",INDEX(Admin!$F$57:$G$62,'1 Spec. - 2. Mervärdesmodell'!AT$171,'1 Spec. - 2. Mervärdesmodell'!$AO258)),"")</f>
        <v/>
      </c>
      <c r="AU258" s="193" t="str" cm="1">
        <f t="array" ref="AU258">IFERROR(IF(INDEX(Admin!$F$57:$G$62,'1 Spec. - 2. Mervärdesmodell'!AU$171,'1 Spec. - 2. Mervärdesmodell'!$AO258)="","",INDEX(Admin!$F$57:$G$62,'1 Spec. - 2. Mervärdesmodell'!AU$171,'1 Spec. - 2. Mervärdesmodell'!$AO258)),"")</f>
        <v/>
      </c>
      <c r="AV258" s="193" t="str" cm="1">
        <f t="array" ref="AV258">IFERROR(IF(INDEX(Admin!$F$57:$G$62,'1 Spec. - 2. Mervärdesmodell'!AV$171,'1 Spec. - 2. Mervärdesmodell'!$AO258)="","",INDEX(Admin!$F$57:$G$62,'1 Spec. - 2. Mervärdesmodell'!AV$171,'1 Spec. - 2. Mervärdesmodell'!$AO258)),"")</f>
        <v/>
      </c>
    </row>
    <row r="259" spans="1:48" ht="39.950000000000003" customHeight="1" x14ac:dyDescent="0.2">
      <c r="A259" s="101"/>
      <c r="B259" s="479"/>
      <c r="C259" s="480"/>
      <c r="D259" s="481"/>
      <c r="E259" s="473"/>
      <c r="F259" s="475"/>
      <c r="G259" s="473"/>
      <c r="H259" s="474"/>
      <c r="I259" s="474"/>
      <c r="J259" s="474"/>
      <c r="K259" s="475"/>
      <c r="L259" s="14"/>
      <c r="M259" s="14"/>
      <c r="N259" s="14"/>
      <c r="O259" s="14"/>
      <c r="P259" s="45"/>
      <c r="Q259" s="224"/>
      <c r="R259" s="704"/>
      <c r="S259" s="704"/>
      <c r="T259" s="704"/>
      <c r="U259" s="704"/>
      <c r="V259" s="704"/>
      <c r="W259" s="704"/>
      <c r="X259" s="704"/>
      <c r="Y259" s="704"/>
      <c r="Z259" s="704"/>
      <c r="AA259" s="705"/>
      <c r="AB259" s="45"/>
      <c r="AC259" s="45"/>
      <c r="AG259" s="45" t="b">
        <f t="shared" si="33"/>
        <v>0</v>
      </c>
      <c r="AH259" s="45" t="b">
        <f t="shared" si="34"/>
        <v>0</v>
      </c>
      <c r="AK259" t="b">
        <f t="shared" si="37"/>
        <v>0</v>
      </c>
      <c r="AO259" s="195" t="str">
        <f t="shared" si="36"/>
        <v/>
      </c>
      <c r="AP259" s="193"/>
      <c r="AQ259" s="193" t="str" cm="1">
        <f t="array" ref="AQ259">IFERROR(IF(INDEX(Admin!$F$57:$G$62,'1 Spec. - 2. Mervärdesmodell'!AQ$171,'1 Spec. - 2. Mervärdesmodell'!$AO259)="","",INDEX(Admin!$F$57:$G$62,'1 Spec. - 2. Mervärdesmodell'!AQ$171,'1 Spec. - 2. Mervärdesmodell'!$AO259)),"")</f>
        <v/>
      </c>
      <c r="AR259" s="193" t="str" cm="1">
        <f t="array" ref="AR259">IFERROR(IF(INDEX(Admin!$F$57:$G$62,'1 Spec. - 2. Mervärdesmodell'!AR$171,'1 Spec. - 2. Mervärdesmodell'!$AO259)="","",INDEX(Admin!$F$57:$G$62,'1 Spec. - 2. Mervärdesmodell'!AR$171,'1 Spec. - 2. Mervärdesmodell'!$AO259)),"")</f>
        <v/>
      </c>
      <c r="AS259" s="193" t="str" cm="1">
        <f t="array" ref="AS259">IFERROR(IF(INDEX(Admin!$F$57:$G$62,'1 Spec. - 2. Mervärdesmodell'!AS$171,'1 Spec. - 2. Mervärdesmodell'!$AO259)="","",INDEX(Admin!$F$57:$G$62,'1 Spec. - 2. Mervärdesmodell'!AS$171,'1 Spec. - 2. Mervärdesmodell'!$AO259)),"")</f>
        <v/>
      </c>
      <c r="AT259" s="193" t="str" cm="1">
        <f t="array" ref="AT259">IFERROR(IF(INDEX(Admin!$F$57:$G$62,'1 Spec. - 2. Mervärdesmodell'!AT$171,'1 Spec. - 2. Mervärdesmodell'!$AO259)="","",INDEX(Admin!$F$57:$G$62,'1 Spec. - 2. Mervärdesmodell'!AT$171,'1 Spec. - 2. Mervärdesmodell'!$AO259)),"")</f>
        <v/>
      </c>
      <c r="AU259" s="193" t="str" cm="1">
        <f t="array" ref="AU259">IFERROR(IF(INDEX(Admin!$F$57:$G$62,'1 Spec. - 2. Mervärdesmodell'!AU$171,'1 Spec. - 2. Mervärdesmodell'!$AO259)="","",INDEX(Admin!$F$57:$G$62,'1 Spec. - 2. Mervärdesmodell'!AU$171,'1 Spec. - 2. Mervärdesmodell'!$AO259)),"")</f>
        <v/>
      </c>
      <c r="AV259" s="193" t="str" cm="1">
        <f t="array" ref="AV259">IFERROR(IF(INDEX(Admin!$F$57:$G$62,'1 Spec. - 2. Mervärdesmodell'!AV$171,'1 Spec. - 2. Mervärdesmodell'!$AO259)="","",INDEX(Admin!$F$57:$G$62,'1 Spec. - 2. Mervärdesmodell'!AV$171,'1 Spec. - 2. Mervärdesmodell'!$AO259)),"")</f>
        <v/>
      </c>
    </row>
    <row r="260" spans="1:48" ht="39.950000000000003" customHeight="1" x14ac:dyDescent="0.2">
      <c r="A260" s="101"/>
      <c r="B260" s="479"/>
      <c r="C260" s="480"/>
      <c r="D260" s="481"/>
      <c r="E260" s="473"/>
      <c r="F260" s="475"/>
      <c r="G260" s="473"/>
      <c r="H260" s="474"/>
      <c r="I260" s="474"/>
      <c r="J260" s="474"/>
      <c r="K260" s="475"/>
      <c r="L260" s="14"/>
      <c r="M260" s="14"/>
      <c r="N260" s="14"/>
      <c r="O260" s="14"/>
      <c r="P260" s="45"/>
      <c r="Q260" s="224"/>
      <c r="R260" s="704"/>
      <c r="S260" s="704"/>
      <c r="T260" s="704"/>
      <c r="U260" s="704"/>
      <c r="V260" s="704"/>
      <c r="W260" s="704"/>
      <c r="X260" s="704"/>
      <c r="Y260" s="704"/>
      <c r="Z260" s="704"/>
      <c r="AA260" s="705"/>
      <c r="AB260" s="45"/>
      <c r="AC260" s="45"/>
      <c r="AG260" s="45" t="b">
        <f t="shared" si="33"/>
        <v>0</v>
      </c>
      <c r="AH260" s="45" t="b">
        <f t="shared" si="34"/>
        <v>0</v>
      </c>
      <c r="AK260" t="b">
        <f t="shared" si="37"/>
        <v>0</v>
      </c>
      <c r="AO260" s="195" t="str">
        <f t="shared" si="36"/>
        <v/>
      </c>
      <c r="AP260" s="193"/>
      <c r="AQ260" s="193" t="str" cm="1">
        <f t="array" ref="AQ260">IFERROR(IF(INDEX(Admin!$F$57:$G$62,'1 Spec. - 2. Mervärdesmodell'!AQ$171,'1 Spec. - 2. Mervärdesmodell'!$AO260)="","",INDEX(Admin!$F$57:$G$62,'1 Spec. - 2. Mervärdesmodell'!AQ$171,'1 Spec. - 2. Mervärdesmodell'!$AO260)),"")</f>
        <v/>
      </c>
      <c r="AR260" s="193" t="str" cm="1">
        <f t="array" ref="AR260">IFERROR(IF(INDEX(Admin!$F$57:$G$62,'1 Spec. - 2. Mervärdesmodell'!AR$171,'1 Spec. - 2. Mervärdesmodell'!$AO260)="","",INDEX(Admin!$F$57:$G$62,'1 Spec. - 2. Mervärdesmodell'!AR$171,'1 Spec. - 2. Mervärdesmodell'!$AO260)),"")</f>
        <v/>
      </c>
      <c r="AS260" s="193" t="str" cm="1">
        <f t="array" ref="AS260">IFERROR(IF(INDEX(Admin!$F$57:$G$62,'1 Spec. - 2. Mervärdesmodell'!AS$171,'1 Spec. - 2. Mervärdesmodell'!$AO260)="","",INDEX(Admin!$F$57:$G$62,'1 Spec. - 2. Mervärdesmodell'!AS$171,'1 Spec. - 2. Mervärdesmodell'!$AO260)),"")</f>
        <v/>
      </c>
      <c r="AT260" s="193" t="str" cm="1">
        <f t="array" ref="AT260">IFERROR(IF(INDEX(Admin!$F$57:$G$62,'1 Spec. - 2. Mervärdesmodell'!AT$171,'1 Spec. - 2. Mervärdesmodell'!$AO260)="","",INDEX(Admin!$F$57:$G$62,'1 Spec. - 2. Mervärdesmodell'!AT$171,'1 Spec. - 2. Mervärdesmodell'!$AO260)),"")</f>
        <v/>
      </c>
      <c r="AU260" s="193" t="str" cm="1">
        <f t="array" ref="AU260">IFERROR(IF(INDEX(Admin!$F$57:$G$62,'1 Spec. - 2. Mervärdesmodell'!AU$171,'1 Spec. - 2. Mervärdesmodell'!$AO260)="","",INDEX(Admin!$F$57:$G$62,'1 Spec. - 2. Mervärdesmodell'!AU$171,'1 Spec. - 2. Mervärdesmodell'!$AO260)),"")</f>
        <v/>
      </c>
      <c r="AV260" s="193" t="str" cm="1">
        <f t="array" ref="AV260">IFERROR(IF(INDEX(Admin!$F$57:$G$62,'1 Spec. - 2. Mervärdesmodell'!AV$171,'1 Spec. - 2. Mervärdesmodell'!$AO260)="","",INDEX(Admin!$F$57:$G$62,'1 Spec. - 2. Mervärdesmodell'!AV$171,'1 Spec. - 2. Mervärdesmodell'!$AO260)),"")</f>
        <v/>
      </c>
    </row>
    <row r="261" spans="1:48" ht="39.950000000000003" customHeight="1" x14ac:dyDescent="0.2">
      <c r="A261" s="101"/>
      <c r="B261" s="479"/>
      <c r="C261" s="480"/>
      <c r="D261" s="481"/>
      <c r="E261" s="473"/>
      <c r="F261" s="475"/>
      <c r="G261" s="473"/>
      <c r="H261" s="474"/>
      <c r="I261" s="474"/>
      <c r="J261" s="474"/>
      <c r="K261" s="475"/>
      <c r="L261" s="14"/>
      <c r="M261" s="14"/>
      <c r="N261" s="14"/>
      <c r="O261" s="14"/>
      <c r="P261" s="45"/>
      <c r="Q261" s="224"/>
      <c r="R261" s="704"/>
      <c r="S261" s="704"/>
      <c r="T261" s="704"/>
      <c r="U261" s="704"/>
      <c r="V261" s="704"/>
      <c r="W261" s="704"/>
      <c r="X261" s="704"/>
      <c r="Y261" s="704"/>
      <c r="Z261" s="704"/>
      <c r="AA261" s="705"/>
      <c r="AB261" s="45"/>
      <c r="AC261" s="45"/>
      <c r="AG261" s="45" t="b">
        <f t="shared" si="33"/>
        <v>0</v>
      </c>
      <c r="AH261" s="45" t="b">
        <f t="shared" si="34"/>
        <v>0</v>
      </c>
      <c r="AK261" t="b">
        <f t="shared" si="37"/>
        <v>0</v>
      </c>
      <c r="AO261" s="195" t="str">
        <f t="shared" si="36"/>
        <v/>
      </c>
      <c r="AP261" s="193"/>
      <c r="AQ261" s="193" t="str" cm="1">
        <f t="array" ref="AQ261">IFERROR(IF(INDEX(Admin!$F$57:$G$62,'1 Spec. - 2. Mervärdesmodell'!AQ$171,'1 Spec. - 2. Mervärdesmodell'!$AO261)="","",INDEX(Admin!$F$57:$G$62,'1 Spec. - 2. Mervärdesmodell'!AQ$171,'1 Spec. - 2. Mervärdesmodell'!$AO261)),"")</f>
        <v/>
      </c>
      <c r="AR261" s="193" t="str" cm="1">
        <f t="array" ref="AR261">IFERROR(IF(INDEX(Admin!$F$57:$G$62,'1 Spec. - 2. Mervärdesmodell'!AR$171,'1 Spec. - 2. Mervärdesmodell'!$AO261)="","",INDEX(Admin!$F$57:$G$62,'1 Spec. - 2. Mervärdesmodell'!AR$171,'1 Spec. - 2. Mervärdesmodell'!$AO261)),"")</f>
        <v/>
      </c>
      <c r="AS261" s="193" t="str" cm="1">
        <f t="array" ref="AS261">IFERROR(IF(INDEX(Admin!$F$57:$G$62,'1 Spec. - 2. Mervärdesmodell'!AS$171,'1 Spec. - 2. Mervärdesmodell'!$AO261)="","",INDEX(Admin!$F$57:$G$62,'1 Spec. - 2. Mervärdesmodell'!AS$171,'1 Spec. - 2. Mervärdesmodell'!$AO261)),"")</f>
        <v/>
      </c>
      <c r="AT261" s="193" t="str" cm="1">
        <f t="array" ref="AT261">IFERROR(IF(INDEX(Admin!$F$57:$G$62,'1 Spec. - 2. Mervärdesmodell'!AT$171,'1 Spec. - 2. Mervärdesmodell'!$AO261)="","",INDEX(Admin!$F$57:$G$62,'1 Spec. - 2. Mervärdesmodell'!AT$171,'1 Spec. - 2. Mervärdesmodell'!$AO261)),"")</f>
        <v/>
      </c>
      <c r="AU261" s="193" t="str" cm="1">
        <f t="array" ref="AU261">IFERROR(IF(INDEX(Admin!$F$57:$G$62,'1 Spec. - 2. Mervärdesmodell'!AU$171,'1 Spec. - 2. Mervärdesmodell'!$AO261)="","",INDEX(Admin!$F$57:$G$62,'1 Spec. - 2. Mervärdesmodell'!AU$171,'1 Spec. - 2. Mervärdesmodell'!$AO261)),"")</f>
        <v/>
      </c>
      <c r="AV261" s="193" t="str" cm="1">
        <f t="array" ref="AV261">IFERROR(IF(INDEX(Admin!$F$57:$G$62,'1 Spec. - 2. Mervärdesmodell'!AV$171,'1 Spec. - 2. Mervärdesmodell'!$AO261)="","",INDEX(Admin!$F$57:$G$62,'1 Spec. - 2. Mervärdesmodell'!AV$171,'1 Spec. - 2. Mervärdesmodell'!$AO261)),"")</f>
        <v/>
      </c>
    </row>
    <row r="262" spans="1:48" ht="39.950000000000003" customHeight="1" x14ac:dyDescent="0.2">
      <c r="A262" s="101"/>
      <c r="B262" s="479"/>
      <c r="C262" s="480"/>
      <c r="D262" s="481"/>
      <c r="E262" s="473"/>
      <c r="F262" s="475"/>
      <c r="G262" s="473"/>
      <c r="H262" s="474"/>
      <c r="I262" s="474"/>
      <c r="J262" s="474"/>
      <c r="K262" s="475"/>
      <c r="L262" s="14"/>
      <c r="M262" s="14"/>
      <c r="N262" s="14"/>
      <c r="O262" s="14"/>
      <c r="P262" s="45"/>
      <c r="Q262" s="224"/>
      <c r="R262" s="704"/>
      <c r="S262" s="704"/>
      <c r="T262" s="704"/>
      <c r="U262" s="704"/>
      <c r="V262" s="704"/>
      <c r="W262" s="704"/>
      <c r="X262" s="704"/>
      <c r="Y262" s="704"/>
      <c r="Z262" s="704"/>
      <c r="AA262" s="705"/>
      <c r="AB262" s="45"/>
      <c r="AC262" s="45"/>
      <c r="AG262" s="45" t="b">
        <f t="shared" si="33"/>
        <v>0</v>
      </c>
      <c r="AH262" s="45" t="b">
        <f t="shared" si="34"/>
        <v>0</v>
      </c>
      <c r="AK262" t="b">
        <f t="shared" si="37"/>
        <v>0</v>
      </c>
      <c r="AO262" s="195" t="str">
        <f t="shared" si="36"/>
        <v/>
      </c>
      <c r="AP262" s="193"/>
      <c r="AQ262" s="193" t="str" cm="1">
        <f t="array" ref="AQ262">IFERROR(IF(INDEX(Admin!$F$57:$G$62,'1 Spec. - 2. Mervärdesmodell'!AQ$171,'1 Spec. - 2. Mervärdesmodell'!$AO262)="","",INDEX(Admin!$F$57:$G$62,'1 Spec. - 2. Mervärdesmodell'!AQ$171,'1 Spec. - 2. Mervärdesmodell'!$AO262)),"")</f>
        <v/>
      </c>
      <c r="AR262" s="193" t="str" cm="1">
        <f t="array" ref="AR262">IFERROR(IF(INDEX(Admin!$F$57:$G$62,'1 Spec. - 2. Mervärdesmodell'!AR$171,'1 Spec. - 2. Mervärdesmodell'!$AO262)="","",INDEX(Admin!$F$57:$G$62,'1 Spec. - 2. Mervärdesmodell'!AR$171,'1 Spec. - 2. Mervärdesmodell'!$AO262)),"")</f>
        <v/>
      </c>
      <c r="AS262" s="193" t="str" cm="1">
        <f t="array" ref="AS262">IFERROR(IF(INDEX(Admin!$F$57:$G$62,'1 Spec. - 2. Mervärdesmodell'!AS$171,'1 Spec. - 2. Mervärdesmodell'!$AO262)="","",INDEX(Admin!$F$57:$G$62,'1 Spec. - 2. Mervärdesmodell'!AS$171,'1 Spec. - 2. Mervärdesmodell'!$AO262)),"")</f>
        <v/>
      </c>
      <c r="AT262" s="193" t="str" cm="1">
        <f t="array" ref="AT262">IFERROR(IF(INDEX(Admin!$F$57:$G$62,'1 Spec. - 2. Mervärdesmodell'!AT$171,'1 Spec. - 2. Mervärdesmodell'!$AO262)="","",INDEX(Admin!$F$57:$G$62,'1 Spec. - 2. Mervärdesmodell'!AT$171,'1 Spec. - 2. Mervärdesmodell'!$AO262)),"")</f>
        <v/>
      </c>
      <c r="AU262" s="193" t="str" cm="1">
        <f t="array" ref="AU262">IFERROR(IF(INDEX(Admin!$F$57:$G$62,'1 Spec. - 2. Mervärdesmodell'!AU$171,'1 Spec. - 2. Mervärdesmodell'!$AO262)="","",INDEX(Admin!$F$57:$G$62,'1 Spec. - 2. Mervärdesmodell'!AU$171,'1 Spec. - 2. Mervärdesmodell'!$AO262)),"")</f>
        <v/>
      </c>
      <c r="AV262" s="193" t="str" cm="1">
        <f t="array" ref="AV262">IFERROR(IF(INDEX(Admin!$F$57:$G$62,'1 Spec. - 2. Mervärdesmodell'!AV$171,'1 Spec. - 2. Mervärdesmodell'!$AO262)="","",INDEX(Admin!$F$57:$G$62,'1 Spec. - 2. Mervärdesmodell'!AV$171,'1 Spec. - 2. Mervärdesmodell'!$AO262)),"")</f>
        <v/>
      </c>
    </row>
    <row r="263" spans="1:48" ht="39.950000000000003" customHeight="1" x14ac:dyDescent="0.2">
      <c r="A263" s="101"/>
      <c r="B263" s="479"/>
      <c r="C263" s="480"/>
      <c r="D263" s="481"/>
      <c r="E263" s="473"/>
      <c r="F263" s="475"/>
      <c r="G263" s="473"/>
      <c r="H263" s="474"/>
      <c r="I263" s="474"/>
      <c r="J263" s="474"/>
      <c r="K263" s="475"/>
      <c r="L263" s="14"/>
      <c r="M263" s="14"/>
      <c r="N263" s="14"/>
      <c r="O263" s="14"/>
      <c r="P263" s="45"/>
      <c r="Q263" s="224"/>
      <c r="R263" s="704"/>
      <c r="S263" s="704"/>
      <c r="T263" s="704"/>
      <c r="U263" s="704"/>
      <c r="V263" s="704"/>
      <c r="W263" s="704"/>
      <c r="X263" s="704"/>
      <c r="Y263" s="704"/>
      <c r="Z263" s="704"/>
      <c r="AA263" s="705"/>
      <c r="AB263" s="45"/>
      <c r="AC263" s="45"/>
      <c r="AG263" s="45" t="b">
        <f t="shared" si="33"/>
        <v>0</v>
      </c>
      <c r="AH263" s="45" t="b">
        <f t="shared" si="34"/>
        <v>0</v>
      </c>
      <c r="AK263" t="b">
        <f t="shared" si="37"/>
        <v>0</v>
      </c>
      <c r="AO263" s="195" t="str">
        <f t="shared" si="36"/>
        <v/>
      </c>
      <c r="AP263" s="193"/>
      <c r="AQ263" s="193" t="str" cm="1">
        <f t="array" ref="AQ263">IFERROR(IF(INDEX(Admin!$F$57:$G$62,'1 Spec. - 2. Mervärdesmodell'!AQ$171,'1 Spec. - 2. Mervärdesmodell'!$AO263)="","",INDEX(Admin!$F$57:$G$62,'1 Spec. - 2. Mervärdesmodell'!AQ$171,'1 Spec. - 2. Mervärdesmodell'!$AO263)),"")</f>
        <v/>
      </c>
      <c r="AR263" s="193" t="str" cm="1">
        <f t="array" ref="AR263">IFERROR(IF(INDEX(Admin!$F$57:$G$62,'1 Spec. - 2. Mervärdesmodell'!AR$171,'1 Spec. - 2. Mervärdesmodell'!$AO263)="","",INDEX(Admin!$F$57:$G$62,'1 Spec. - 2. Mervärdesmodell'!AR$171,'1 Spec. - 2. Mervärdesmodell'!$AO263)),"")</f>
        <v/>
      </c>
      <c r="AS263" s="193" t="str" cm="1">
        <f t="array" ref="AS263">IFERROR(IF(INDEX(Admin!$F$57:$G$62,'1 Spec. - 2. Mervärdesmodell'!AS$171,'1 Spec. - 2. Mervärdesmodell'!$AO263)="","",INDEX(Admin!$F$57:$G$62,'1 Spec. - 2. Mervärdesmodell'!AS$171,'1 Spec. - 2. Mervärdesmodell'!$AO263)),"")</f>
        <v/>
      </c>
      <c r="AT263" s="193" t="str" cm="1">
        <f t="array" ref="AT263">IFERROR(IF(INDEX(Admin!$F$57:$G$62,'1 Spec. - 2. Mervärdesmodell'!AT$171,'1 Spec. - 2. Mervärdesmodell'!$AO263)="","",INDEX(Admin!$F$57:$G$62,'1 Spec. - 2. Mervärdesmodell'!AT$171,'1 Spec. - 2. Mervärdesmodell'!$AO263)),"")</f>
        <v/>
      </c>
      <c r="AU263" s="193" t="str" cm="1">
        <f t="array" ref="AU263">IFERROR(IF(INDEX(Admin!$F$57:$G$62,'1 Spec. - 2. Mervärdesmodell'!AU$171,'1 Spec. - 2. Mervärdesmodell'!$AO263)="","",INDEX(Admin!$F$57:$G$62,'1 Spec. - 2. Mervärdesmodell'!AU$171,'1 Spec. - 2. Mervärdesmodell'!$AO263)),"")</f>
        <v/>
      </c>
      <c r="AV263" s="193" t="str" cm="1">
        <f t="array" ref="AV263">IFERROR(IF(INDEX(Admin!$F$57:$G$62,'1 Spec. - 2. Mervärdesmodell'!AV$171,'1 Spec. - 2. Mervärdesmodell'!$AO263)="","",INDEX(Admin!$F$57:$G$62,'1 Spec. - 2. Mervärdesmodell'!AV$171,'1 Spec. - 2. Mervärdesmodell'!$AO263)),"")</f>
        <v/>
      </c>
    </row>
    <row r="264" spans="1:48" ht="39.950000000000003" customHeight="1" x14ac:dyDescent="0.2">
      <c r="A264" s="101"/>
      <c r="B264" s="479"/>
      <c r="C264" s="480"/>
      <c r="D264" s="481"/>
      <c r="E264" s="473"/>
      <c r="F264" s="475"/>
      <c r="G264" s="473"/>
      <c r="H264" s="474"/>
      <c r="I264" s="474"/>
      <c r="J264" s="474"/>
      <c r="K264" s="475"/>
      <c r="L264" s="14"/>
      <c r="M264" s="14"/>
      <c r="N264" s="14"/>
      <c r="O264" s="14"/>
      <c r="P264" s="45"/>
      <c r="Q264" s="224"/>
      <c r="R264" s="704"/>
      <c r="S264" s="704"/>
      <c r="T264" s="704"/>
      <c r="U264" s="704"/>
      <c r="V264" s="704"/>
      <c r="W264" s="704"/>
      <c r="X264" s="704"/>
      <c r="Y264" s="704"/>
      <c r="Z264" s="704"/>
      <c r="AA264" s="705"/>
      <c r="AB264" s="45"/>
      <c r="AC264" s="45"/>
      <c r="AG264" s="45" t="b">
        <f t="shared" si="33"/>
        <v>0</v>
      </c>
      <c r="AH264" s="45" t="b">
        <f t="shared" si="34"/>
        <v>0</v>
      </c>
      <c r="AK264" t="b">
        <f t="shared" si="37"/>
        <v>0</v>
      </c>
      <c r="AO264" s="195" t="str">
        <f t="shared" si="36"/>
        <v/>
      </c>
      <c r="AP264" s="193"/>
      <c r="AQ264" s="193" t="str" cm="1">
        <f t="array" ref="AQ264">IFERROR(IF(INDEX(Admin!$F$57:$G$62,'1 Spec. - 2. Mervärdesmodell'!AQ$171,'1 Spec. - 2. Mervärdesmodell'!$AO264)="","",INDEX(Admin!$F$57:$G$62,'1 Spec. - 2. Mervärdesmodell'!AQ$171,'1 Spec. - 2. Mervärdesmodell'!$AO264)),"")</f>
        <v/>
      </c>
      <c r="AR264" s="193" t="str" cm="1">
        <f t="array" ref="AR264">IFERROR(IF(INDEX(Admin!$F$57:$G$62,'1 Spec. - 2. Mervärdesmodell'!AR$171,'1 Spec. - 2. Mervärdesmodell'!$AO264)="","",INDEX(Admin!$F$57:$G$62,'1 Spec. - 2. Mervärdesmodell'!AR$171,'1 Spec. - 2. Mervärdesmodell'!$AO264)),"")</f>
        <v/>
      </c>
      <c r="AS264" s="193" t="str" cm="1">
        <f t="array" ref="AS264">IFERROR(IF(INDEX(Admin!$F$57:$G$62,'1 Spec. - 2. Mervärdesmodell'!AS$171,'1 Spec. - 2. Mervärdesmodell'!$AO264)="","",INDEX(Admin!$F$57:$G$62,'1 Spec. - 2. Mervärdesmodell'!AS$171,'1 Spec. - 2. Mervärdesmodell'!$AO264)),"")</f>
        <v/>
      </c>
      <c r="AT264" s="193" t="str" cm="1">
        <f t="array" ref="AT264">IFERROR(IF(INDEX(Admin!$F$57:$G$62,'1 Spec. - 2. Mervärdesmodell'!AT$171,'1 Spec. - 2. Mervärdesmodell'!$AO264)="","",INDEX(Admin!$F$57:$G$62,'1 Spec. - 2. Mervärdesmodell'!AT$171,'1 Spec. - 2. Mervärdesmodell'!$AO264)),"")</f>
        <v/>
      </c>
      <c r="AU264" s="193" t="str" cm="1">
        <f t="array" ref="AU264">IFERROR(IF(INDEX(Admin!$F$57:$G$62,'1 Spec. - 2. Mervärdesmodell'!AU$171,'1 Spec. - 2. Mervärdesmodell'!$AO264)="","",INDEX(Admin!$F$57:$G$62,'1 Spec. - 2. Mervärdesmodell'!AU$171,'1 Spec. - 2. Mervärdesmodell'!$AO264)),"")</f>
        <v/>
      </c>
      <c r="AV264" s="193" t="str" cm="1">
        <f t="array" ref="AV264">IFERROR(IF(INDEX(Admin!$F$57:$G$62,'1 Spec. - 2. Mervärdesmodell'!AV$171,'1 Spec. - 2. Mervärdesmodell'!$AO264)="","",INDEX(Admin!$F$57:$G$62,'1 Spec. - 2. Mervärdesmodell'!AV$171,'1 Spec. - 2. Mervärdesmodell'!$AO264)),"")</f>
        <v/>
      </c>
    </row>
    <row r="265" spans="1:48" ht="39.950000000000003" customHeight="1" x14ac:dyDescent="0.2">
      <c r="A265" s="101"/>
      <c r="B265" s="479"/>
      <c r="C265" s="480"/>
      <c r="D265" s="481"/>
      <c r="E265" s="473"/>
      <c r="F265" s="475"/>
      <c r="G265" s="473"/>
      <c r="H265" s="474"/>
      <c r="I265" s="474"/>
      <c r="J265" s="474"/>
      <c r="K265" s="475"/>
      <c r="L265" s="14"/>
      <c r="M265" s="14"/>
      <c r="N265" s="14"/>
      <c r="O265" s="14"/>
      <c r="P265" s="172"/>
      <c r="Q265" s="224"/>
      <c r="R265" s="704"/>
      <c r="S265" s="704"/>
      <c r="T265" s="704"/>
      <c r="U265" s="704"/>
      <c r="V265" s="704"/>
      <c r="W265" s="704"/>
      <c r="X265" s="704"/>
      <c r="Y265" s="704"/>
      <c r="Z265" s="704"/>
      <c r="AA265" s="705"/>
      <c r="AB265" s="45"/>
      <c r="AC265" s="45"/>
      <c r="AG265" s="45" t="b">
        <f t="shared" si="33"/>
        <v>0</v>
      </c>
      <c r="AH265" s="45" t="b">
        <f t="shared" si="34"/>
        <v>0</v>
      </c>
      <c r="AK265" t="b">
        <f t="shared" si="37"/>
        <v>0</v>
      </c>
      <c r="AO265" s="195" t="str">
        <f t="shared" si="36"/>
        <v/>
      </c>
      <c r="AP265" s="193"/>
      <c r="AQ265" s="193" t="str" cm="1">
        <f t="array" ref="AQ265">IFERROR(IF(INDEX(Admin!$F$57:$G$62,'1 Spec. - 2. Mervärdesmodell'!AQ$171,'1 Spec. - 2. Mervärdesmodell'!$AO265)="","",INDEX(Admin!$F$57:$G$62,'1 Spec. - 2. Mervärdesmodell'!AQ$171,'1 Spec. - 2. Mervärdesmodell'!$AO265)),"")</f>
        <v/>
      </c>
      <c r="AR265" s="193" t="str" cm="1">
        <f t="array" ref="AR265">IFERROR(IF(INDEX(Admin!$F$57:$G$62,'1 Spec. - 2. Mervärdesmodell'!AR$171,'1 Spec. - 2. Mervärdesmodell'!$AO265)="","",INDEX(Admin!$F$57:$G$62,'1 Spec. - 2. Mervärdesmodell'!AR$171,'1 Spec. - 2. Mervärdesmodell'!$AO265)),"")</f>
        <v/>
      </c>
      <c r="AS265" s="193" t="str" cm="1">
        <f t="array" ref="AS265">IFERROR(IF(INDEX(Admin!$F$57:$G$62,'1 Spec. - 2. Mervärdesmodell'!AS$171,'1 Spec. - 2. Mervärdesmodell'!$AO265)="","",INDEX(Admin!$F$57:$G$62,'1 Spec. - 2. Mervärdesmodell'!AS$171,'1 Spec. - 2. Mervärdesmodell'!$AO265)),"")</f>
        <v/>
      </c>
      <c r="AT265" s="193" t="str" cm="1">
        <f t="array" ref="AT265">IFERROR(IF(INDEX(Admin!$F$57:$G$62,'1 Spec. - 2. Mervärdesmodell'!AT$171,'1 Spec. - 2. Mervärdesmodell'!$AO265)="","",INDEX(Admin!$F$57:$G$62,'1 Spec. - 2. Mervärdesmodell'!AT$171,'1 Spec. - 2. Mervärdesmodell'!$AO265)),"")</f>
        <v/>
      </c>
      <c r="AU265" s="193" t="str" cm="1">
        <f t="array" ref="AU265">IFERROR(IF(INDEX(Admin!$F$57:$G$62,'1 Spec. - 2. Mervärdesmodell'!AU$171,'1 Spec. - 2. Mervärdesmodell'!$AO265)="","",INDEX(Admin!$F$57:$G$62,'1 Spec. - 2. Mervärdesmodell'!AU$171,'1 Spec. - 2. Mervärdesmodell'!$AO265)),"")</f>
        <v/>
      </c>
      <c r="AV265" s="193" t="str" cm="1">
        <f t="array" ref="AV265">IFERROR(IF(INDEX(Admin!$F$57:$G$62,'1 Spec. - 2. Mervärdesmodell'!AV$171,'1 Spec. - 2. Mervärdesmodell'!$AO265)="","",INDEX(Admin!$F$57:$G$62,'1 Spec. - 2. Mervärdesmodell'!AV$171,'1 Spec. - 2. Mervärdesmodell'!$AO265)),"")</f>
        <v/>
      </c>
    </row>
    <row r="266" spans="1:48" ht="39.950000000000003" customHeight="1" x14ac:dyDescent="0.2">
      <c r="A266" s="101"/>
      <c r="B266" s="479"/>
      <c r="C266" s="480"/>
      <c r="D266" s="481"/>
      <c r="E266" s="473"/>
      <c r="F266" s="475"/>
      <c r="G266" s="473"/>
      <c r="H266" s="474"/>
      <c r="I266" s="474"/>
      <c r="J266" s="474"/>
      <c r="K266" s="475"/>
      <c r="L266" s="14"/>
      <c r="M266" s="14"/>
      <c r="N266" s="14"/>
      <c r="O266" s="14"/>
      <c r="P266" s="45"/>
      <c r="Q266" s="224"/>
      <c r="R266" s="704"/>
      <c r="S266" s="704"/>
      <c r="T266" s="704"/>
      <c r="U266" s="704"/>
      <c r="V266" s="704"/>
      <c r="W266" s="704"/>
      <c r="X266" s="704"/>
      <c r="Y266" s="704"/>
      <c r="Z266" s="704"/>
      <c r="AA266" s="705"/>
      <c r="AB266" s="45"/>
      <c r="AC266" s="45"/>
      <c r="AG266" s="45" t="b">
        <f t="shared" si="33"/>
        <v>0</v>
      </c>
      <c r="AH266" s="45" t="b">
        <f t="shared" si="34"/>
        <v>0</v>
      </c>
      <c r="AK266" t="b">
        <f t="shared" si="37"/>
        <v>0</v>
      </c>
      <c r="AO266" s="195" t="str">
        <f t="shared" si="36"/>
        <v/>
      </c>
      <c r="AP266" s="193"/>
      <c r="AQ266" s="193" t="str" cm="1">
        <f t="array" ref="AQ266">IFERROR(IF(INDEX(Admin!$F$57:$G$62,'1 Spec. - 2. Mervärdesmodell'!AQ$171,'1 Spec. - 2. Mervärdesmodell'!$AO266)="","",INDEX(Admin!$F$57:$G$62,'1 Spec. - 2. Mervärdesmodell'!AQ$171,'1 Spec. - 2. Mervärdesmodell'!$AO266)),"")</f>
        <v/>
      </c>
      <c r="AR266" s="193" t="str" cm="1">
        <f t="array" ref="AR266">IFERROR(IF(INDEX(Admin!$F$57:$G$62,'1 Spec. - 2. Mervärdesmodell'!AR$171,'1 Spec. - 2. Mervärdesmodell'!$AO266)="","",INDEX(Admin!$F$57:$G$62,'1 Spec. - 2. Mervärdesmodell'!AR$171,'1 Spec. - 2. Mervärdesmodell'!$AO266)),"")</f>
        <v/>
      </c>
      <c r="AS266" s="193" t="str" cm="1">
        <f t="array" ref="AS266">IFERROR(IF(INDEX(Admin!$F$57:$G$62,'1 Spec. - 2. Mervärdesmodell'!AS$171,'1 Spec. - 2. Mervärdesmodell'!$AO266)="","",INDEX(Admin!$F$57:$G$62,'1 Spec. - 2. Mervärdesmodell'!AS$171,'1 Spec. - 2. Mervärdesmodell'!$AO266)),"")</f>
        <v/>
      </c>
      <c r="AT266" s="193" t="str" cm="1">
        <f t="array" ref="AT266">IFERROR(IF(INDEX(Admin!$F$57:$G$62,'1 Spec. - 2. Mervärdesmodell'!AT$171,'1 Spec. - 2. Mervärdesmodell'!$AO266)="","",INDEX(Admin!$F$57:$G$62,'1 Spec. - 2. Mervärdesmodell'!AT$171,'1 Spec. - 2. Mervärdesmodell'!$AO266)),"")</f>
        <v/>
      </c>
      <c r="AU266" s="193" t="str" cm="1">
        <f t="array" ref="AU266">IFERROR(IF(INDEX(Admin!$F$57:$G$62,'1 Spec. - 2. Mervärdesmodell'!AU$171,'1 Spec. - 2. Mervärdesmodell'!$AO266)="","",INDEX(Admin!$F$57:$G$62,'1 Spec. - 2. Mervärdesmodell'!AU$171,'1 Spec. - 2. Mervärdesmodell'!$AO266)),"")</f>
        <v/>
      </c>
      <c r="AV266" s="193" t="str" cm="1">
        <f t="array" ref="AV266">IFERROR(IF(INDEX(Admin!$F$57:$G$62,'1 Spec. - 2. Mervärdesmodell'!AV$171,'1 Spec. - 2. Mervärdesmodell'!$AO266)="","",INDEX(Admin!$F$57:$G$62,'1 Spec. - 2. Mervärdesmodell'!AV$171,'1 Spec. - 2. Mervärdesmodell'!$AO266)),"")</f>
        <v/>
      </c>
    </row>
    <row r="267" spans="1:48" ht="39.950000000000003" customHeight="1" x14ac:dyDescent="0.2">
      <c r="A267" s="101"/>
      <c r="B267" s="479"/>
      <c r="C267" s="480"/>
      <c r="D267" s="481"/>
      <c r="E267" s="473"/>
      <c r="F267" s="475"/>
      <c r="G267" s="473"/>
      <c r="H267" s="474"/>
      <c r="I267" s="474"/>
      <c r="J267" s="474"/>
      <c r="K267" s="475"/>
      <c r="L267" s="14"/>
      <c r="M267" s="14"/>
      <c r="N267" s="14"/>
      <c r="O267" s="14"/>
      <c r="P267" s="45"/>
      <c r="Q267" s="224"/>
      <c r="R267" s="704"/>
      <c r="S267" s="704"/>
      <c r="T267" s="704"/>
      <c r="U267" s="704"/>
      <c r="V267" s="704"/>
      <c r="W267" s="704"/>
      <c r="X267" s="704"/>
      <c r="Y267" s="704"/>
      <c r="Z267" s="704"/>
      <c r="AA267" s="705"/>
      <c r="AB267" s="45"/>
      <c r="AC267" s="45"/>
      <c r="AG267" s="45" t="b">
        <f t="shared" si="33"/>
        <v>0</v>
      </c>
      <c r="AH267" s="45" t="b">
        <f t="shared" si="34"/>
        <v>0</v>
      </c>
      <c r="AK267" t="b">
        <f t="shared" si="37"/>
        <v>0</v>
      </c>
      <c r="AO267" s="195" t="str">
        <f t="shared" si="36"/>
        <v/>
      </c>
      <c r="AP267" s="193"/>
      <c r="AQ267" s="193" t="str" cm="1">
        <f t="array" ref="AQ267">IFERROR(IF(INDEX(Admin!$F$57:$G$62,'1 Spec. - 2. Mervärdesmodell'!AQ$171,'1 Spec. - 2. Mervärdesmodell'!$AO267)="","",INDEX(Admin!$F$57:$G$62,'1 Spec. - 2. Mervärdesmodell'!AQ$171,'1 Spec. - 2. Mervärdesmodell'!$AO267)),"")</f>
        <v/>
      </c>
      <c r="AR267" s="193" t="str" cm="1">
        <f t="array" ref="AR267">IFERROR(IF(INDEX(Admin!$F$57:$G$62,'1 Spec. - 2. Mervärdesmodell'!AR$171,'1 Spec. - 2. Mervärdesmodell'!$AO267)="","",INDEX(Admin!$F$57:$G$62,'1 Spec. - 2. Mervärdesmodell'!AR$171,'1 Spec. - 2. Mervärdesmodell'!$AO267)),"")</f>
        <v/>
      </c>
      <c r="AS267" s="193" t="str" cm="1">
        <f t="array" ref="AS267">IFERROR(IF(INDEX(Admin!$F$57:$G$62,'1 Spec. - 2. Mervärdesmodell'!AS$171,'1 Spec. - 2. Mervärdesmodell'!$AO267)="","",INDEX(Admin!$F$57:$G$62,'1 Spec. - 2. Mervärdesmodell'!AS$171,'1 Spec. - 2. Mervärdesmodell'!$AO267)),"")</f>
        <v/>
      </c>
      <c r="AT267" s="193" t="str" cm="1">
        <f t="array" ref="AT267">IFERROR(IF(INDEX(Admin!$F$57:$G$62,'1 Spec. - 2. Mervärdesmodell'!AT$171,'1 Spec. - 2. Mervärdesmodell'!$AO267)="","",INDEX(Admin!$F$57:$G$62,'1 Spec. - 2. Mervärdesmodell'!AT$171,'1 Spec. - 2. Mervärdesmodell'!$AO267)),"")</f>
        <v/>
      </c>
      <c r="AU267" s="193" t="str" cm="1">
        <f t="array" ref="AU267">IFERROR(IF(INDEX(Admin!$F$57:$G$62,'1 Spec. - 2. Mervärdesmodell'!AU$171,'1 Spec. - 2. Mervärdesmodell'!$AO267)="","",INDEX(Admin!$F$57:$G$62,'1 Spec. - 2. Mervärdesmodell'!AU$171,'1 Spec. - 2. Mervärdesmodell'!$AO267)),"")</f>
        <v/>
      </c>
      <c r="AV267" s="193" t="str" cm="1">
        <f t="array" ref="AV267">IFERROR(IF(INDEX(Admin!$F$57:$G$62,'1 Spec. - 2. Mervärdesmodell'!AV$171,'1 Spec. - 2. Mervärdesmodell'!$AO267)="","",INDEX(Admin!$F$57:$G$62,'1 Spec. - 2. Mervärdesmodell'!AV$171,'1 Spec. - 2. Mervärdesmodell'!$AO267)),"")</f>
        <v/>
      </c>
    </row>
    <row r="268" spans="1:48" ht="39.950000000000003" customHeight="1" x14ac:dyDescent="0.2">
      <c r="A268" s="101"/>
      <c r="B268" s="479"/>
      <c r="C268" s="480"/>
      <c r="D268" s="481"/>
      <c r="E268" s="473"/>
      <c r="F268" s="475"/>
      <c r="G268" s="473"/>
      <c r="H268" s="474"/>
      <c r="I268" s="474"/>
      <c r="J268" s="474"/>
      <c r="K268" s="475"/>
      <c r="L268" s="14"/>
      <c r="M268" s="14"/>
      <c r="N268" s="14"/>
      <c r="O268" s="14"/>
      <c r="P268" s="45"/>
      <c r="Q268" s="224"/>
      <c r="R268" s="704"/>
      <c r="S268" s="704"/>
      <c r="T268" s="704"/>
      <c r="U268" s="704"/>
      <c r="V268" s="704"/>
      <c r="W268" s="704"/>
      <c r="X268" s="704"/>
      <c r="Y268" s="704"/>
      <c r="Z268" s="704"/>
      <c r="AA268" s="705"/>
      <c r="AB268" s="45"/>
      <c r="AC268" s="45"/>
      <c r="AG268" s="45" t="b">
        <f t="shared" si="33"/>
        <v>0</v>
      </c>
      <c r="AH268" s="45" t="b">
        <f t="shared" si="34"/>
        <v>0</v>
      </c>
      <c r="AK268" t="b">
        <f t="shared" si="37"/>
        <v>0</v>
      </c>
      <c r="AO268" s="195" t="str">
        <f t="shared" si="36"/>
        <v/>
      </c>
      <c r="AP268" s="193"/>
      <c r="AQ268" s="193" t="str" cm="1">
        <f t="array" ref="AQ268">IFERROR(IF(INDEX(Admin!$F$57:$G$62,'1 Spec. - 2. Mervärdesmodell'!AQ$171,'1 Spec. - 2. Mervärdesmodell'!$AO268)="","",INDEX(Admin!$F$57:$G$62,'1 Spec. - 2. Mervärdesmodell'!AQ$171,'1 Spec. - 2. Mervärdesmodell'!$AO268)),"")</f>
        <v/>
      </c>
      <c r="AR268" s="193" t="str" cm="1">
        <f t="array" ref="AR268">IFERROR(IF(INDEX(Admin!$F$57:$G$62,'1 Spec. - 2. Mervärdesmodell'!AR$171,'1 Spec. - 2. Mervärdesmodell'!$AO268)="","",INDEX(Admin!$F$57:$G$62,'1 Spec. - 2. Mervärdesmodell'!AR$171,'1 Spec. - 2. Mervärdesmodell'!$AO268)),"")</f>
        <v/>
      </c>
      <c r="AS268" s="193" t="str" cm="1">
        <f t="array" ref="AS268">IFERROR(IF(INDEX(Admin!$F$57:$G$62,'1 Spec. - 2. Mervärdesmodell'!AS$171,'1 Spec. - 2. Mervärdesmodell'!$AO268)="","",INDEX(Admin!$F$57:$G$62,'1 Spec. - 2. Mervärdesmodell'!AS$171,'1 Spec. - 2. Mervärdesmodell'!$AO268)),"")</f>
        <v/>
      </c>
      <c r="AT268" s="193" t="str" cm="1">
        <f t="array" ref="AT268">IFERROR(IF(INDEX(Admin!$F$57:$G$62,'1 Spec. - 2. Mervärdesmodell'!AT$171,'1 Spec. - 2. Mervärdesmodell'!$AO268)="","",INDEX(Admin!$F$57:$G$62,'1 Spec. - 2. Mervärdesmodell'!AT$171,'1 Spec. - 2. Mervärdesmodell'!$AO268)),"")</f>
        <v/>
      </c>
      <c r="AU268" s="193" t="str" cm="1">
        <f t="array" ref="AU268">IFERROR(IF(INDEX(Admin!$F$57:$G$62,'1 Spec. - 2. Mervärdesmodell'!AU$171,'1 Spec. - 2. Mervärdesmodell'!$AO268)="","",INDEX(Admin!$F$57:$G$62,'1 Spec. - 2. Mervärdesmodell'!AU$171,'1 Spec. - 2. Mervärdesmodell'!$AO268)),"")</f>
        <v/>
      </c>
      <c r="AV268" s="193" t="str" cm="1">
        <f t="array" ref="AV268">IFERROR(IF(INDEX(Admin!$F$57:$G$62,'1 Spec. - 2. Mervärdesmodell'!AV$171,'1 Spec. - 2. Mervärdesmodell'!$AO268)="","",INDEX(Admin!$F$57:$G$62,'1 Spec. - 2. Mervärdesmodell'!AV$171,'1 Spec. - 2. Mervärdesmodell'!$AO268)),"")</f>
        <v/>
      </c>
    </row>
    <row r="269" spans="1:48" ht="39.950000000000003" customHeight="1" x14ac:dyDescent="0.2">
      <c r="A269" s="101"/>
      <c r="B269" s="479"/>
      <c r="C269" s="480"/>
      <c r="D269" s="481"/>
      <c r="E269" s="473"/>
      <c r="F269" s="475"/>
      <c r="G269" s="473"/>
      <c r="H269" s="474"/>
      <c r="I269" s="474"/>
      <c r="J269" s="474"/>
      <c r="K269" s="475"/>
      <c r="L269" s="14"/>
      <c r="M269" s="14"/>
      <c r="N269" s="14"/>
      <c r="O269" s="14"/>
      <c r="P269" s="45"/>
      <c r="Q269" s="224"/>
      <c r="R269" s="704"/>
      <c r="S269" s="704"/>
      <c r="T269" s="704"/>
      <c r="U269" s="704"/>
      <c r="V269" s="704"/>
      <c r="W269" s="704"/>
      <c r="X269" s="704"/>
      <c r="Y269" s="704"/>
      <c r="Z269" s="704"/>
      <c r="AA269" s="705"/>
      <c r="AB269" s="45"/>
      <c r="AC269" s="45"/>
      <c r="AG269" s="45" t="b">
        <f t="shared" si="33"/>
        <v>0</v>
      </c>
      <c r="AH269" s="45" t="b">
        <f t="shared" si="34"/>
        <v>0</v>
      </c>
      <c r="AK269" t="b">
        <f t="shared" si="37"/>
        <v>0</v>
      </c>
      <c r="AO269" s="195" t="str">
        <f t="shared" si="36"/>
        <v/>
      </c>
      <c r="AP269" s="193"/>
      <c r="AQ269" s="193" t="str" cm="1">
        <f t="array" ref="AQ269">IFERROR(IF(INDEX(Admin!$F$57:$G$62,'1 Spec. - 2. Mervärdesmodell'!AQ$171,'1 Spec. - 2. Mervärdesmodell'!$AO269)="","",INDEX(Admin!$F$57:$G$62,'1 Spec. - 2. Mervärdesmodell'!AQ$171,'1 Spec. - 2. Mervärdesmodell'!$AO269)),"")</f>
        <v/>
      </c>
      <c r="AR269" s="193" t="str" cm="1">
        <f t="array" ref="AR269">IFERROR(IF(INDEX(Admin!$F$57:$G$62,'1 Spec. - 2. Mervärdesmodell'!AR$171,'1 Spec. - 2. Mervärdesmodell'!$AO269)="","",INDEX(Admin!$F$57:$G$62,'1 Spec. - 2. Mervärdesmodell'!AR$171,'1 Spec. - 2. Mervärdesmodell'!$AO269)),"")</f>
        <v/>
      </c>
      <c r="AS269" s="193" t="str" cm="1">
        <f t="array" ref="AS269">IFERROR(IF(INDEX(Admin!$F$57:$G$62,'1 Spec. - 2. Mervärdesmodell'!AS$171,'1 Spec. - 2. Mervärdesmodell'!$AO269)="","",INDEX(Admin!$F$57:$G$62,'1 Spec. - 2. Mervärdesmodell'!AS$171,'1 Spec. - 2. Mervärdesmodell'!$AO269)),"")</f>
        <v/>
      </c>
      <c r="AT269" s="193" t="str" cm="1">
        <f t="array" ref="AT269">IFERROR(IF(INDEX(Admin!$F$57:$G$62,'1 Spec. - 2. Mervärdesmodell'!AT$171,'1 Spec. - 2. Mervärdesmodell'!$AO269)="","",INDEX(Admin!$F$57:$G$62,'1 Spec. - 2. Mervärdesmodell'!AT$171,'1 Spec. - 2. Mervärdesmodell'!$AO269)),"")</f>
        <v/>
      </c>
      <c r="AU269" s="193" t="str" cm="1">
        <f t="array" ref="AU269">IFERROR(IF(INDEX(Admin!$F$57:$G$62,'1 Spec. - 2. Mervärdesmodell'!AU$171,'1 Spec. - 2. Mervärdesmodell'!$AO269)="","",INDEX(Admin!$F$57:$G$62,'1 Spec. - 2. Mervärdesmodell'!AU$171,'1 Spec. - 2. Mervärdesmodell'!$AO269)),"")</f>
        <v/>
      </c>
      <c r="AV269" s="193" t="str" cm="1">
        <f t="array" ref="AV269">IFERROR(IF(INDEX(Admin!$F$57:$G$62,'1 Spec. - 2. Mervärdesmodell'!AV$171,'1 Spec. - 2. Mervärdesmodell'!$AO269)="","",INDEX(Admin!$F$57:$G$62,'1 Spec. - 2. Mervärdesmodell'!AV$171,'1 Spec. - 2. Mervärdesmodell'!$AO269)),"")</f>
        <v/>
      </c>
    </row>
    <row r="270" spans="1:48" ht="39.950000000000003" customHeight="1" x14ac:dyDescent="0.2">
      <c r="A270" s="101"/>
      <c r="B270" s="479"/>
      <c r="C270" s="480"/>
      <c r="D270" s="481"/>
      <c r="E270" s="473"/>
      <c r="F270" s="475"/>
      <c r="G270" s="473"/>
      <c r="H270" s="474"/>
      <c r="I270" s="474"/>
      <c r="J270" s="474"/>
      <c r="K270" s="475"/>
      <c r="L270" s="14"/>
      <c r="M270" s="14"/>
      <c r="N270" s="14"/>
      <c r="O270" s="14"/>
      <c r="P270" s="45"/>
      <c r="Q270" s="224"/>
      <c r="R270" s="704"/>
      <c r="S270" s="704"/>
      <c r="T270" s="704"/>
      <c r="U270" s="704"/>
      <c r="V270" s="704"/>
      <c r="W270" s="704"/>
      <c r="X270" s="704"/>
      <c r="Y270" s="704"/>
      <c r="Z270" s="704"/>
      <c r="AA270" s="705"/>
      <c r="AB270" s="45"/>
      <c r="AC270" s="45"/>
      <c r="AG270" s="45" t="b">
        <f t="shared" si="33"/>
        <v>0</v>
      </c>
      <c r="AH270" s="45" t="b">
        <f t="shared" si="34"/>
        <v>0</v>
      </c>
      <c r="AK270" t="b">
        <f t="shared" si="37"/>
        <v>0</v>
      </c>
      <c r="AO270" s="195" t="str">
        <f t="shared" si="36"/>
        <v/>
      </c>
      <c r="AP270" s="193"/>
      <c r="AQ270" s="193" t="str" cm="1">
        <f t="array" ref="AQ270">IFERROR(IF(INDEX(Admin!$F$57:$G$62,'1 Spec. - 2. Mervärdesmodell'!AQ$171,'1 Spec. - 2. Mervärdesmodell'!$AO270)="","",INDEX(Admin!$F$57:$G$62,'1 Spec. - 2. Mervärdesmodell'!AQ$171,'1 Spec. - 2. Mervärdesmodell'!$AO270)),"")</f>
        <v/>
      </c>
      <c r="AR270" s="193" t="str" cm="1">
        <f t="array" ref="AR270">IFERROR(IF(INDEX(Admin!$F$57:$G$62,'1 Spec. - 2. Mervärdesmodell'!AR$171,'1 Spec. - 2. Mervärdesmodell'!$AO270)="","",INDEX(Admin!$F$57:$G$62,'1 Spec. - 2. Mervärdesmodell'!AR$171,'1 Spec. - 2. Mervärdesmodell'!$AO270)),"")</f>
        <v/>
      </c>
      <c r="AS270" s="193" t="str" cm="1">
        <f t="array" ref="AS270">IFERROR(IF(INDEX(Admin!$F$57:$G$62,'1 Spec. - 2. Mervärdesmodell'!AS$171,'1 Spec. - 2. Mervärdesmodell'!$AO270)="","",INDEX(Admin!$F$57:$G$62,'1 Spec. - 2. Mervärdesmodell'!AS$171,'1 Spec. - 2. Mervärdesmodell'!$AO270)),"")</f>
        <v/>
      </c>
      <c r="AT270" s="193" t="str" cm="1">
        <f t="array" ref="AT270">IFERROR(IF(INDEX(Admin!$F$57:$G$62,'1 Spec. - 2. Mervärdesmodell'!AT$171,'1 Spec. - 2. Mervärdesmodell'!$AO270)="","",INDEX(Admin!$F$57:$G$62,'1 Spec. - 2. Mervärdesmodell'!AT$171,'1 Spec. - 2. Mervärdesmodell'!$AO270)),"")</f>
        <v/>
      </c>
      <c r="AU270" s="193" t="str" cm="1">
        <f t="array" ref="AU270">IFERROR(IF(INDEX(Admin!$F$57:$G$62,'1 Spec. - 2. Mervärdesmodell'!AU$171,'1 Spec. - 2. Mervärdesmodell'!$AO270)="","",INDEX(Admin!$F$57:$G$62,'1 Spec. - 2. Mervärdesmodell'!AU$171,'1 Spec. - 2. Mervärdesmodell'!$AO270)),"")</f>
        <v/>
      </c>
      <c r="AV270" s="193" t="str" cm="1">
        <f t="array" ref="AV270">IFERROR(IF(INDEX(Admin!$F$57:$G$62,'1 Spec. - 2. Mervärdesmodell'!AV$171,'1 Spec. - 2. Mervärdesmodell'!$AO270)="","",INDEX(Admin!$F$57:$G$62,'1 Spec. - 2. Mervärdesmodell'!AV$171,'1 Spec. - 2. Mervärdesmodell'!$AO270)),"")</f>
        <v/>
      </c>
    </row>
    <row r="271" spans="1:48" ht="39.950000000000003" customHeight="1" x14ac:dyDescent="0.2">
      <c r="A271" s="101"/>
      <c r="B271" s="479"/>
      <c r="C271" s="480"/>
      <c r="D271" s="481"/>
      <c r="E271" s="473"/>
      <c r="F271" s="475"/>
      <c r="G271" s="473"/>
      <c r="H271" s="474"/>
      <c r="I271" s="474"/>
      <c r="J271" s="474"/>
      <c r="K271" s="475"/>
      <c r="L271" s="14"/>
      <c r="M271" s="14"/>
      <c r="N271" s="14"/>
      <c r="O271" s="14"/>
      <c r="P271" s="172"/>
      <c r="Q271" s="224"/>
      <c r="R271" s="704"/>
      <c r="S271" s="704"/>
      <c r="T271" s="704"/>
      <c r="U271" s="704"/>
      <c r="V271" s="704"/>
      <c r="W271" s="704"/>
      <c r="X271" s="704"/>
      <c r="Y271" s="704"/>
      <c r="Z271" s="704"/>
      <c r="AA271" s="705"/>
      <c r="AB271" s="45"/>
      <c r="AC271" s="45"/>
      <c r="AG271" s="45" t="b">
        <f t="shared" si="33"/>
        <v>0</v>
      </c>
      <c r="AH271" s="45" t="b">
        <f t="shared" si="34"/>
        <v>0</v>
      </c>
      <c r="AK271" t="b">
        <f t="shared" si="37"/>
        <v>0</v>
      </c>
      <c r="AO271" s="195" t="str">
        <f t="shared" si="36"/>
        <v/>
      </c>
      <c r="AP271" s="193"/>
      <c r="AQ271" s="193" t="str" cm="1">
        <f t="array" ref="AQ271">IFERROR(IF(INDEX(Admin!$F$57:$G$62,'1 Spec. - 2. Mervärdesmodell'!AQ$171,'1 Spec. - 2. Mervärdesmodell'!$AO271)="","",INDEX(Admin!$F$57:$G$62,'1 Spec. - 2. Mervärdesmodell'!AQ$171,'1 Spec. - 2. Mervärdesmodell'!$AO271)),"")</f>
        <v/>
      </c>
      <c r="AR271" s="193" t="str" cm="1">
        <f t="array" ref="AR271">IFERROR(IF(INDEX(Admin!$F$57:$G$62,'1 Spec. - 2. Mervärdesmodell'!AR$171,'1 Spec. - 2. Mervärdesmodell'!$AO271)="","",INDEX(Admin!$F$57:$G$62,'1 Spec. - 2. Mervärdesmodell'!AR$171,'1 Spec. - 2. Mervärdesmodell'!$AO271)),"")</f>
        <v/>
      </c>
      <c r="AS271" s="193" t="str" cm="1">
        <f t="array" ref="AS271">IFERROR(IF(INDEX(Admin!$F$57:$G$62,'1 Spec. - 2. Mervärdesmodell'!AS$171,'1 Spec. - 2. Mervärdesmodell'!$AO271)="","",INDEX(Admin!$F$57:$G$62,'1 Spec. - 2. Mervärdesmodell'!AS$171,'1 Spec. - 2. Mervärdesmodell'!$AO271)),"")</f>
        <v/>
      </c>
      <c r="AT271" s="193" t="str" cm="1">
        <f t="array" ref="AT271">IFERROR(IF(INDEX(Admin!$F$57:$G$62,'1 Spec. - 2. Mervärdesmodell'!AT$171,'1 Spec. - 2. Mervärdesmodell'!$AO271)="","",INDEX(Admin!$F$57:$G$62,'1 Spec. - 2. Mervärdesmodell'!AT$171,'1 Spec. - 2. Mervärdesmodell'!$AO271)),"")</f>
        <v/>
      </c>
      <c r="AU271" s="193" t="str" cm="1">
        <f t="array" ref="AU271">IFERROR(IF(INDEX(Admin!$F$57:$G$62,'1 Spec. - 2. Mervärdesmodell'!AU$171,'1 Spec. - 2. Mervärdesmodell'!$AO271)="","",INDEX(Admin!$F$57:$G$62,'1 Spec. - 2. Mervärdesmodell'!AU$171,'1 Spec. - 2. Mervärdesmodell'!$AO271)),"")</f>
        <v/>
      </c>
      <c r="AV271" s="193" t="str" cm="1">
        <f t="array" ref="AV271">IFERROR(IF(INDEX(Admin!$F$57:$G$62,'1 Spec. - 2. Mervärdesmodell'!AV$171,'1 Spec. - 2. Mervärdesmodell'!$AO271)="","",INDEX(Admin!$F$57:$G$62,'1 Spec. - 2. Mervärdesmodell'!AV$171,'1 Spec. - 2. Mervärdesmodell'!$AO271)),"")</f>
        <v/>
      </c>
    </row>
    <row r="272" spans="1:48" ht="39.950000000000003" customHeight="1" x14ac:dyDescent="0.2">
      <c r="A272" s="101"/>
      <c r="B272" s="479"/>
      <c r="C272" s="480"/>
      <c r="D272" s="481"/>
      <c r="E272" s="473"/>
      <c r="F272" s="475"/>
      <c r="G272" s="473"/>
      <c r="H272" s="474"/>
      <c r="I272" s="474"/>
      <c r="J272" s="474"/>
      <c r="K272" s="475"/>
      <c r="L272" s="14"/>
      <c r="M272" s="14"/>
      <c r="N272" s="14"/>
      <c r="O272" s="14"/>
      <c r="P272" s="45"/>
      <c r="Q272" s="224"/>
      <c r="R272" s="704"/>
      <c r="S272" s="704"/>
      <c r="T272" s="704"/>
      <c r="U272" s="704"/>
      <c r="V272" s="704"/>
      <c r="W272" s="704"/>
      <c r="X272" s="704"/>
      <c r="Y272" s="704"/>
      <c r="Z272" s="704"/>
      <c r="AA272" s="705"/>
      <c r="AB272" s="45"/>
      <c r="AC272" s="45"/>
      <c r="AG272" s="45" t="b">
        <f t="shared" si="33"/>
        <v>0</v>
      </c>
      <c r="AH272" s="45" t="b">
        <f t="shared" si="34"/>
        <v>0</v>
      </c>
      <c r="AK272" t="b">
        <f t="shared" ref="AK272:AK285" si="38">IF(AG272=AH272,FALSE,TRUE)</f>
        <v>0</v>
      </c>
      <c r="AO272" s="195" t="str">
        <f t="shared" si="36"/>
        <v/>
      </c>
      <c r="AP272" s="193"/>
      <c r="AQ272" s="193" t="str" cm="1">
        <f t="array" ref="AQ272">IFERROR(IF(INDEX(Admin!$F$57:$G$62,'1 Spec. - 2. Mervärdesmodell'!AQ$171,'1 Spec. - 2. Mervärdesmodell'!$AO272)="","",INDEX(Admin!$F$57:$G$62,'1 Spec. - 2. Mervärdesmodell'!AQ$171,'1 Spec. - 2. Mervärdesmodell'!$AO272)),"")</f>
        <v/>
      </c>
      <c r="AR272" s="193" t="str" cm="1">
        <f t="array" ref="AR272">IFERROR(IF(INDEX(Admin!$F$57:$G$62,'1 Spec. - 2. Mervärdesmodell'!AR$171,'1 Spec. - 2. Mervärdesmodell'!$AO272)="","",INDEX(Admin!$F$57:$G$62,'1 Spec. - 2. Mervärdesmodell'!AR$171,'1 Spec. - 2. Mervärdesmodell'!$AO272)),"")</f>
        <v/>
      </c>
      <c r="AS272" s="193" t="str" cm="1">
        <f t="array" ref="AS272">IFERROR(IF(INDEX(Admin!$F$57:$G$62,'1 Spec. - 2. Mervärdesmodell'!AS$171,'1 Spec. - 2. Mervärdesmodell'!$AO272)="","",INDEX(Admin!$F$57:$G$62,'1 Spec. - 2. Mervärdesmodell'!AS$171,'1 Spec. - 2. Mervärdesmodell'!$AO272)),"")</f>
        <v/>
      </c>
      <c r="AT272" s="193" t="str" cm="1">
        <f t="array" ref="AT272">IFERROR(IF(INDEX(Admin!$F$57:$G$62,'1 Spec. - 2. Mervärdesmodell'!AT$171,'1 Spec. - 2. Mervärdesmodell'!$AO272)="","",INDEX(Admin!$F$57:$G$62,'1 Spec. - 2. Mervärdesmodell'!AT$171,'1 Spec. - 2. Mervärdesmodell'!$AO272)),"")</f>
        <v/>
      </c>
      <c r="AU272" s="193" t="str" cm="1">
        <f t="array" ref="AU272">IFERROR(IF(INDEX(Admin!$F$57:$G$62,'1 Spec. - 2. Mervärdesmodell'!AU$171,'1 Spec. - 2. Mervärdesmodell'!$AO272)="","",INDEX(Admin!$F$57:$G$62,'1 Spec. - 2. Mervärdesmodell'!AU$171,'1 Spec. - 2. Mervärdesmodell'!$AO272)),"")</f>
        <v/>
      </c>
      <c r="AV272" s="193" t="str" cm="1">
        <f t="array" ref="AV272">IFERROR(IF(INDEX(Admin!$F$57:$G$62,'1 Spec. - 2. Mervärdesmodell'!AV$171,'1 Spec. - 2. Mervärdesmodell'!$AO272)="","",INDEX(Admin!$F$57:$G$62,'1 Spec. - 2. Mervärdesmodell'!AV$171,'1 Spec. - 2. Mervärdesmodell'!$AO272)),"")</f>
        <v/>
      </c>
    </row>
    <row r="273" spans="1:48" ht="39.950000000000003" customHeight="1" x14ac:dyDescent="0.2">
      <c r="A273" s="101"/>
      <c r="B273" s="479"/>
      <c r="C273" s="480"/>
      <c r="D273" s="481"/>
      <c r="E273" s="473"/>
      <c r="F273" s="475"/>
      <c r="G273" s="473"/>
      <c r="H273" s="474"/>
      <c r="I273" s="474"/>
      <c r="J273" s="474"/>
      <c r="K273" s="475"/>
      <c r="L273" s="14"/>
      <c r="M273" s="14"/>
      <c r="N273" s="14"/>
      <c r="O273" s="14"/>
      <c r="P273" s="45"/>
      <c r="Q273" s="224"/>
      <c r="R273" s="704"/>
      <c r="S273" s="704"/>
      <c r="T273" s="704"/>
      <c r="U273" s="704"/>
      <c r="V273" s="704"/>
      <c r="W273" s="704"/>
      <c r="X273" s="704"/>
      <c r="Y273" s="704"/>
      <c r="Z273" s="704"/>
      <c r="AA273" s="705"/>
      <c r="AB273" s="45"/>
      <c r="AC273" s="45"/>
      <c r="AG273" s="45" t="b">
        <f t="shared" si="33"/>
        <v>0</v>
      </c>
      <c r="AH273" s="45" t="b">
        <f t="shared" si="34"/>
        <v>0</v>
      </c>
      <c r="AK273" t="b">
        <f t="shared" si="38"/>
        <v>0</v>
      </c>
      <c r="AO273" s="195" t="str">
        <f t="shared" si="36"/>
        <v/>
      </c>
      <c r="AP273" s="193"/>
      <c r="AQ273" s="193" t="str" cm="1">
        <f t="array" ref="AQ273">IFERROR(IF(INDEX(Admin!$F$57:$G$62,'1 Spec. - 2. Mervärdesmodell'!AQ$171,'1 Spec. - 2. Mervärdesmodell'!$AO273)="","",INDEX(Admin!$F$57:$G$62,'1 Spec. - 2. Mervärdesmodell'!AQ$171,'1 Spec. - 2. Mervärdesmodell'!$AO273)),"")</f>
        <v/>
      </c>
      <c r="AR273" s="193" t="str" cm="1">
        <f t="array" ref="AR273">IFERROR(IF(INDEX(Admin!$F$57:$G$62,'1 Spec. - 2. Mervärdesmodell'!AR$171,'1 Spec. - 2. Mervärdesmodell'!$AO273)="","",INDEX(Admin!$F$57:$G$62,'1 Spec. - 2. Mervärdesmodell'!AR$171,'1 Spec. - 2. Mervärdesmodell'!$AO273)),"")</f>
        <v/>
      </c>
      <c r="AS273" s="193" t="str" cm="1">
        <f t="array" ref="AS273">IFERROR(IF(INDEX(Admin!$F$57:$G$62,'1 Spec. - 2. Mervärdesmodell'!AS$171,'1 Spec. - 2. Mervärdesmodell'!$AO273)="","",INDEX(Admin!$F$57:$G$62,'1 Spec. - 2. Mervärdesmodell'!AS$171,'1 Spec. - 2. Mervärdesmodell'!$AO273)),"")</f>
        <v/>
      </c>
      <c r="AT273" s="193" t="str" cm="1">
        <f t="array" ref="AT273">IFERROR(IF(INDEX(Admin!$F$57:$G$62,'1 Spec. - 2. Mervärdesmodell'!AT$171,'1 Spec. - 2. Mervärdesmodell'!$AO273)="","",INDEX(Admin!$F$57:$G$62,'1 Spec. - 2. Mervärdesmodell'!AT$171,'1 Spec. - 2. Mervärdesmodell'!$AO273)),"")</f>
        <v/>
      </c>
      <c r="AU273" s="193" t="str" cm="1">
        <f t="array" ref="AU273">IFERROR(IF(INDEX(Admin!$F$57:$G$62,'1 Spec. - 2. Mervärdesmodell'!AU$171,'1 Spec. - 2. Mervärdesmodell'!$AO273)="","",INDEX(Admin!$F$57:$G$62,'1 Spec. - 2. Mervärdesmodell'!AU$171,'1 Spec. - 2. Mervärdesmodell'!$AO273)),"")</f>
        <v/>
      </c>
      <c r="AV273" s="193" t="str" cm="1">
        <f t="array" ref="AV273">IFERROR(IF(INDEX(Admin!$F$57:$G$62,'1 Spec. - 2. Mervärdesmodell'!AV$171,'1 Spec. - 2. Mervärdesmodell'!$AO273)="","",INDEX(Admin!$F$57:$G$62,'1 Spec. - 2. Mervärdesmodell'!AV$171,'1 Spec. - 2. Mervärdesmodell'!$AO273)),"")</f>
        <v/>
      </c>
    </row>
    <row r="274" spans="1:48" ht="39.950000000000003" customHeight="1" x14ac:dyDescent="0.2">
      <c r="A274" s="101"/>
      <c r="B274" s="479"/>
      <c r="C274" s="480"/>
      <c r="D274" s="481"/>
      <c r="E274" s="473"/>
      <c r="F274" s="475"/>
      <c r="G274" s="473"/>
      <c r="H274" s="474"/>
      <c r="I274" s="474"/>
      <c r="J274" s="474"/>
      <c r="K274" s="475"/>
      <c r="L274" s="14"/>
      <c r="M274" s="14"/>
      <c r="N274" s="14"/>
      <c r="O274" s="14"/>
      <c r="P274" s="45"/>
      <c r="Q274" s="224"/>
      <c r="R274" s="704"/>
      <c r="S274" s="704"/>
      <c r="T274" s="704"/>
      <c r="U274" s="704"/>
      <c r="V274" s="704"/>
      <c r="W274" s="704"/>
      <c r="X274" s="704"/>
      <c r="Y274" s="704"/>
      <c r="Z274" s="704"/>
      <c r="AA274" s="705"/>
      <c r="AB274" s="45"/>
      <c r="AC274" s="45"/>
      <c r="AG274" s="45" t="b">
        <f t="shared" si="33"/>
        <v>0</v>
      </c>
      <c r="AH274" s="45" t="b">
        <f t="shared" si="34"/>
        <v>0</v>
      </c>
      <c r="AK274" t="b">
        <f t="shared" si="38"/>
        <v>0</v>
      </c>
      <c r="AO274" s="195" t="str">
        <f t="shared" si="36"/>
        <v/>
      </c>
      <c r="AP274" s="193"/>
      <c r="AQ274" s="193" t="str" cm="1">
        <f t="array" ref="AQ274">IFERROR(IF(INDEX(Admin!$F$57:$G$62,'1 Spec. - 2. Mervärdesmodell'!AQ$171,'1 Spec. - 2. Mervärdesmodell'!$AO274)="","",INDEX(Admin!$F$57:$G$62,'1 Spec. - 2. Mervärdesmodell'!AQ$171,'1 Spec. - 2. Mervärdesmodell'!$AO274)),"")</f>
        <v/>
      </c>
      <c r="AR274" s="193" t="str" cm="1">
        <f t="array" ref="AR274">IFERROR(IF(INDEX(Admin!$F$57:$G$62,'1 Spec. - 2. Mervärdesmodell'!AR$171,'1 Spec. - 2. Mervärdesmodell'!$AO274)="","",INDEX(Admin!$F$57:$G$62,'1 Spec. - 2. Mervärdesmodell'!AR$171,'1 Spec. - 2. Mervärdesmodell'!$AO274)),"")</f>
        <v/>
      </c>
      <c r="AS274" s="193" t="str" cm="1">
        <f t="array" ref="AS274">IFERROR(IF(INDEX(Admin!$F$57:$G$62,'1 Spec. - 2. Mervärdesmodell'!AS$171,'1 Spec. - 2. Mervärdesmodell'!$AO274)="","",INDEX(Admin!$F$57:$G$62,'1 Spec. - 2. Mervärdesmodell'!AS$171,'1 Spec. - 2. Mervärdesmodell'!$AO274)),"")</f>
        <v/>
      </c>
      <c r="AT274" s="193" t="str" cm="1">
        <f t="array" ref="AT274">IFERROR(IF(INDEX(Admin!$F$57:$G$62,'1 Spec. - 2. Mervärdesmodell'!AT$171,'1 Spec. - 2. Mervärdesmodell'!$AO274)="","",INDEX(Admin!$F$57:$G$62,'1 Spec. - 2. Mervärdesmodell'!AT$171,'1 Spec. - 2. Mervärdesmodell'!$AO274)),"")</f>
        <v/>
      </c>
      <c r="AU274" s="193" t="str" cm="1">
        <f t="array" ref="AU274">IFERROR(IF(INDEX(Admin!$F$57:$G$62,'1 Spec. - 2. Mervärdesmodell'!AU$171,'1 Spec. - 2. Mervärdesmodell'!$AO274)="","",INDEX(Admin!$F$57:$G$62,'1 Spec. - 2. Mervärdesmodell'!AU$171,'1 Spec. - 2. Mervärdesmodell'!$AO274)),"")</f>
        <v/>
      </c>
      <c r="AV274" s="193" t="str" cm="1">
        <f t="array" ref="AV274">IFERROR(IF(INDEX(Admin!$F$57:$G$62,'1 Spec. - 2. Mervärdesmodell'!AV$171,'1 Spec. - 2. Mervärdesmodell'!$AO274)="","",INDEX(Admin!$F$57:$G$62,'1 Spec. - 2. Mervärdesmodell'!AV$171,'1 Spec. - 2. Mervärdesmodell'!$AO274)),"")</f>
        <v/>
      </c>
    </row>
    <row r="275" spans="1:48" ht="39.950000000000003" customHeight="1" x14ac:dyDescent="0.2">
      <c r="A275" s="101"/>
      <c r="B275" s="479"/>
      <c r="C275" s="480"/>
      <c r="D275" s="481"/>
      <c r="E275" s="473"/>
      <c r="F275" s="475"/>
      <c r="G275" s="473"/>
      <c r="H275" s="474"/>
      <c r="I275" s="474"/>
      <c r="J275" s="474"/>
      <c r="K275" s="475"/>
      <c r="L275" s="14"/>
      <c r="M275" s="14"/>
      <c r="N275" s="14"/>
      <c r="O275" s="14"/>
      <c r="P275" s="45"/>
      <c r="Q275" s="224"/>
      <c r="R275" s="704"/>
      <c r="S275" s="704"/>
      <c r="T275" s="704"/>
      <c r="U275" s="704"/>
      <c r="V275" s="704"/>
      <c r="W275" s="704"/>
      <c r="X275" s="704"/>
      <c r="Y275" s="704"/>
      <c r="Z275" s="704"/>
      <c r="AA275" s="705"/>
      <c r="AB275" s="45"/>
      <c r="AC275" s="45"/>
      <c r="AG275" s="45" t="b">
        <f t="shared" si="33"/>
        <v>0</v>
      </c>
      <c r="AH275" s="45" t="b">
        <f t="shared" si="34"/>
        <v>0</v>
      </c>
      <c r="AK275" t="b">
        <f t="shared" si="38"/>
        <v>0</v>
      </c>
      <c r="AO275" s="195" t="str">
        <f t="shared" si="36"/>
        <v/>
      </c>
      <c r="AP275" s="193"/>
      <c r="AQ275" s="193" t="str" cm="1">
        <f t="array" ref="AQ275">IFERROR(IF(INDEX(Admin!$F$57:$G$62,'1 Spec. - 2. Mervärdesmodell'!AQ$171,'1 Spec. - 2. Mervärdesmodell'!$AO275)="","",INDEX(Admin!$F$57:$G$62,'1 Spec. - 2. Mervärdesmodell'!AQ$171,'1 Spec. - 2. Mervärdesmodell'!$AO275)),"")</f>
        <v/>
      </c>
      <c r="AR275" s="193" t="str" cm="1">
        <f t="array" ref="AR275">IFERROR(IF(INDEX(Admin!$F$57:$G$62,'1 Spec. - 2. Mervärdesmodell'!AR$171,'1 Spec. - 2. Mervärdesmodell'!$AO275)="","",INDEX(Admin!$F$57:$G$62,'1 Spec. - 2. Mervärdesmodell'!AR$171,'1 Spec. - 2. Mervärdesmodell'!$AO275)),"")</f>
        <v/>
      </c>
      <c r="AS275" s="193" t="str" cm="1">
        <f t="array" ref="AS275">IFERROR(IF(INDEX(Admin!$F$57:$G$62,'1 Spec. - 2. Mervärdesmodell'!AS$171,'1 Spec. - 2. Mervärdesmodell'!$AO275)="","",INDEX(Admin!$F$57:$G$62,'1 Spec. - 2. Mervärdesmodell'!AS$171,'1 Spec. - 2. Mervärdesmodell'!$AO275)),"")</f>
        <v/>
      </c>
      <c r="AT275" s="193" t="str" cm="1">
        <f t="array" ref="AT275">IFERROR(IF(INDEX(Admin!$F$57:$G$62,'1 Spec. - 2. Mervärdesmodell'!AT$171,'1 Spec. - 2. Mervärdesmodell'!$AO275)="","",INDEX(Admin!$F$57:$G$62,'1 Spec. - 2. Mervärdesmodell'!AT$171,'1 Spec. - 2. Mervärdesmodell'!$AO275)),"")</f>
        <v/>
      </c>
      <c r="AU275" s="193" t="str" cm="1">
        <f t="array" ref="AU275">IFERROR(IF(INDEX(Admin!$F$57:$G$62,'1 Spec. - 2. Mervärdesmodell'!AU$171,'1 Spec. - 2. Mervärdesmodell'!$AO275)="","",INDEX(Admin!$F$57:$G$62,'1 Spec. - 2. Mervärdesmodell'!AU$171,'1 Spec. - 2. Mervärdesmodell'!$AO275)),"")</f>
        <v/>
      </c>
      <c r="AV275" s="193" t="str" cm="1">
        <f t="array" ref="AV275">IFERROR(IF(INDEX(Admin!$F$57:$G$62,'1 Spec. - 2. Mervärdesmodell'!AV$171,'1 Spec. - 2. Mervärdesmodell'!$AO275)="","",INDEX(Admin!$F$57:$G$62,'1 Spec. - 2. Mervärdesmodell'!AV$171,'1 Spec. - 2. Mervärdesmodell'!$AO275)),"")</f>
        <v/>
      </c>
    </row>
    <row r="276" spans="1:48" ht="39.950000000000003" customHeight="1" x14ac:dyDescent="0.2">
      <c r="A276" s="101"/>
      <c r="B276" s="479"/>
      <c r="C276" s="480"/>
      <c r="D276" s="481"/>
      <c r="E276" s="473"/>
      <c r="F276" s="475"/>
      <c r="G276" s="473"/>
      <c r="H276" s="474"/>
      <c r="I276" s="474"/>
      <c r="J276" s="474"/>
      <c r="K276" s="475"/>
      <c r="L276" s="14"/>
      <c r="M276" s="14"/>
      <c r="N276" s="14"/>
      <c r="O276" s="14"/>
      <c r="P276" s="45"/>
      <c r="Q276" s="224"/>
      <c r="R276" s="704"/>
      <c r="S276" s="704"/>
      <c r="T276" s="704"/>
      <c r="U276" s="704"/>
      <c r="V276" s="704"/>
      <c r="W276" s="704"/>
      <c r="X276" s="704"/>
      <c r="Y276" s="704"/>
      <c r="Z276" s="704"/>
      <c r="AA276" s="705"/>
      <c r="AB276" s="45"/>
      <c r="AC276" s="45"/>
      <c r="AG276" s="45" t="b">
        <f t="shared" si="33"/>
        <v>0</v>
      </c>
      <c r="AH276" s="45" t="b">
        <f t="shared" si="34"/>
        <v>0</v>
      </c>
      <c r="AK276" t="b">
        <f t="shared" si="38"/>
        <v>0</v>
      </c>
      <c r="AO276" s="195" t="str">
        <f t="shared" si="36"/>
        <v/>
      </c>
      <c r="AP276" s="193"/>
      <c r="AQ276" s="193" t="str" cm="1">
        <f t="array" ref="AQ276">IFERROR(IF(INDEX(Admin!$F$57:$G$62,'1 Spec. - 2. Mervärdesmodell'!AQ$171,'1 Spec. - 2. Mervärdesmodell'!$AO276)="","",INDEX(Admin!$F$57:$G$62,'1 Spec. - 2. Mervärdesmodell'!AQ$171,'1 Spec. - 2. Mervärdesmodell'!$AO276)),"")</f>
        <v/>
      </c>
      <c r="AR276" s="193" t="str" cm="1">
        <f t="array" ref="AR276">IFERROR(IF(INDEX(Admin!$F$57:$G$62,'1 Spec. - 2. Mervärdesmodell'!AR$171,'1 Spec. - 2. Mervärdesmodell'!$AO276)="","",INDEX(Admin!$F$57:$G$62,'1 Spec. - 2. Mervärdesmodell'!AR$171,'1 Spec. - 2. Mervärdesmodell'!$AO276)),"")</f>
        <v/>
      </c>
      <c r="AS276" s="193" t="str" cm="1">
        <f t="array" ref="AS276">IFERROR(IF(INDEX(Admin!$F$57:$G$62,'1 Spec. - 2. Mervärdesmodell'!AS$171,'1 Spec. - 2. Mervärdesmodell'!$AO276)="","",INDEX(Admin!$F$57:$G$62,'1 Spec. - 2. Mervärdesmodell'!AS$171,'1 Spec. - 2. Mervärdesmodell'!$AO276)),"")</f>
        <v/>
      </c>
      <c r="AT276" s="193" t="str" cm="1">
        <f t="array" ref="AT276">IFERROR(IF(INDEX(Admin!$F$57:$G$62,'1 Spec. - 2. Mervärdesmodell'!AT$171,'1 Spec. - 2. Mervärdesmodell'!$AO276)="","",INDEX(Admin!$F$57:$G$62,'1 Spec. - 2. Mervärdesmodell'!AT$171,'1 Spec. - 2. Mervärdesmodell'!$AO276)),"")</f>
        <v/>
      </c>
      <c r="AU276" s="193" t="str" cm="1">
        <f t="array" ref="AU276">IFERROR(IF(INDEX(Admin!$F$57:$G$62,'1 Spec. - 2. Mervärdesmodell'!AU$171,'1 Spec. - 2. Mervärdesmodell'!$AO276)="","",INDEX(Admin!$F$57:$G$62,'1 Spec. - 2. Mervärdesmodell'!AU$171,'1 Spec. - 2. Mervärdesmodell'!$AO276)),"")</f>
        <v/>
      </c>
      <c r="AV276" s="193" t="str" cm="1">
        <f t="array" ref="AV276">IFERROR(IF(INDEX(Admin!$F$57:$G$62,'1 Spec. - 2. Mervärdesmodell'!AV$171,'1 Spec. - 2. Mervärdesmodell'!$AO276)="","",INDEX(Admin!$F$57:$G$62,'1 Spec. - 2. Mervärdesmodell'!AV$171,'1 Spec. - 2. Mervärdesmodell'!$AO276)),"")</f>
        <v/>
      </c>
    </row>
    <row r="277" spans="1:48" ht="39.950000000000003" customHeight="1" x14ac:dyDescent="0.2">
      <c r="A277" s="101"/>
      <c r="B277" s="479"/>
      <c r="C277" s="480"/>
      <c r="D277" s="481"/>
      <c r="E277" s="473"/>
      <c r="F277" s="475"/>
      <c r="G277" s="473"/>
      <c r="H277" s="474"/>
      <c r="I277" s="474"/>
      <c r="J277" s="474"/>
      <c r="K277" s="475"/>
      <c r="L277" s="14"/>
      <c r="M277" s="14"/>
      <c r="N277" s="14"/>
      <c r="O277" s="14"/>
      <c r="P277" s="45"/>
      <c r="Q277" s="224"/>
      <c r="R277" s="704"/>
      <c r="S277" s="704"/>
      <c r="T277" s="704"/>
      <c r="U277" s="704"/>
      <c r="V277" s="704"/>
      <c r="W277" s="704"/>
      <c r="X277" s="704"/>
      <c r="Y277" s="704"/>
      <c r="Z277" s="704"/>
      <c r="AA277" s="705"/>
      <c r="AB277" s="45"/>
      <c r="AC277" s="45"/>
      <c r="AG277" s="45" t="b">
        <f t="shared" si="33"/>
        <v>0</v>
      </c>
      <c r="AH277" s="45" t="b">
        <f t="shared" si="34"/>
        <v>0</v>
      </c>
      <c r="AK277" t="b">
        <f t="shared" si="38"/>
        <v>0</v>
      </c>
      <c r="AO277" s="195" t="str">
        <f t="shared" si="36"/>
        <v/>
      </c>
      <c r="AP277" s="193"/>
      <c r="AQ277" s="193" t="str" cm="1">
        <f t="array" ref="AQ277">IFERROR(IF(INDEX(Admin!$F$57:$G$62,'1 Spec. - 2. Mervärdesmodell'!AQ$171,'1 Spec. - 2. Mervärdesmodell'!$AO277)="","",INDEX(Admin!$F$57:$G$62,'1 Spec. - 2. Mervärdesmodell'!AQ$171,'1 Spec. - 2. Mervärdesmodell'!$AO277)),"")</f>
        <v/>
      </c>
      <c r="AR277" s="193" t="str" cm="1">
        <f t="array" ref="AR277">IFERROR(IF(INDEX(Admin!$F$57:$G$62,'1 Spec. - 2. Mervärdesmodell'!AR$171,'1 Spec. - 2. Mervärdesmodell'!$AO277)="","",INDEX(Admin!$F$57:$G$62,'1 Spec. - 2. Mervärdesmodell'!AR$171,'1 Spec. - 2. Mervärdesmodell'!$AO277)),"")</f>
        <v/>
      </c>
      <c r="AS277" s="193" t="str" cm="1">
        <f t="array" ref="AS277">IFERROR(IF(INDEX(Admin!$F$57:$G$62,'1 Spec. - 2. Mervärdesmodell'!AS$171,'1 Spec. - 2. Mervärdesmodell'!$AO277)="","",INDEX(Admin!$F$57:$G$62,'1 Spec. - 2. Mervärdesmodell'!AS$171,'1 Spec. - 2. Mervärdesmodell'!$AO277)),"")</f>
        <v/>
      </c>
      <c r="AT277" s="193" t="str" cm="1">
        <f t="array" ref="AT277">IFERROR(IF(INDEX(Admin!$F$57:$G$62,'1 Spec. - 2. Mervärdesmodell'!AT$171,'1 Spec. - 2. Mervärdesmodell'!$AO277)="","",INDEX(Admin!$F$57:$G$62,'1 Spec. - 2. Mervärdesmodell'!AT$171,'1 Spec. - 2. Mervärdesmodell'!$AO277)),"")</f>
        <v/>
      </c>
      <c r="AU277" s="193" t="str" cm="1">
        <f t="array" ref="AU277">IFERROR(IF(INDEX(Admin!$F$57:$G$62,'1 Spec. - 2. Mervärdesmodell'!AU$171,'1 Spec. - 2. Mervärdesmodell'!$AO277)="","",INDEX(Admin!$F$57:$G$62,'1 Spec. - 2. Mervärdesmodell'!AU$171,'1 Spec. - 2. Mervärdesmodell'!$AO277)),"")</f>
        <v/>
      </c>
      <c r="AV277" s="193" t="str" cm="1">
        <f t="array" ref="AV277">IFERROR(IF(INDEX(Admin!$F$57:$G$62,'1 Spec. - 2. Mervärdesmodell'!AV$171,'1 Spec. - 2. Mervärdesmodell'!$AO277)="","",INDEX(Admin!$F$57:$G$62,'1 Spec. - 2. Mervärdesmodell'!AV$171,'1 Spec. - 2. Mervärdesmodell'!$AO277)),"")</f>
        <v/>
      </c>
    </row>
    <row r="278" spans="1:48" ht="39.950000000000003" customHeight="1" x14ac:dyDescent="0.2">
      <c r="A278" s="101"/>
      <c r="B278" s="479"/>
      <c r="C278" s="480"/>
      <c r="D278" s="481"/>
      <c r="E278" s="473"/>
      <c r="F278" s="475"/>
      <c r="G278" s="473"/>
      <c r="H278" s="474"/>
      <c r="I278" s="474"/>
      <c r="J278" s="474"/>
      <c r="K278" s="475"/>
      <c r="L278" s="14"/>
      <c r="M278" s="14"/>
      <c r="N278" s="14"/>
      <c r="O278" s="14"/>
      <c r="P278" s="45"/>
      <c r="Q278" s="224"/>
      <c r="R278" s="704"/>
      <c r="S278" s="704"/>
      <c r="T278" s="704"/>
      <c r="U278" s="704"/>
      <c r="V278" s="704"/>
      <c r="W278" s="704"/>
      <c r="X278" s="704"/>
      <c r="Y278" s="704"/>
      <c r="Z278" s="704"/>
      <c r="AA278" s="705"/>
      <c r="AB278" s="45"/>
      <c r="AC278" s="45"/>
      <c r="AG278" s="45" t="b">
        <f t="shared" si="33"/>
        <v>0</v>
      </c>
      <c r="AH278" s="45" t="b">
        <f t="shared" si="34"/>
        <v>0</v>
      </c>
      <c r="AK278" t="b">
        <f t="shared" si="38"/>
        <v>0</v>
      </c>
      <c r="AO278" s="195" t="str">
        <f t="shared" si="36"/>
        <v/>
      </c>
      <c r="AP278" s="193"/>
      <c r="AQ278" s="193" t="str" cm="1">
        <f t="array" ref="AQ278">IFERROR(IF(INDEX(Admin!$F$57:$G$62,'1 Spec. - 2. Mervärdesmodell'!AQ$171,'1 Spec. - 2. Mervärdesmodell'!$AO278)="","",INDEX(Admin!$F$57:$G$62,'1 Spec. - 2. Mervärdesmodell'!AQ$171,'1 Spec. - 2. Mervärdesmodell'!$AO278)),"")</f>
        <v/>
      </c>
      <c r="AR278" s="193" t="str" cm="1">
        <f t="array" ref="AR278">IFERROR(IF(INDEX(Admin!$F$57:$G$62,'1 Spec. - 2. Mervärdesmodell'!AR$171,'1 Spec. - 2. Mervärdesmodell'!$AO278)="","",INDEX(Admin!$F$57:$G$62,'1 Spec. - 2. Mervärdesmodell'!AR$171,'1 Spec. - 2. Mervärdesmodell'!$AO278)),"")</f>
        <v/>
      </c>
      <c r="AS278" s="193" t="str" cm="1">
        <f t="array" ref="AS278">IFERROR(IF(INDEX(Admin!$F$57:$G$62,'1 Spec. - 2. Mervärdesmodell'!AS$171,'1 Spec. - 2. Mervärdesmodell'!$AO278)="","",INDEX(Admin!$F$57:$G$62,'1 Spec. - 2. Mervärdesmodell'!AS$171,'1 Spec. - 2. Mervärdesmodell'!$AO278)),"")</f>
        <v/>
      </c>
      <c r="AT278" s="193" t="str" cm="1">
        <f t="array" ref="AT278">IFERROR(IF(INDEX(Admin!$F$57:$G$62,'1 Spec. - 2. Mervärdesmodell'!AT$171,'1 Spec. - 2. Mervärdesmodell'!$AO278)="","",INDEX(Admin!$F$57:$G$62,'1 Spec. - 2. Mervärdesmodell'!AT$171,'1 Spec. - 2. Mervärdesmodell'!$AO278)),"")</f>
        <v/>
      </c>
      <c r="AU278" s="193" t="str" cm="1">
        <f t="array" ref="AU278">IFERROR(IF(INDEX(Admin!$F$57:$G$62,'1 Spec. - 2. Mervärdesmodell'!AU$171,'1 Spec. - 2. Mervärdesmodell'!$AO278)="","",INDEX(Admin!$F$57:$G$62,'1 Spec. - 2. Mervärdesmodell'!AU$171,'1 Spec. - 2. Mervärdesmodell'!$AO278)),"")</f>
        <v/>
      </c>
      <c r="AV278" s="193" t="str" cm="1">
        <f t="array" ref="AV278">IFERROR(IF(INDEX(Admin!$F$57:$G$62,'1 Spec. - 2. Mervärdesmodell'!AV$171,'1 Spec. - 2. Mervärdesmodell'!$AO278)="","",INDEX(Admin!$F$57:$G$62,'1 Spec. - 2. Mervärdesmodell'!AV$171,'1 Spec. - 2. Mervärdesmodell'!$AO278)),"")</f>
        <v/>
      </c>
    </row>
    <row r="279" spans="1:48" ht="39.950000000000003" customHeight="1" x14ac:dyDescent="0.2">
      <c r="A279" s="101"/>
      <c r="B279" s="479"/>
      <c r="C279" s="480"/>
      <c r="D279" s="481"/>
      <c r="E279" s="473"/>
      <c r="F279" s="475"/>
      <c r="G279" s="473"/>
      <c r="H279" s="474"/>
      <c r="I279" s="474"/>
      <c r="J279" s="474"/>
      <c r="K279" s="475"/>
      <c r="L279" s="14"/>
      <c r="M279" s="14"/>
      <c r="N279" s="14"/>
      <c r="O279" s="14"/>
      <c r="P279" s="45"/>
      <c r="Q279" s="224"/>
      <c r="R279" s="704"/>
      <c r="S279" s="704"/>
      <c r="T279" s="704"/>
      <c r="U279" s="704"/>
      <c r="V279" s="704"/>
      <c r="W279" s="704"/>
      <c r="X279" s="704"/>
      <c r="Y279" s="704"/>
      <c r="Z279" s="704"/>
      <c r="AA279" s="705"/>
      <c r="AB279" s="45"/>
      <c r="AC279" s="45"/>
      <c r="AG279" s="45" t="b">
        <f t="shared" si="33"/>
        <v>0</v>
      </c>
      <c r="AH279" s="45" t="b">
        <f t="shared" si="34"/>
        <v>0</v>
      </c>
      <c r="AK279" t="b">
        <f t="shared" si="38"/>
        <v>0</v>
      </c>
      <c r="AO279" s="195" t="str">
        <f t="shared" si="36"/>
        <v/>
      </c>
      <c r="AP279" s="193"/>
      <c r="AQ279" s="193" t="str" cm="1">
        <f t="array" ref="AQ279">IFERROR(IF(INDEX(Admin!$F$57:$G$62,'1 Spec. - 2. Mervärdesmodell'!AQ$171,'1 Spec. - 2. Mervärdesmodell'!$AO279)="","",INDEX(Admin!$F$57:$G$62,'1 Spec. - 2. Mervärdesmodell'!AQ$171,'1 Spec. - 2. Mervärdesmodell'!$AO279)),"")</f>
        <v/>
      </c>
      <c r="AR279" s="193" t="str" cm="1">
        <f t="array" ref="AR279">IFERROR(IF(INDEX(Admin!$F$57:$G$62,'1 Spec. - 2. Mervärdesmodell'!AR$171,'1 Spec. - 2. Mervärdesmodell'!$AO279)="","",INDEX(Admin!$F$57:$G$62,'1 Spec. - 2. Mervärdesmodell'!AR$171,'1 Spec. - 2. Mervärdesmodell'!$AO279)),"")</f>
        <v/>
      </c>
      <c r="AS279" s="193" t="str" cm="1">
        <f t="array" ref="AS279">IFERROR(IF(INDEX(Admin!$F$57:$G$62,'1 Spec. - 2. Mervärdesmodell'!AS$171,'1 Spec. - 2. Mervärdesmodell'!$AO279)="","",INDEX(Admin!$F$57:$G$62,'1 Spec. - 2. Mervärdesmodell'!AS$171,'1 Spec. - 2. Mervärdesmodell'!$AO279)),"")</f>
        <v/>
      </c>
      <c r="AT279" s="193" t="str" cm="1">
        <f t="array" ref="AT279">IFERROR(IF(INDEX(Admin!$F$57:$G$62,'1 Spec. - 2. Mervärdesmodell'!AT$171,'1 Spec. - 2. Mervärdesmodell'!$AO279)="","",INDEX(Admin!$F$57:$G$62,'1 Spec. - 2. Mervärdesmodell'!AT$171,'1 Spec. - 2. Mervärdesmodell'!$AO279)),"")</f>
        <v/>
      </c>
      <c r="AU279" s="193" t="str" cm="1">
        <f t="array" ref="AU279">IFERROR(IF(INDEX(Admin!$F$57:$G$62,'1 Spec. - 2. Mervärdesmodell'!AU$171,'1 Spec. - 2. Mervärdesmodell'!$AO279)="","",INDEX(Admin!$F$57:$G$62,'1 Spec. - 2. Mervärdesmodell'!AU$171,'1 Spec. - 2. Mervärdesmodell'!$AO279)),"")</f>
        <v/>
      </c>
      <c r="AV279" s="193" t="str" cm="1">
        <f t="array" ref="AV279">IFERROR(IF(INDEX(Admin!$F$57:$G$62,'1 Spec. - 2. Mervärdesmodell'!AV$171,'1 Spec. - 2. Mervärdesmodell'!$AO279)="","",INDEX(Admin!$F$57:$G$62,'1 Spec. - 2. Mervärdesmodell'!AV$171,'1 Spec. - 2. Mervärdesmodell'!$AO279)),"")</f>
        <v/>
      </c>
    </row>
    <row r="280" spans="1:48" ht="39.950000000000003" customHeight="1" x14ac:dyDescent="0.2">
      <c r="A280" s="101"/>
      <c r="B280" s="479"/>
      <c r="C280" s="480"/>
      <c r="D280" s="481"/>
      <c r="E280" s="473"/>
      <c r="F280" s="475"/>
      <c r="G280" s="473"/>
      <c r="H280" s="474"/>
      <c r="I280" s="474"/>
      <c r="J280" s="474"/>
      <c r="K280" s="475"/>
      <c r="L280" s="14"/>
      <c r="M280" s="14"/>
      <c r="N280" s="14"/>
      <c r="O280" s="14"/>
      <c r="P280" s="172"/>
      <c r="Q280" s="224"/>
      <c r="R280" s="704"/>
      <c r="S280" s="704"/>
      <c r="T280" s="704"/>
      <c r="U280" s="704"/>
      <c r="V280" s="704"/>
      <c r="W280" s="704"/>
      <c r="X280" s="704"/>
      <c r="Y280" s="704"/>
      <c r="Z280" s="704"/>
      <c r="AA280" s="705"/>
      <c r="AB280" s="45"/>
      <c r="AC280" s="45"/>
      <c r="AG280" s="45" t="b">
        <f t="shared" si="33"/>
        <v>0</v>
      </c>
      <c r="AH280" s="45" t="b">
        <f t="shared" si="34"/>
        <v>0</v>
      </c>
      <c r="AK280" t="b">
        <f t="shared" si="38"/>
        <v>0</v>
      </c>
      <c r="AO280" s="195" t="str">
        <f t="shared" si="36"/>
        <v/>
      </c>
      <c r="AP280" s="193"/>
      <c r="AQ280" s="193" t="str" cm="1">
        <f t="array" ref="AQ280">IFERROR(IF(INDEX(Admin!$F$57:$G$62,'1 Spec. - 2. Mervärdesmodell'!AQ$171,'1 Spec. - 2. Mervärdesmodell'!$AO280)="","",INDEX(Admin!$F$57:$G$62,'1 Spec. - 2. Mervärdesmodell'!AQ$171,'1 Spec. - 2. Mervärdesmodell'!$AO280)),"")</f>
        <v/>
      </c>
      <c r="AR280" s="193" t="str" cm="1">
        <f t="array" ref="AR280">IFERROR(IF(INDEX(Admin!$F$57:$G$62,'1 Spec. - 2. Mervärdesmodell'!AR$171,'1 Spec. - 2. Mervärdesmodell'!$AO280)="","",INDEX(Admin!$F$57:$G$62,'1 Spec. - 2. Mervärdesmodell'!AR$171,'1 Spec. - 2. Mervärdesmodell'!$AO280)),"")</f>
        <v/>
      </c>
      <c r="AS280" s="193" t="str" cm="1">
        <f t="array" ref="AS280">IFERROR(IF(INDEX(Admin!$F$57:$G$62,'1 Spec. - 2. Mervärdesmodell'!AS$171,'1 Spec. - 2. Mervärdesmodell'!$AO280)="","",INDEX(Admin!$F$57:$G$62,'1 Spec. - 2. Mervärdesmodell'!AS$171,'1 Spec. - 2. Mervärdesmodell'!$AO280)),"")</f>
        <v/>
      </c>
      <c r="AT280" s="193" t="str" cm="1">
        <f t="array" ref="AT280">IFERROR(IF(INDEX(Admin!$F$57:$G$62,'1 Spec. - 2. Mervärdesmodell'!AT$171,'1 Spec. - 2. Mervärdesmodell'!$AO280)="","",INDEX(Admin!$F$57:$G$62,'1 Spec. - 2. Mervärdesmodell'!AT$171,'1 Spec. - 2. Mervärdesmodell'!$AO280)),"")</f>
        <v/>
      </c>
      <c r="AU280" s="193" t="str" cm="1">
        <f t="array" ref="AU280">IFERROR(IF(INDEX(Admin!$F$57:$G$62,'1 Spec. - 2. Mervärdesmodell'!AU$171,'1 Spec. - 2. Mervärdesmodell'!$AO280)="","",INDEX(Admin!$F$57:$G$62,'1 Spec. - 2. Mervärdesmodell'!AU$171,'1 Spec. - 2. Mervärdesmodell'!$AO280)),"")</f>
        <v/>
      </c>
      <c r="AV280" s="193" t="str" cm="1">
        <f t="array" ref="AV280">IFERROR(IF(INDEX(Admin!$F$57:$G$62,'1 Spec. - 2. Mervärdesmodell'!AV$171,'1 Spec. - 2. Mervärdesmodell'!$AO280)="","",INDEX(Admin!$F$57:$G$62,'1 Spec. - 2. Mervärdesmodell'!AV$171,'1 Spec. - 2. Mervärdesmodell'!$AO280)),"")</f>
        <v/>
      </c>
    </row>
    <row r="281" spans="1:48" ht="39.950000000000003" customHeight="1" x14ac:dyDescent="0.2">
      <c r="A281" s="101"/>
      <c r="B281" s="479"/>
      <c r="C281" s="480"/>
      <c r="D281" s="481"/>
      <c r="E281" s="473"/>
      <c r="F281" s="475"/>
      <c r="G281" s="473"/>
      <c r="H281" s="474"/>
      <c r="I281" s="474"/>
      <c r="J281" s="474"/>
      <c r="K281" s="475"/>
      <c r="L281" s="14"/>
      <c r="M281" s="14"/>
      <c r="N281" s="14"/>
      <c r="O281" s="14"/>
      <c r="P281" s="45"/>
      <c r="Q281" s="224"/>
      <c r="R281" s="704"/>
      <c r="S281" s="704"/>
      <c r="T281" s="704"/>
      <c r="U281" s="704"/>
      <c r="V281" s="704"/>
      <c r="W281" s="704"/>
      <c r="X281" s="704"/>
      <c r="Y281" s="704"/>
      <c r="Z281" s="704"/>
      <c r="AA281" s="705"/>
      <c r="AB281" s="45"/>
      <c r="AC281" s="45"/>
      <c r="AG281" s="45" t="b">
        <f t="shared" si="33"/>
        <v>0</v>
      </c>
      <c r="AH281" s="45" t="b">
        <f t="shared" si="34"/>
        <v>0</v>
      </c>
      <c r="AK281" t="b">
        <f t="shared" si="38"/>
        <v>0</v>
      </c>
      <c r="AO281" s="195" t="str">
        <f t="shared" si="36"/>
        <v/>
      </c>
      <c r="AP281" s="193"/>
      <c r="AQ281" s="193" t="str" cm="1">
        <f t="array" ref="AQ281">IFERROR(IF(INDEX(Admin!$F$57:$G$62,'1 Spec. - 2. Mervärdesmodell'!AQ$171,'1 Spec. - 2. Mervärdesmodell'!$AO281)="","",INDEX(Admin!$F$57:$G$62,'1 Spec. - 2. Mervärdesmodell'!AQ$171,'1 Spec. - 2. Mervärdesmodell'!$AO281)),"")</f>
        <v/>
      </c>
      <c r="AR281" s="193" t="str" cm="1">
        <f t="array" ref="AR281">IFERROR(IF(INDEX(Admin!$F$57:$G$62,'1 Spec. - 2. Mervärdesmodell'!AR$171,'1 Spec. - 2. Mervärdesmodell'!$AO281)="","",INDEX(Admin!$F$57:$G$62,'1 Spec. - 2. Mervärdesmodell'!AR$171,'1 Spec. - 2. Mervärdesmodell'!$AO281)),"")</f>
        <v/>
      </c>
      <c r="AS281" s="193" t="str" cm="1">
        <f t="array" ref="AS281">IFERROR(IF(INDEX(Admin!$F$57:$G$62,'1 Spec. - 2. Mervärdesmodell'!AS$171,'1 Spec. - 2. Mervärdesmodell'!$AO281)="","",INDEX(Admin!$F$57:$G$62,'1 Spec. - 2. Mervärdesmodell'!AS$171,'1 Spec. - 2. Mervärdesmodell'!$AO281)),"")</f>
        <v/>
      </c>
      <c r="AT281" s="193" t="str" cm="1">
        <f t="array" ref="AT281">IFERROR(IF(INDEX(Admin!$F$57:$G$62,'1 Spec. - 2. Mervärdesmodell'!AT$171,'1 Spec. - 2. Mervärdesmodell'!$AO281)="","",INDEX(Admin!$F$57:$G$62,'1 Spec. - 2. Mervärdesmodell'!AT$171,'1 Spec. - 2. Mervärdesmodell'!$AO281)),"")</f>
        <v/>
      </c>
      <c r="AU281" s="193" t="str" cm="1">
        <f t="array" ref="AU281">IFERROR(IF(INDEX(Admin!$F$57:$G$62,'1 Spec. - 2. Mervärdesmodell'!AU$171,'1 Spec. - 2. Mervärdesmodell'!$AO281)="","",INDEX(Admin!$F$57:$G$62,'1 Spec. - 2. Mervärdesmodell'!AU$171,'1 Spec. - 2. Mervärdesmodell'!$AO281)),"")</f>
        <v/>
      </c>
      <c r="AV281" s="193" t="str" cm="1">
        <f t="array" ref="AV281">IFERROR(IF(INDEX(Admin!$F$57:$G$62,'1 Spec. - 2. Mervärdesmodell'!AV$171,'1 Spec. - 2. Mervärdesmodell'!$AO281)="","",INDEX(Admin!$F$57:$G$62,'1 Spec. - 2. Mervärdesmodell'!AV$171,'1 Spec. - 2. Mervärdesmodell'!$AO281)),"")</f>
        <v/>
      </c>
    </row>
    <row r="282" spans="1:48" ht="39.950000000000003" customHeight="1" x14ac:dyDescent="0.2">
      <c r="A282" s="101"/>
      <c r="B282" s="479"/>
      <c r="C282" s="480"/>
      <c r="D282" s="481"/>
      <c r="E282" s="473"/>
      <c r="F282" s="475"/>
      <c r="G282" s="473"/>
      <c r="H282" s="474"/>
      <c r="I282" s="474"/>
      <c r="J282" s="474"/>
      <c r="K282" s="475"/>
      <c r="L282" s="14"/>
      <c r="M282" s="14"/>
      <c r="N282" s="14"/>
      <c r="O282" s="14"/>
      <c r="P282" s="45"/>
      <c r="Q282" s="224"/>
      <c r="R282" s="704"/>
      <c r="S282" s="704"/>
      <c r="T282" s="704"/>
      <c r="U282" s="704"/>
      <c r="V282" s="704"/>
      <c r="W282" s="704"/>
      <c r="X282" s="704"/>
      <c r="Y282" s="704"/>
      <c r="Z282" s="704"/>
      <c r="AA282" s="705"/>
      <c r="AB282" s="45"/>
      <c r="AC282" s="45"/>
      <c r="AG282" s="45" t="b">
        <f t="shared" si="33"/>
        <v>0</v>
      </c>
      <c r="AH282" s="45" t="b">
        <f t="shared" si="34"/>
        <v>0</v>
      </c>
      <c r="AK282" t="b">
        <f t="shared" si="38"/>
        <v>0</v>
      </c>
      <c r="AO282" s="195" t="str">
        <f t="shared" si="36"/>
        <v/>
      </c>
      <c r="AP282" s="193"/>
      <c r="AQ282" s="193" t="str" cm="1">
        <f t="array" ref="AQ282">IFERROR(IF(INDEX(Admin!$F$57:$G$62,'1 Spec. - 2. Mervärdesmodell'!AQ$171,'1 Spec. - 2. Mervärdesmodell'!$AO282)="","",INDEX(Admin!$F$57:$G$62,'1 Spec. - 2. Mervärdesmodell'!AQ$171,'1 Spec. - 2. Mervärdesmodell'!$AO282)),"")</f>
        <v/>
      </c>
      <c r="AR282" s="193" t="str" cm="1">
        <f t="array" ref="AR282">IFERROR(IF(INDEX(Admin!$F$57:$G$62,'1 Spec. - 2. Mervärdesmodell'!AR$171,'1 Spec. - 2. Mervärdesmodell'!$AO282)="","",INDEX(Admin!$F$57:$G$62,'1 Spec. - 2. Mervärdesmodell'!AR$171,'1 Spec. - 2. Mervärdesmodell'!$AO282)),"")</f>
        <v/>
      </c>
      <c r="AS282" s="193" t="str" cm="1">
        <f t="array" ref="AS282">IFERROR(IF(INDEX(Admin!$F$57:$G$62,'1 Spec. - 2. Mervärdesmodell'!AS$171,'1 Spec. - 2. Mervärdesmodell'!$AO282)="","",INDEX(Admin!$F$57:$G$62,'1 Spec. - 2. Mervärdesmodell'!AS$171,'1 Spec. - 2. Mervärdesmodell'!$AO282)),"")</f>
        <v/>
      </c>
      <c r="AT282" s="193" t="str" cm="1">
        <f t="array" ref="AT282">IFERROR(IF(INDEX(Admin!$F$57:$G$62,'1 Spec. - 2. Mervärdesmodell'!AT$171,'1 Spec. - 2. Mervärdesmodell'!$AO282)="","",INDEX(Admin!$F$57:$G$62,'1 Spec. - 2. Mervärdesmodell'!AT$171,'1 Spec. - 2. Mervärdesmodell'!$AO282)),"")</f>
        <v/>
      </c>
      <c r="AU282" s="193" t="str" cm="1">
        <f t="array" ref="AU282">IFERROR(IF(INDEX(Admin!$F$57:$G$62,'1 Spec. - 2. Mervärdesmodell'!AU$171,'1 Spec. - 2. Mervärdesmodell'!$AO282)="","",INDEX(Admin!$F$57:$G$62,'1 Spec. - 2. Mervärdesmodell'!AU$171,'1 Spec. - 2. Mervärdesmodell'!$AO282)),"")</f>
        <v/>
      </c>
      <c r="AV282" s="193" t="str" cm="1">
        <f t="array" ref="AV282">IFERROR(IF(INDEX(Admin!$F$57:$G$62,'1 Spec. - 2. Mervärdesmodell'!AV$171,'1 Spec. - 2. Mervärdesmodell'!$AO282)="","",INDEX(Admin!$F$57:$G$62,'1 Spec. - 2. Mervärdesmodell'!AV$171,'1 Spec. - 2. Mervärdesmodell'!$AO282)),"")</f>
        <v/>
      </c>
    </row>
    <row r="283" spans="1:48" ht="39.950000000000003" customHeight="1" x14ac:dyDescent="0.2">
      <c r="A283" s="101"/>
      <c r="B283" s="479"/>
      <c r="C283" s="480"/>
      <c r="D283" s="481"/>
      <c r="E283" s="473"/>
      <c r="F283" s="475"/>
      <c r="G283" s="473"/>
      <c r="H283" s="474"/>
      <c r="I283" s="474"/>
      <c r="J283" s="474"/>
      <c r="K283" s="475"/>
      <c r="L283" s="14"/>
      <c r="M283" s="14"/>
      <c r="N283" s="14"/>
      <c r="O283" s="14"/>
      <c r="P283" s="45"/>
      <c r="Q283" s="224"/>
      <c r="R283" s="704"/>
      <c r="S283" s="704"/>
      <c r="T283" s="704"/>
      <c r="U283" s="704"/>
      <c r="V283" s="704"/>
      <c r="W283" s="704"/>
      <c r="X283" s="704"/>
      <c r="Y283" s="704"/>
      <c r="Z283" s="704"/>
      <c r="AA283" s="705"/>
      <c r="AB283" s="45"/>
      <c r="AC283" s="45"/>
      <c r="AG283" s="45" t="b">
        <f t="shared" si="33"/>
        <v>0</v>
      </c>
      <c r="AH283" s="45" t="b">
        <f t="shared" si="34"/>
        <v>0</v>
      </c>
      <c r="AK283" t="b">
        <f t="shared" si="38"/>
        <v>0</v>
      </c>
      <c r="AO283" s="195" t="str">
        <f t="shared" si="36"/>
        <v/>
      </c>
      <c r="AP283" s="193"/>
      <c r="AQ283" s="193" t="str" cm="1">
        <f t="array" ref="AQ283">IFERROR(IF(INDEX(Admin!$F$57:$G$62,'1 Spec. - 2. Mervärdesmodell'!AQ$171,'1 Spec. - 2. Mervärdesmodell'!$AO283)="","",INDEX(Admin!$F$57:$G$62,'1 Spec. - 2. Mervärdesmodell'!AQ$171,'1 Spec. - 2. Mervärdesmodell'!$AO283)),"")</f>
        <v/>
      </c>
      <c r="AR283" s="193" t="str" cm="1">
        <f t="array" ref="AR283">IFERROR(IF(INDEX(Admin!$F$57:$G$62,'1 Spec. - 2. Mervärdesmodell'!AR$171,'1 Spec. - 2. Mervärdesmodell'!$AO283)="","",INDEX(Admin!$F$57:$G$62,'1 Spec. - 2. Mervärdesmodell'!AR$171,'1 Spec. - 2. Mervärdesmodell'!$AO283)),"")</f>
        <v/>
      </c>
      <c r="AS283" s="193" t="str" cm="1">
        <f t="array" ref="AS283">IFERROR(IF(INDEX(Admin!$F$57:$G$62,'1 Spec. - 2. Mervärdesmodell'!AS$171,'1 Spec. - 2. Mervärdesmodell'!$AO283)="","",INDEX(Admin!$F$57:$G$62,'1 Spec. - 2. Mervärdesmodell'!AS$171,'1 Spec. - 2. Mervärdesmodell'!$AO283)),"")</f>
        <v/>
      </c>
      <c r="AT283" s="193" t="str" cm="1">
        <f t="array" ref="AT283">IFERROR(IF(INDEX(Admin!$F$57:$G$62,'1 Spec. - 2. Mervärdesmodell'!AT$171,'1 Spec. - 2. Mervärdesmodell'!$AO283)="","",INDEX(Admin!$F$57:$G$62,'1 Spec. - 2. Mervärdesmodell'!AT$171,'1 Spec. - 2. Mervärdesmodell'!$AO283)),"")</f>
        <v/>
      </c>
      <c r="AU283" s="193" t="str" cm="1">
        <f t="array" ref="AU283">IFERROR(IF(INDEX(Admin!$F$57:$G$62,'1 Spec. - 2. Mervärdesmodell'!AU$171,'1 Spec. - 2. Mervärdesmodell'!$AO283)="","",INDEX(Admin!$F$57:$G$62,'1 Spec. - 2. Mervärdesmodell'!AU$171,'1 Spec. - 2. Mervärdesmodell'!$AO283)),"")</f>
        <v/>
      </c>
      <c r="AV283" s="193" t="str" cm="1">
        <f t="array" ref="AV283">IFERROR(IF(INDEX(Admin!$F$57:$G$62,'1 Spec. - 2. Mervärdesmodell'!AV$171,'1 Spec. - 2. Mervärdesmodell'!$AO283)="","",INDEX(Admin!$F$57:$G$62,'1 Spec. - 2. Mervärdesmodell'!AV$171,'1 Spec. - 2. Mervärdesmodell'!$AO283)),"")</f>
        <v/>
      </c>
    </row>
    <row r="284" spans="1:48" ht="39.950000000000003" customHeight="1" x14ac:dyDescent="0.2">
      <c r="A284" s="101"/>
      <c r="B284" s="479"/>
      <c r="C284" s="480"/>
      <c r="D284" s="481"/>
      <c r="E284" s="473"/>
      <c r="F284" s="475"/>
      <c r="G284" s="473"/>
      <c r="H284" s="474"/>
      <c r="I284" s="474"/>
      <c r="J284" s="474"/>
      <c r="K284" s="475"/>
      <c r="L284" s="14"/>
      <c r="M284" s="14"/>
      <c r="N284" s="14"/>
      <c r="O284" s="14"/>
      <c r="P284" s="45"/>
      <c r="Q284" s="224"/>
      <c r="R284" s="704"/>
      <c r="S284" s="704"/>
      <c r="T284" s="704"/>
      <c r="U284" s="704"/>
      <c r="V284" s="704"/>
      <c r="W284" s="704"/>
      <c r="X284" s="704"/>
      <c r="Y284" s="704"/>
      <c r="Z284" s="704"/>
      <c r="AA284" s="705"/>
      <c r="AB284" s="45"/>
      <c r="AC284" s="45"/>
      <c r="AG284" s="45" t="b">
        <f t="shared" si="33"/>
        <v>0</v>
      </c>
      <c r="AH284" s="45" t="b">
        <f t="shared" si="34"/>
        <v>0</v>
      </c>
      <c r="AK284" t="b">
        <f t="shared" si="38"/>
        <v>0</v>
      </c>
      <c r="AO284" s="195" t="str">
        <f t="shared" si="36"/>
        <v/>
      </c>
      <c r="AP284" s="193"/>
      <c r="AQ284" s="193" t="str" cm="1">
        <f t="array" ref="AQ284">IFERROR(IF(INDEX(Admin!$F$57:$G$62,'1 Spec. - 2. Mervärdesmodell'!AQ$171,'1 Spec. - 2. Mervärdesmodell'!$AO284)="","",INDEX(Admin!$F$57:$G$62,'1 Spec. - 2. Mervärdesmodell'!AQ$171,'1 Spec. - 2. Mervärdesmodell'!$AO284)),"")</f>
        <v/>
      </c>
      <c r="AR284" s="193" t="str" cm="1">
        <f t="array" ref="AR284">IFERROR(IF(INDEX(Admin!$F$57:$G$62,'1 Spec. - 2. Mervärdesmodell'!AR$171,'1 Spec. - 2. Mervärdesmodell'!$AO284)="","",INDEX(Admin!$F$57:$G$62,'1 Spec. - 2. Mervärdesmodell'!AR$171,'1 Spec. - 2. Mervärdesmodell'!$AO284)),"")</f>
        <v/>
      </c>
      <c r="AS284" s="193" t="str" cm="1">
        <f t="array" ref="AS284">IFERROR(IF(INDEX(Admin!$F$57:$G$62,'1 Spec. - 2. Mervärdesmodell'!AS$171,'1 Spec. - 2. Mervärdesmodell'!$AO284)="","",INDEX(Admin!$F$57:$G$62,'1 Spec. - 2. Mervärdesmodell'!AS$171,'1 Spec. - 2. Mervärdesmodell'!$AO284)),"")</f>
        <v/>
      </c>
      <c r="AT284" s="193" t="str" cm="1">
        <f t="array" ref="AT284">IFERROR(IF(INDEX(Admin!$F$57:$G$62,'1 Spec. - 2. Mervärdesmodell'!AT$171,'1 Spec. - 2. Mervärdesmodell'!$AO284)="","",INDEX(Admin!$F$57:$G$62,'1 Spec. - 2. Mervärdesmodell'!AT$171,'1 Spec. - 2. Mervärdesmodell'!$AO284)),"")</f>
        <v/>
      </c>
      <c r="AU284" s="193" t="str" cm="1">
        <f t="array" ref="AU284">IFERROR(IF(INDEX(Admin!$F$57:$G$62,'1 Spec. - 2. Mervärdesmodell'!AU$171,'1 Spec. - 2. Mervärdesmodell'!$AO284)="","",INDEX(Admin!$F$57:$G$62,'1 Spec. - 2. Mervärdesmodell'!AU$171,'1 Spec. - 2. Mervärdesmodell'!$AO284)),"")</f>
        <v/>
      </c>
      <c r="AV284" s="193" t="str" cm="1">
        <f t="array" ref="AV284">IFERROR(IF(INDEX(Admin!$F$57:$G$62,'1 Spec. - 2. Mervärdesmodell'!AV$171,'1 Spec. - 2. Mervärdesmodell'!$AO284)="","",INDEX(Admin!$F$57:$G$62,'1 Spec. - 2. Mervärdesmodell'!AV$171,'1 Spec. - 2. Mervärdesmodell'!$AO284)),"")</f>
        <v/>
      </c>
    </row>
    <row r="285" spans="1:48" ht="39.950000000000003" customHeight="1" x14ac:dyDescent="0.2">
      <c r="A285" s="101"/>
      <c r="B285" s="479"/>
      <c r="C285" s="480"/>
      <c r="D285" s="481"/>
      <c r="E285" s="473"/>
      <c r="F285" s="475"/>
      <c r="G285" s="473"/>
      <c r="H285" s="474"/>
      <c r="I285" s="474"/>
      <c r="J285" s="474"/>
      <c r="K285" s="475"/>
      <c r="L285" s="14"/>
      <c r="M285" s="14"/>
      <c r="N285" s="14"/>
      <c r="O285" s="14"/>
      <c r="P285" s="45"/>
      <c r="Q285" s="224"/>
      <c r="R285" s="704"/>
      <c r="S285" s="704"/>
      <c r="T285" s="704"/>
      <c r="U285" s="704"/>
      <c r="V285" s="704"/>
      <c r="W285" s="704"/>
      <c r="X285" s="704"/>
      <c r="Y285" s="704"/>
      <c r="Z285" s="704"/>
      <c r="AA285" s="705"/>
      <c r="AB285" s="45"/>
      <c r="AC285" s="45"/>
      <c r="AG285" s="45" t="b">
        <f t="shared" si="33"/>
        <v>0</v>
      </c>
      <c r="AH285" s="45" t="b">
        <f t="shared" si="34"/>
        <v>0</v>
      </c>
      <c r="AK285" t="b">
        <f t="shared" si="38"/>
        <v>0</v>
      </c>
      <c r="AO285" s="195" t="str">
        <f t="shared" si="36"/>
        <v/>
      </c>
      <c r="AP285" s="193"/>
      <c r="AQ285" s="193" t="str" cm="1">
        <f t="array" ref="AQ285">IFERROR(IF(INDEX(Admin!$F$57:$G$62,'1 Spec. - 2. Mervärdesmodell'!AQ$171,'1 Spec. - 2. Mervärdesmodell'!$AO285)="","",INDEX(Admin!$F$57:$G$62,'1 Spec. - 2. Mervärdesmodell'!AQ$171,'1 Spec. - 2. Mervärdesmodell'!$AO285)),"")</f>
        <v/>
      </c>
      <c r="AR285" s="193" t="str" cm="1">
        <f t="array" ref="AR285">IFERROR(IF(INDEX(Admin!$F$57:$G$62,'1 Spec. - 2. Mervärdesmodell'!AR$171,'1 Spec. - 2. Mervärdesmodell'!$AO285)="","",INDEX(Admin!$F$57:$G$62,'1 Spec. - 2. Mervärdesmodell'!AR$171,'1 Spec. - 2. Mervärdesmodell'!$AO285)),"")</f>
        <v/>
      </c>
      <c r="AS285" s="193" t="str" cm="1">
        <f t="array" ref="AS285">IFERROR(IF(INDEX(Admin!$F$57:$G$62,'1 Spec. - 2. Mervärdesmodell'!AS$171,'1 Spec. - 2. Mervärdesmodell'!$AO285)="","",INDEX(Admin!$F$57:$G$62,'1 Spec. - 2. Mervärdesmodell'!AS$171,'1 Spec. - 2. Mervärdesmodell'!$AO285)),"")</f>
        <v/>
      </c>
      <c r="AT285" s="193" t="str" cm="1">
        <f t="array" ref="AT285">IFERROR(IF(INDEX(Admin!$F$57:$G$62,'1 Spec. - 2. Mervärdesmodell'!AT$171,'1 Spec. - 2. Mervärdesmodell'!$AO285)="","",INDEX(Admin!$F$57:$G$62,'1 Spec. - 2. Mervärdesmodell'!AT$171,'1 Spec. - 2. Mervärdesmodell'!$AO285)),"")</f>
        <v/>
      </c>
      <c r="AU285" s="193" t="str" cm="1">
        <f t="array" ref="AU285">IFERROR(IF(INDEX(Admin!$F$57:$G$62,'1 Spec. - 2. Mervärdesmodell'!AU$171,'1 Spec. - 2. Mervärdesmodell'!$AO285)="","",INDEX(Admin!$F$57:$G$62,'1 Spec. - 2. Mervärdesmodell'!AU$171,'1 Spec. - 2. Mervärdesmodell'!$AO285)),"")</f>
        <v/>
      </c>
      <c r="AV285" s="193" t="str" cm="1">
        <f t="array" ref="AV285">IFERROR(IF(INDEX(Admin!$F$57:$G$62,'1 Spec. - 2. Mervärdesmodell'!AV$171,'1 Spec. - 2. Mervärdesmodell'!$AO285)="","",INDEX(Admin!$F$57:$G$62,'1 Spec. - 2. Mervärdesmodell'!AV$171,'1 Spec. - 2. Mervärdesmodell'!$AO285)),"")</f>
        <v/>
      </c>
    </row>
    <row r="286" spans="1:48" x14ac:dyDescent="0.2">
      <c r="A286" s="101"/>
      <c r="B286" s="106"/>
      <c r="C286" s="106"/>
      <c r="D286" s="107"/>
      <c r="E286" s="106"/>
      <c r="F286" s="106"/>
      <c r="G286" s="7"/>
      <c r="H286" s="7"/>
      <c r="I286" s="7"/>
      <c r="J286" s="15"/>
      <c r="K286" s="131"/>
      <c r="L286" s="14"/>
      <c r="M286" s="14"/>
      <c r="N286" s="14"/>
      <c r="O286" s="14"/>
      <c r="Q286" s="11"/>
      <c r="R286" s="19"/>
      <c r="S286" s="19"/>
      <c r="T286" s="19"/>
      <c r="U286" s="19"/>
      <c r="V286" s="19"/>
      <c r="W286" s="19"/>
      <c r="X286" s="19"/>
      <c r="Y286" s="19"/>
      <c r="Z286" s="19"/>
      <c r="AA286" s="266"/>
      <c r="AB286" s="44"/>
      <c r="AC286" s="15"/>
      <c r="AD286" s="15"/>
    </row>
    <row r="287" spans="1:48" ht="29.25" hidden="1" customHeight="1" x14ac:dyDescent="0.2">
      <c r="A287" s="101"/>
      <c r="B287" s="106"/>
      <c r="C287" s="106"/>
      <c r="D287" s="107"/>
      <c r="E287" s="106"/>
      <c r="F287" s="106"/>
      <c r="G287" s="7"/>
      <c r="H287" s="608"/>
      <c r="I287" s="708"/>
      <c r="J287" s="708"/>
      <c r="K287" s="131"/>
      <c r="L287" s="171"/>
      <c r="M287" s="162"/>
      <c r="N287" s="162"/>
      <c r="O287" s="162"/>
      <c r="Q287" s="24"/>
      <c r="R287" s="19"/>
      <c r="S287" s="19"/>
      <c r="T287" s="19"/>
      <c r="U287" s="19"/>
      <c r="V287" s="19"/>
      <c r="W287" s="19"/>
      <c r="X287" s="19"/>
      <c r="Y287" s="19"/>
      <c r="Z287" s="19"/>
      <c r="AA287" s="266"/>
      <c r="AB287" s="44"/>
      <c r="AC287" s="15"/>
      <c r="AD287" s="15"/>
    </row>
    <row r="288" spans="1:48" ht="12.75" hidden="1" customHeight="1" x14ac:dyDescent="0.2">
      <c r="A288" s="101"/>
      <c r="B288" s="106"/>
      <c r="C288" s="106"/>
      <c r="D288" s="107"/>
      <c r="E288" s="106"/>
      <c r="F288" s="106"/>
      <c r="G288" s="7"/>
      <c r="H288" s="7"/>
      <c r="I288" s="7"/>
      <c r="J288" s="15"/>
      <c r="K288" s="131"/>
      <c r="L288" s="162"/>
      <c r="M288" s="162"/>
      <c r="N288" s="162"/>
      <c r="O288" s="162"/>
      <c r="Q288" s="11"/>
      <c r="R288" s="19"/>
      <c r="S288" s="19"/>
      <c r="T288" s="19"/>
      <c r="U288" s="19"/>
      <c r="V288" s="19"/>
      <c r="W288" s="19"/>
      <c r="X288" s="19"/>
      <c r="Y288" s="19"/>
      <c r="Z288" s="19"/>
      <c r="AA288" s="266"/>
      <c r="AB288" s="44"/>
      <c r="AC288" s="15"/>
      <c r="AD288" s="15"/>
    </row>
    <row r="289" spans="1:48" ht="15.75" customHeight="1" x14ac:dyDescent="0.2">
      <c r="A289" s="134"/>
      <c r="B289" s="709" t="s">
        <v>321</v>
      </c>
      <c r="C289" s="709"/>
      <c r="D289" s="709"/>
      <c r="E289" s="710"/>
      <c r="F289" s="106"/>
      <c r="G289" s="7"/>
      <c r="H289" s="7"/>
      <c r="I289" s="7"/>
      <c r="J289" s="15"/>
      <c r="K289" s="131"/>
      <c r="L289" s="132"/>
      <c r="M289" s="249"/>
      <c r="N289" s="249"/>
      <c r="O289" s="249"/>
      <c r="Q289" s="11"/>
      <c r="R289" s="19"/>
      <c r="S289" s="19"/>
      <c r="T289" s="19"/>
      <c r="U289" s="19"/>
      <c r="V289" s="19"/>
      <c r="W289" s="19"/>
      <c r="X289" s="19"/>
      <c r="Y289" s="19"/>
      <c r="Z289" s="19"/>
      <c r="AA289" s="266"/>
      <c r="AB289" s="44"/>
      <c r="AC289" s="15"/>
      <c r="AD289" s="15"/>
    </row>
    <row r="290" spans="1:48" ht="93" customHeight="1" x14ac:dyDescent="0.2">
      <c r="A290" s="101"/>
      <c r="B290" s="539" t="s">
        <v>741</v>
      </c>
      <c r="C290" s="694"/>
      <c r="D290" s="540"/>
      <c r="E290" s="539" t="s">
        <v>729</v>
      </c>
      <c r="F290" s="540"/>
      <c r="G290" s="539" t="s">
        <v>322</v>
      </c>
      <c r="H290" s="694"/>
      <c r="I290" s="694"/>
      <c r="J290" s="540"/>
      <c r="K290" s="246" t="s">
        <v>798</v>
      </c>
      <c r="Q290" s="46" t="s">
        <v>133</v>
      </c>
      <c r="R290" s="711" t="s">
        <v>72</v>
      </c>
      <c r="S290" s="712"/>
      <c r="T290" s="712"/>
      <c r="U290" s="712"/>
      <c r="V290" s="712"/>
      <c r="W290" s="712"/>
      <c r="X290" s="712"/>
      <c r="Y290" s="712"/>
      <c r="Z290" s="712"/>
      <c r="AA290" s="713"/>
      <c r="AB290" s="64"/>
      <c r="AC290" s="63"/>
      <c r="AD290" s="65"/>
      <c r="AE290" s="65"/>
    </row>
    <row r="291" spans="1:48" ht="39.950000000000003" customHeight="1" x14ac:dyDescent="0.2">
      <c r="A291" s="101"/>
      <c r="B291" s="479"/>
      <c r="C291" s="480"/>
      <c r="D291" s="481"/>
      <c r="E291" s="473"/>
      <c r="F291" s="475"/>
      <c r="G291" s="473"/>
      <c r="H291" s="474"/>
      <c r="I291" s="474"/>
      <c r="J291" s="475"/>
      <c r="K291" s="370"/>
      <c r="P291" s="45"/>
      <c r="Q291" s="126"/>
      <c r="R291" s="701"/>
      <c r="S291" s="706"/>
      <c r="T291" s="706"/>
      <c r="U291" s="706"/>
      <c r="V291" s="706"/>
      <c r="W291" s="706"/>
      <c r="X291" s="706"/>
      <c r="Y291" s="706"/>
      <c r="Z291" s="706"/>
      <c r="AA291" s="707"/>
      <c r="AB291" s="45"/>
      <c r="AC291" s="45"/>
      <c r="AD291" s="45"/>
      <c r="AE291" s="45"/>
      <c r="AK291" s="40"/>
      <c r="AO291" s="195" t="str">
        <f t="shared" ref="AO291:AO315" si="39">IF(RIGHT(LEFT(B291,5),1)="K",1,IF(RIGHT(LEFT(B291,5),1)="V",2,""))</f>
        <v/>
      </c>
      <c r="AP291" s="193"/>
      <c r="AQ291" s="193" t="str" cm="1">
        <f t="array" ref="AQ291">IFERROR(IF(INDEX(Admin!$F$57:$G$62,'1 Spec. - 2. Mervärdesmodell'!AQ$171,'1 Spec. - 2. Mervärdesmodell'!$AO291)="","",INDEX(Admin!$F$57:$G$62,'1 Spec. - 2. Mervärdesmodell'!AQ$171,'1 Spec. - 2. Mervärdesmodell'!$AO291)),"")</f>
        <v/>
      </c>
      <c r="AR291" s="193" t="str" cm="1">
        <f t="array" ref="AR291">IFERROR(IF(INDEX(Admin!$F$57:$G$62,'1 Spec. - 2. Mervärdesmodell'!AR$171,'1 Spec. - 2. Mervärdesmodell'!$AO291)="","",INDEX(Admin!$F$57:$G$62,'1 Spec. - 2. Mervärdesmodell'!AR$171,'1 Spec. - 2. Mervärdesmodell'!$AO291)),"")</f>
        <v/>
      </c>
      <c r="AS291" s="193" t="str" cm="1">
        <f t="array" ref="AS291">IFERROR(IF(INDEX(Admin!$F$57:$G$62,'1 Spec. - 2. Mervärdesmodell'!AS$171,'1 Spec. - 2. Mervärdesmodell'!$AO291)="","",INDEX(Admin!$F$57:$G$62,'1 Spec. - 2. Mervärdesmodell'!AS$171,'1 Spec. - 2. Mervärdesmodell'!$AO291)),"")</f>
        <v/>
      </c>
      <c r="AT291" s="193" t="str" cm="1">
        <f t="array" ref="AT291">IFERROR(IF(INDEX(Admin!$F$57:$G$62,'1 Spec. - 2. Mervärdesmodell'!AT$171,'1 Spec. - 2. Mervärdesmodell'!$AO291)="","",INDEX(Admin!$F$57:$G$62,'1 Spec. - 2. Mervärdesmodell'!AT$171,'1 Spec. - 2. Mervärdesmodell'!$AO291)),"")</f>
        <v/>
      </c>
      <c r="AU291" s="193" t="str" cm="1">
        <f t="array" ref="AU291">IFERROR(IF(INDEX(Admin!$F$57:$G$62,'1 Spec. - 2. Mervärdesmodell'!AU$171,'1 Spec. - 2. Mervärdesmodell'!$AO291)="","",INDEX(Admin!$F$57:$G$62,'1 Spec. - 2. Mervärdesmodell'!AU$171,'1 Spec. - 2. Mervärdesmodell'!$AO291)),"")</f>
        <v/>
      </c>
      <c r="AV291" s="193" t="str" cm="1">
        <f t="array" ref="AV291">IFERROR(IF(INDEX(Admin!$F$57:$G$62,'1 Spec. - 2. Mervärdesmodell'!AV$171,'1 Spec. - 2. Mervärdesmodell'!$AO291)="","",INDEX(Admin!$F$57:$G$62,'1 Spec. - 2. Mervärdesmodell'!AV$171,'1 Spec. - 2. Mervärdesmodell'!$AO291)),"")</f>
        <v/>
      </c>
    </row>
    <row r="292" spans="1:48" ht="39.950000000000003" customHeight="1" x14ac:dyDescent="0.2">
      <c r="A292" s="101"/>
      <c r="B292" s="479"/>
      <c r="C292" s="480"/>
      <c r="D292" s="481"/>
      <c r="E292" s="473"/>
      <c r="F292" s="475"/>
      <c r="G292" s="473"/>
      <c r="H292" s="474"/>
      <c r="I292" s="474"/>
      <c r="J292" s="475"/>
      <c r="K292" s="370"/>
      <c r="P292" s="45"/>
      <c r="Q292" s="126"/>
      <c r="R292" s="701"/>
      <c r="S292" s="706"/>
      <c r="T292" s="706"/>
      <c r="U292" s="706"/>
      <c r="V292" s="706"/>
      <c r="W292" s="706"/>
      <c r="X292" s="706"/>
      <c r="Y292" s="706"/>
      <c r="Z292" s="706"/>
      <c r="AA292" s="707"/>
      <c r="AB292" s="45"/>
      <c r="AC292" s="45"/>
      <c r="AD292" s="45"/>
      <c r="AE292" s="45"/>
      <c r="AK292" s="40"/>
      <c r="AO292" s="195" t="str">
        <f t="shared" si="39"/>
        <v/>
      </c>
      <c r="AP292" s="193"/>
      <c r="AQ292" s="193" t="str" cm="1">
        <f t="array" ref="AQ292">IFERROR(IF(INDEX(Admin!$F$57:$G$62,'1 Spec. - 2. Mervärdesmodell'!AQ$171,'1 Spec. - 2. Mervärdesmodell'!$AO292)="","",INDEX(Admin!$F$57:$G$62,'1 Spec. - 2. Mervärdesmodell'!AQ$171,'1 Spec. - 2. Mervärdesmodell'!$AO292)),"")</f>
        <v/>
      </c>
      <c r="AR292" s="193" t="str" cm="1">
        <f t="array" ref="AR292">IFERROR(IF(INDEX(Admin!$F$57:$G$62,'1 Spec. - 2. Mervärdesmodell'!AR$171,'1 Spec. - 2. Mervärdesmodell'!$AO292)="","",INDEX(Admin!$F$57:$G$62,'1 Spec. - 2. Mervärdesmodell'!AR$171,'1 Spec. - 2. Mervärdesmodell'!$AO292)),"")</f>
        <v/>
      </c>
      <c r="AS292" s="193" t="str" cm="1">
        <f t="array" ref="AS292">IFERROR(IF(INDEX(Admin!$F$57:$G$62,'1 Spec. - 2. Mervärdesmodell'!AS$171,'1 Spec. - 2. Mervärdesmodell'!$AO292)="","",INDEX(Admin!$F$57:$G$62,'1 Spec. - 2. Mervärdesmodell'!AS$171,'1 Spec. - 2. Mervärdesmodell'!$AO292)),"")</f>
        <v/>
      </c>
      <c r="AT292" s="193" t="str" cm="1">
        <f t="array" ref="AT292">IFERROR(IF(INDEX(Admin!$F$57:$G$62,'1 Spec. - 2. Mervärdesmodell'!AT$171,'1 Spec. - 2. Mervärdesmodell'!$AO292)="","",INDEX(Admin!$F$57:$G$62,'1 Spec. - 2. Mervärdesmodell'!AT$171,'1 Spec. - 2. Mervärdesmodell'!$AO292)),"")</f>
        <v/>
      </c>
      <c r="AU292" s="193" t="str" cm="1">
        <f t="array" ref="AU292">IFERROR(IF(INDEX(Admin!$F$57:$G$62,'1 Spec. - 2. Mervärdesmodell'!AU$171,'1 Spec. - 2. Mervärdesmodell'!$AO292)="","",INDEX(Admin!$F$57:$G$62,'1 Spec. - 2. Mervärdesmodell'!AU$171,'1 Spec. - 2. Mervärdesmodell'!$AO292)),"")</f>
        <v/>
      </c>
      <c r="AV292" s="193" t="str" cm="1">
        <f t="array" ref="AV292">IFERROR(IF(INDEX(Admin!$F$57:$G$62,'1 Spec. - 2. Mervärdesmodell'!AV$171,'1 Spec. - 2. Mervärdesmodell'!$AO292)="","",INDEX(Admin!$F$57:$G$62,'1 Spec. - 2. Mervärdesmodell'!AV$171,'1 Spec. - 2. Mervärdesmodell'!$AO292)),"")</f>
        <v/>
      </c>
    </row>
    <row r="293" spans="1:48" ht="39.950000000000003" customHeight="1" x14ac:dyDescent="0.2">
      <c r="A293" s="101"/>
      <c r="B293" s="479"/>
      <c r="C293" s="480"/>
      <c r="D293" s="481"/>
      <c r="E293" s="473"/>
      <c r="F293" s="475"/>
      <c r="G293" s="473"/>
      <c r="H293" s="474"/>
      <c r="I293" s="474"/>
      <c r="J293" s="475"/>
      <c r="K293" s="370"/>
      <c r="P293" s="45"/>
      <c r="Q293" s="126"/>
      <c r="R293" s="701"/>
      <c r="S293" s="706"/>
      <c r="T293" s="706"/>
      <c r="U293" s="706"/>
      <c r="V293" s="706"/>
      <c r="W293" s="706"/>
      <c r="X293" s="706"/>
      <c r="Y293" s="706"/>
      <c r="Z293" s="706"/>
      <c r="AA293" s="707"/>
      <c r="AB293" s="45"/>
      <c r="AC293" s="45"/>
      <c r="AD293" s="45"/>
      <c r="AE293" s="45"/>
      <c r="AK293" s="40"/>
      <c r="AO293" s="195" t="str">
        <f t="shared" si="39"/>
        <v/>
      </c>
      <c r="AP293" s="193"/>
      <c r="AQ293" s="193" t="str" cm="1">
        <f t="array" ref="AQ293">IFERROR(IF(INDEX(Admin!$F$57:$G$62,'1 Spec. - 2. Mervärdesmodell'!AQ$171,'1 Spec. - 2. Mervärdesmodell'!$AO293)="","",INDEX(Admin!$F$57:$G$62,'1 Spec. - 2. Mervärdesmodell'!AQ$171,'1 Spec. - 2. Mervärdesmodell'!$AO293)),"")</f>
        <v/>
      </c>
      <c r="AR293" s="193" t="str" cm="1">
        <f t="array" ref="AR293">IFERROR(IF(INDEX(Admin!$F$57:$G$62,'1 Spec. - 2. Mervärdesmodell'!AR$171,'1 Spec. - 2. Mervärdesmodell'!$AO293)="","",INDEX(Admin!$F$57:$G$62,'1 Spec. - 2. Mervärdesmodell'!AR$171,'1 Spec. - 2. Mervärdesmodell'!$AO293)),"")</f>
        <v/>
      </c>
      <c r="AS293" s="193" t="str" cm="1">
        <f t="array" ref="AS293">IFERROR(IF(INDEX(Admin!$F$57:$G$62,'1 Spec. - 2. Mervärdesmodell'!AS$171,'1 Spec. - 2. Mervärdesmodell'!$AO293)="","",INDEX(Admin!$F$57:$G$62,'1 Spec. - 2. Mervärdesmodell'!AS$171,'1 Spec. - 2. Mervärdesmodell'!$AO293)),"")</f>
        <v/>
      </c>
      <c r="AT293" s="193" t="str" cm="1">
        <f t="array" ref="AT293">IFERROR(IF(INDEX(Admin!$F$57:$G$62,'1 Spec. - 2. Mervärdesmodell'!AT$171,'1 Spec. - 2. Mervärdesmodell'!$AO293)="","",INDEX(Admin!$F$57:$G$62,'1 Spec. - 2. Mervärdesmodell'!AT$171,'1 Spec. - 2. Mervärdesmodell'!$AO293)),"")</f>
        <v/>
      </c>
      <c r="AU293" s="193" t="str" cm="1">
        <f t="array" ref="AU293">IFERROR(IF(INDEX(Admin!$F$57:$G$62,'1 Spec. - 2. Mervärdesmodell'!AU$171,'1 Spec. - 2. Mervärdesmodell'!$AO293)="","",INDEX(Admin!$F$57:$G$62,'1 Spec. - 2. Mervärdesmodell'!AU$171,'1 Spec. - 2. Mervärdesmodell'!$AO293)),"")</f>
        <v/>
      </c>
      <c r="AV293" s="193" t="str" cm="1">
        <f t="array" ref="AV293">IFERROR(IF(INDEX(Admin!$F$57:$G$62,'1 Spec. - 2. Mervärdesmodell'!AV$171,'1 Spec. - 2. Mervärdesmodell'!$AO293)="","",INDEX(Admin!$F$57:$G$62,'1 Spec. - 2. Mervärdesmodell'!AV$171,'1 Spec. - 2. Mervärdesmodell'!$AO293)),"")</f>
        <v/>
      </c>
    </row>
    <row r="294" spans="1:48" ht="39.950000000000003" customHeight="1" x14ac:dyDescent="0.2">
      <c r="A294" s="101"/>
      <c r="B294" s="479"/>
      <c r="C294" s="480"/>
      <c r="D294" s="481"/>
      <c r="E294" s="473"/>
      <c r="F294" s="475"/>
      <c r="G294" s="473"/>
      <c r="H294" s="474"/>
      <c r="I294" s="474"/>
      <c r="J294" s="475"/>
      <c r="K294" s="370"/>
      <c r="P294" s="45"/>
      <c r="Q294" s="126"/>
      <c r="R294" s="701"/>
      <c r="S294" s="702"/>
      <c r="T294" s="702"/>
      <c r="U294" s="702"/>
      <c r="V294" s="702"/>
      <c r="W294" s="702"/>
      <c r="X294" s="702"/>
      <c r="Y294" s="702"/>
      <c r="Z294" s="702"/>
      <c r="AA294" s="703"/>
      <c r="AB294" s="45"/>
      <c r="AC294" s="45"/>
      <c r="AD294" s="45"/>
      <c r="AE294" s="45"/>
      <c r="AK294" s="40"/>
      <c r="AO294" s="195" t="str">
        <f t="shared" si="39"/>
        <v/>
      </c>
      <c r="AP294" s="193"/>
      <c r="AQ294" s="193" t="str" cm="1">
        <f t="array" ref="AQ294">IFERROR(IF(INDEX(Admin!$F$57:$G$62,'1 Spec. - 2. Mervärdesmodell'!AQ$171,'1 Spec. - 2. Mervärdesmodell'!$AO294)="","",INDEX(Admin!$F$57:$G$62,'1 Spec. - 2. Mervärdesmodell'!AQ$171,'1 Spec. - 2. Mervärdesmodell'!$AO294)),"")</f>
        <v/>
      </c>
      <c r="AR294" s="193" t="str" cm="1">
        <f t="array" ref="AR294">IFERROR(IF(INDEX(Admin!$F$57:$G$62,'1 Spec. - 2. Mervärdesmodell'!AR$171,'1 Spec. - 2. Mervärdesmodell'!$AO294)="","",INDEX(Admin!$F$57:$G$62,'1 Spec. - 2. Mervärdesmodell'!AR$171,'1 Spec. - 2. Mervärdesmodell'!$AO294)),"")</f>
        <v/>
      </c>
      <c r="AS294" s="193" t="str" cm="1">
        <f t="array" ref="AS294">IFERROR(IF(INDEX(Admin!$F$57:$G$62,'1 Spec. - 2. Mervärdesmodell'!AS$171,'1 Spec. - 2. Mervärdesmodell'!$AO294)="","",INDEX(Admin!$F$57:$G$62,'1 Spec. - 2. Mervärdesmodell'!AS$171,'1 Spec. - 2. Mervärdesmodell'!$AO294)),"")</f>
        <v/>
      </c>
      <c r="AT294" s="193" t="str" cm="1">
        <f t="array" ref="AT294">IFERROR(IF(INDEX(Admin!$F$57:$G$62,'1 Spec. - 2. Mervärdesmodell'!AT$171,'1 Spec. - 2. Mervärdesmodell'!$AO294)="","",INDEX(Admin!$F$57:$G$62,'1 Spec. - 2. Mervärdesmodell'!AT$171,'1 Spec. - 2. Mervärdesmodell'!$AO294)),"")</f>
        <v/>
      </c>
      <c r="AU294" s="193" t="str" cm="1">
        <f t="array" ref="AU294">IFERROR(IF(INDEX(Admin!$F$57:$G$62,'1 Spec. - 2. Mervärdesmodell'!AU$171,'1 Spec. - 2. Mervärdesmodell'!$AO294)="","",INDEX(Admin!$F$57:$G$62,'1 Spec. - 2. Mervärdesmodell'!AU$171,'1 Spec. - 2. Mervärdesmodell'!$AO294)),"")</f>
        <v/>
      </c>
      <c r="AV294" s="193" t="str" cm="1">
        <f t="array" ref="AV294">IFERROR(IF(INDEX(Admin!$F$57:$G$62,'1 Spec. - 2. Mervärdesmodell'!AV$171,'1 Spec. - 2. Mervärdesmodell'!$AO294)="","",INDEX(Admin!$F$57:$G$62,'1 Spec. - 2. Mervärdesmodell'!AV$171,'1 Spec. - 2. Mervärdesmodell'!$AO294)),"")</f>
        <v/>
      </c>
    </row>
    <row r="295" spans="1:48" ht="39.950000000000003" customHeight="1" x14ac:dyDescent="0.2">
      <c r="A295" s="101"/>
      <c r="B295" s="479"/>
      <c r="C295" s="480"/>
      <c r="D295" s="481"/>
      <c r="E295" s="473"/>
      <c r="F295" s="475"/>
      <c r="G295" s="473"/>
      <c r="H295" s="474"/>
      <c r="I295" s="474"/>
      <c r="J295" s="475"/>
      <c r="K295" s="370"/>
      <c r="P295" s="45"/>
      <c r="Q295" s="126"/>
      <c r="R295" s="701"/>
      <c r="S295" s="702"/>
      <c r="T295" s="702"/>
      <c r="U295" s="702"/>
      <c r="V295" s="702"/>
      <c r="W295" s="702"/>
      <c r="X295" s="702"/>
      <c r="Y295" s="702"/>
      <c r="Z295" s="702"/>
      <c r="AA295" s="703"/>
      <c r="AB295" s="45"/>
      <c r="AC295" s="45"/>
      <c r="AD295" s="45"/>
      <c r="AE295" s="45"/>
      <c r="AK295" s="40"/>
      <c r="AO295" s="195" t="str">
        <f t="shared" si="39"/>
        <v/>
      </c>
      <c r="AP295" s="193"/>
      <c r="AQ295" s="193" t="str" cm="1">
        <f t="array" ref="AQ295">IFERROR(IF(INDEX(Admin!$F$57:$G$62,'1 Spec. - 2. Mervärdesmodell'!AQ$171,'1 Spec. - 2. Mervärdesmodell'!$AO295)="","",INDEX(Admin!$F$57:$G$62,'1 Spec. - 2. Mervärdesmodell'!AQ$171,'1 Spec. - 2. Mervärdesmodell'!$AO295)),"")</f>
        <v/>
      </c>
      <c r="AR295" s="193" t="str" cm="1">
        <f t="array" ref="AR295">IFERROR(IF(INDEX(Admin!$F$57:$G$62,'1 Spec. - 2. Mervärdesmodell'!AR$171,'1 Spec. - 2. Mervärdesmodell'!$AO295)="","",INDEX(Admin!$F$57:$G$62,'1 Spec. - 2. Mervärdesmodell'!AR$171,'1 Spec. - 2. Mervärdesmodell'!$AO295)),"")</f>
        <v/>
      </c>
      <c r="AS295" s="193" t="str" cm="1">
        <f t="array" ref="AS295">IFERROR(IF(INDEX(Admin!$F$57:$G$62,'1 Spec. - 2. Mervärdesmodell'!AS$171,'1 Spec. - 2. Mervärdesmodell'!$AO295)="","",INDEX(Admin!$F$57:$G$62,'1 Spec. - 2. Mervärdesmodell'!AS$171,'1 Spec. - 2. Mervärdesmodell'!$AO295)),"")</f>
        <v/>
      </c>
      <c r="AT295" s="193" t="str" cm="1">
        <f t="array" ref="AT295">IFERROR(IF(INDEX(Admin!$F$57:$G$62,'1 Spec. - 2. Mervärdesmodell'!AT$171,'1 Spec. - 2. Mervärdesmodell'!$AO295)="","",INDEX(Admin!$F$57:$G$62,'1 Spec. - 2. Mervärdesmodell'!AT$171,'1 Spec. - 2. Mervärdesmodell'!$AO295)),"")</f>
        <v/>
      </c>
      <c r="AU295" s="193" t="str" cm="1">
        <f t="array" ref="AU295">IFERROR(IF(INDEX(Admin!$F$57:$G$62,'1 Spec. - 2. Mervärdesmodell'!AU$171,'1 Spec. - 2. Mervärdesmodell'!$AO295)="","",INDEX(Admin!$F$57:$G$62,'1 Spec. - 2. Mervärdesmodell'!AU$171,'1 Spec. - 2. Mervärdesmodell'!$AO295)),"")</f>
        <v/>
      </c>
      <c r="AV295" s="193" t="str" cm="1">
        <f t="array" ref="AV295">IFERROR(IF(INDEX(Admin!$F$57:$G$62,'1 Spec. - 2. Mervärdesmodell'!AV$171,'1 Spec. - 2. Mervärdesmodell'!$AO295)="","",INDEX(Admin!$F$57:$G$62,'1 Spec. - 2. Mervärdesmodell'!AV$171,'1 Spec. - 2. Mervärdesmodell'!$AO295)),"")</f>
        <v/>
      </c>
    </row>
    <row r="296" spans="1:48" ht="39.950000000000003" customHeight="1" x14ac:dyDescent="0.2">
      <c r="A296" s="101"/>
      <c r="B296" s="479"/>
      <c r="C296" s="480"/>
      <c r="D296" s="481"/>
      <c r="E296" s="473"/>
      <c r="F296" s="475"/>
      <c r="G296" s="473"/>
      <c r="H296" s="474"/>
      <c r="I296" s="474"/>
      <c r="J296" s="475"/>
      <c r="K296" s="370"/>
      <c r="P296" s="45"/>
      <c r="Q296" s="126"/>
      <c r="R296" s="701"/>
      <c r="S296" s="702"/>
      <c r="T296" s="702"/>
      <c r="U296" s="702"/>
      <c r="V296" s="702"/>
      <c r="W296" s="702"/>
      <c r="X296" s="702"/>
      <c r="Y296" s="702"/>
      <c r="Z296" s="702"/>
      <c r="AA296" s="703"/>
      <c r="AB296" s="45"/>
      <c r="AC296" s="45"/>
      <c r="AD296" s="45"/>
      <c r="AE296" s="45"/>
      <c r="AK296" s="40"/>
      <c r="AO296" s="195" t="str">
        <f t="shared" ref="AO296:AO310" si="40">IF(RIGHT(LEFT(B296,5),1)="K",1,IF(RIGHT(LEFT(B296,5),1)="V",2,""))</f>
        <v/>
      </c>
      <c r="AP296" s="193"/>
      <c r="AQ296" s="193" t="str" cm="1">
        <f t="array" ref="AQ296">IFERROR(IF(INDEX(Admin!$F$57:$G$62,'1 Spec. - 2. Mervärdesmodell'!AQ$171,'1 Spec. - 2. Mervärdesmodell'!$AO296)="","",INDEX(Admin!$F$57:$G$62,'1 Spec. - 2. Mervärdesmodell'!AQ$171,'1 Spec. - 2. Mervärdesmodell'!$AO296)),"")</f>
        <v/>
      </c>
      <c r="AR296" s="193" t="str" cm="1">
        <f t="array" ref="AR296">IFERROR(IF(INDEX(Admin!$F$57:$G$62,'1 Spec. - 2. Mervärdesmodell'!AR$171,'1 Spec. - 2. Mervärdesmodell'!$AO296)="","",INDEX(Admin!$F$57:$G$62,'1 Spec. - 2. Mervärdesmodell'!AR$171,'1 Spec. - 2. Mervärdesmodell'!$AO296)),"")</f>
        <v/>
      </c>
      <c r="AS296" s="193" t="str" cm="1">
        <f t="array" ref="AS296">IFERROR(IF(INDEX(Admin!$F$57:$G$62,'1 Spec. - 2. Mervärdesmodell'!AS$171,'1 Spec. - 2. Mervärdesmodell'!$AO296)="","",INDEX(Admin!$F$57:$G$62,'1 Spec. - 2. Mervärdesmodell'!AS$171,'1 Spec. - 2. Mervärdesmodell'!$AO296)),"")</f>
        <v/>
      </c>
      <c r="AT296" s="193" t="str" cm="1">
        <f t="array" ref="AT296">IFERROR(IF(INDEX(Admin!$F$57:$G$62,'1 Spec. - 2. Mervärdesmodell'!AT$171,'1 Spec. - 2. Mervärdesmodell'!$AO296)="","",INDEX(Admin!$F$57:$G$62,'1 Spec. - 2. Mervärdesmodell'!AT$171,'1 Spec. - 2. Mervärdesmodell'!$AO296)),"")</f>
        <v/>
      </c>
      <c r="AU296" s="193" t="str" cm="1">
        <f t="array" ref="AU296">IFERROR(IF(INDEX(Admin!$F$57:$G$62,'1 Spec. - 2. Mervärdesmodell'!AU$171,'1 Spec. - 2. Mervärdesmodell'!$AO296)="","",INDEX(Admin!$F$57:$G$62,'1 Spec. - 2. Mervärdesmodell'!AU$171,'1 Spec. - 2. Mervärdesmodell'!$AO296)),"")</f>
        <v/>
      </c>
      <c r="AV296" s="193" t="str" cm="1">
        <f t="array" ref="AV296">IFERROR(IF(INDEX(Admin!$F$57:$G$62,'1 Spec. - 2. Mervärdesmodell'!AV$171,'1 Spec. - 2. Mervärdesmodell'!$AO296)="","",INDEX(Admin!$F$57:$G$62,'1 Spec. - 2. Mervärdesmodell'!AV$171,'1 Spec. - 2. Mervärdesmodell'!$AO296)),"")</f>
        <v/>
      </c>
    </row>
    <row r="297" spans="1:48" ht="39.950000000000003" customHeight="1" x14ac:dyDescent="0.2">
      <c r="A297" s="101"/>
      <c r="B297" s="479"/>
      <c r="C297" s="480"/>
      <c r="D297" s="481"/>
      <c r="E297" s="473"/>
      <c r="F297" s="475"/>
      <c r="G297" s="473"/>
      <c r="H297" s="474"/>
      <c r="I297" s="474"/>
      <c r="J297" s="475"/>
      <c r="K297" s="370"/>
      <c r="P297" s="172"/>
      <c r="Q297" s="126"/>
      <c r="R297" s="701"/>
      <c r="S297" s="702"/>
      <c r="T297" s="702"/>
      <c r="U297" s="702"/>
      <c r="V297" s="702"/>
      <c r="W297" s="702"/>
      <c r="X297" s="702"/>
      <c r="Y297" s="702"/>
      <c r="Z297" s="702"/>
      <c r="AA297" s="703"/>
      <c r="AB297" s="45"/>
      <c r="AC297" s="45"/>
      <c r="AD297" s="45"/>
      <c r="AE297" s="45"/>
      <c r="AK297" s="40"/>
      <c r="AO297" s="195" t="str">
        <f t="shared" si="40"/>
        <v/>
      </c>
      <c r="AP297" s="193"/>
      <c r="AQ297" s="193" t="str" cm="1">
        <f t="array" ref="AQ297">IFERROR(IF(INDEX(Admin!$F$57:$G$62,'1 Spec. - 2. Mervärdesmodell'!AQ$171,'1 Spec. - 2. Mervärdesmodell'!$AO297)="","",INDEX(Admin!$F$57:$G$62,'1 Spec. - 2. Mervärdesmodell'!AQ$171,'1 Spec. - 2. Mervärdesmodell'!$AO297)),"")</f>
        <v/>
      </c>
      <c r="AR297" s="193" t="str" cm="1">
        <f t="array" ref="AR297">IFERROR(IF(INDEX(Admin!$F$57:$G$62,'1 Spec. - 2. Mervärdesmodell'!AR$171,'1 Spec. - 2. Mervärdesmodell'!$AO297)="","",INDEX(Admin!$F$57:$G$62,'1 Spec. - 2. Mervärdesmodell'!AR$171,'1 Spec. - 2. Mervärdesmodell'!$AO297)),"")</f>
        <v/>
      </c>
      <c r="AS297" s="193" t="str" cm="1">
        <f t="array" ref="AS297">IFERROR(IF(INDEX(Admin!$F$57:$G$62,'1 Spec. - 2. Mervärdesmodell'!AS$171,'1 Spec. - 2. Mervärdesmodell'!$AO297)="","",INDEX(Admin!$F$57:$G$62,'1 Spec. - 2. Mervärdesmodell'!AS$171,'1 Spec. - 2. Mervärdesmodell'!$AO297)),"")</f>
        <v/>
      </c>
      <c r="AT297" s="193" t="str" cm="1">
        <f t="array" ref="AT297">IFERROR(IF(INDEX(Admin!$F$57:$G$62,'1 Spec. - 2. Mervärdesmodell'!AT$171,'1 Spec. - 2. Mervärdesmodell'!$AO297)="","",INDEX(Admin!$F$57:$G$62,'1 Spec. - 2. Mervärdesmodell'!AT$171,'1 Spec. - 2. Mervärdesmodell'!$AO297)),"")</f>
        <v/>
      </c>
      <c r="AU297" s="193" t="str" cm="1">
        <f t="array" ref="AU297">IFERROR(IF(INDEX(Admin!$F$57:$G$62,'1 Spec. - 2. Mervärdesmodell'!AU$171,'1 Spec. - 2. Mervärdesmodell'!$AO297)="","",INDEX(Admin!$F$57:$G$62,'1 Spec. - 2. Mervärdesmodell'!AU$171,'1 Spec. - 2. Mervärdesmodell'!$AO297)),"")</f>
        <v/>
      </c>
      <c r="AV297" s="193" t="str" cm="1">
        <f t="array" ref="AV297">IFERROR(IF(INDEX(Admin!$F$57:$G$62,'1 Spec. - 2. Mervärdesmodell'!AV$171,'1 Spec. - 2. Mervärdesmodell'!$AO297)="","",INDEX(Admin!$F$57:$G$62,'1 Spec. - 2. Mervärdesmodell'!AV$171,'1 Spec. - 2. Mervärdesmodell'!$AO297)),"")</f>
        <v/>
      </c>
    </row>
    <row r="298" spans="1:48" ht="39.950000000000003" customHeight="1" x14ac:dyDescent="0.2">
      <c r="A298" s="101"/>
      <c r="B298" s="479"/>
      <c r="C298" s="480"/>
      <c r="D298" s="481"/>
      <c r="E298" s="473"/>
      <c r="F298" s="475"/>
      <c r="G298" s="473"/>
      <c r="H298" s="474"/>
      <c r="I298" s="474"/>
      <c r="J298" s="475"/>
      <c r="K298" s="370"/>
      <c r="P298" s="45"/>
      <c r="Q298" s="126"/>
      <c r="R298" s="701"/>
      <c r="S298" s="702"/>
      <c r="T298" s="702"/>
      <c r="U298" s="702"/>
      <c r="V298" s="702"/>
      <c r="W298" s="702"/>
      <c r="X298" s="702"/>
      <c r="Y298" s="702"/>
      <c r="Z298" s="702"/>
      <c r="AA298" s="703"/>
      <c r="AB298" s="45"/>
      <c r="AC298" s="45"/>
      <c r="AD298" s="45"/>
      <c r="AE298" s="45"/>
      <c r="AK298" s="40"/>
      <c r="AO298" s="195" t="str">
        <f t="shared" si="40"/>
        <v/>
      </c>
      <c r="AP298" s="193"/>
      <c r="AQ298" s="193" t="str" cm="1">
        <f t="array" ref="AQ298">IFERROR(IF(INDEX(Admin!$F$57:$G$62,'1 Spec. - 2. Mervärdesmodell'!AQ$171,'1 Spec. - 2. Mervärdesmodell'!$AO298)="","",INDEX(Admin!$F$57:$G$62,'1 Spec. - 2. Mervärdesmodell'!AQ$171,'1 Spec. - 2. Mervärdesmodell'!$AO298)),"")</f>
        <v/>
      </c>
      <c r="AR298" s="193" t="str" cm="1">
        <f t="array" ref="AR298">IFERROR(IF(INDEX(Admin!$F$57:$G$62,'1 Spec. - 2. Mervärdesmodell'!AR$171,'1 Spec. - 2. Mervärdesmodell'!$AO298)="","",INDEX(Admin!$F$57:$G$62,'1 Spec. - 2. Mervärdesmodell'!AR$171,'1 Spec. - 2. Mervärdesmodell'!$AO298)),"")</f>
        <v/>
      </c>
      <c r="AS298" s="193" t="str" cm="1">
        <f t="array" ref="AS298">IFERROR(IF(INDEX(Admin!$F$57:$G$62,'1 Spec. - 2. Mervärdesmodell'!AS$171,'1 Spec. - 2. Mervärdesmodell'!$AO298)="","",INDEX(Admin!$F$57:$G$62,'1 Spec. - 2. Mervärdesmodell'!AS$171,'1 Spec. - 2. Mervärdesmodell'!$AO298)),"")</f>
        <v/>
      </c>
      <c r="AT298" s="193" t="str" cm="1">
        <f t="array" ref="AT298">IFERROR(IF(INDEX(Admin!$F$57:$G$62,'1 Spec. - 2. Mervärdesmodell'!AT$171,'1 Spec. - 2. Mervärdesmodell'!$AO298)="","",INDEX(Admin!$F$57:$G$62,'1 Spec. - 2. Mervärdesmodell'!AT$171,'1 Spec. - 2. Mervärdesmodell'!$AO298)),"")</f>
        <v/>
      </c>
      <c r="AU298" s="193" t="str" cm="1">
        <f t="array" ref="AU298">IFERROR(IF(INDEX(Admin!$F$57:$G$62,'1 Spec. - 2. Mervärdesmodell'!AU$171,'1 Spec. - 2. Mervärdesmodell'!$AO298)="","",INDEX(Admin!$F$57:$G$62,'1 Spec. - 2. Mervärdesmodell'!AU$171,'1 Spec. - 2. Mervärdesmodell'!$AO298)),"")</f>
        <v/>
      </c>
      <c r="AV298" s="193" t="str" cm="1">
        <f t="array" ref="AV298">IFERROR(IF(INDEX(Admin!$F$57:$G$62,'1 Spec. - 2. Mervärdesmodell'!AV$171,'1 Spec. - 2. Mervärdesmodell'!$AO298)="","",INDEX(Admin!$F$57:$G$62,'1 Spec. - 2. Mervärdesmodell'!AV$171,'1 Spec. - 2. Mervärdesmodell'!$AO298)),"")</f>
        <v/>
      </c>
    </row>
    <row r="299" spans="1:48" ht="39.950000000000003" customHeight="1" x14ac:dyDescent="0.2">
      <c r="A299" s="101"/>
      <c r="B299" s="479"/>
      <c r="C299" s="480"/>
      <c r="D299" s="481"/>
      <c r="E299" s="473"/>
      <c r="F299" s="475"/>
      <c r="G299" s="473"/>
      <c r="H299" s="474"/>
      <c r="I299" s="474"/>
      <c r="J299" s="475"/>
      <c r="K299" s="370"/>
      <c r="P299" s="45"/>
      <c r="Q299" s="126"/>
      <c r="R299" s="701"/>
      <c r="S299" s="702"/>
      <c r="T299" s="702"/>
      <c r="U299" s="702"/>
      <c r="V299" s="702"/>
      <c r="W299" s="702"/>
      <c r="X299" s="702"/>
      <c r="Y299" s="702"/>
      <c r="Z299" s="702"/>
      <c r="AA299" s="703"/>
      <c r="AB299" s="45"/>
      <c r="AC299" s="45"/>
      <c r="AD299" s="45"/>
      <c r="AE299" s="45"/>
      <c r="AK299" s="40"/>
      <c r="AO299" s="195" t="str">
        <f t="shared" si="40"/>
        <v/>
      </c>
      <c r="AP299" s="193"/>
      <c r="AQ299" s="193" t="str" cm="1">
        <f t="array" ref="AQ299">IFERROR(IF(INDEX(Admin!$F$57:$G$62,'1 Spec. - 2. Mervärdesmodell'!AQ$171,'1 Spec. - 2. Mervärdesmodell'!$AO299)="","",INDEX(Admin!$F$57:$G$62,'1 Spec. - 2. Mervärdesmodell'!AQ$171,'1 Spec. - 2. Mervärdesmodell'!$AO299)),"")</f>
        <v/>
      </c>
      <c r="AR299" s="193" t="str" cm="1">
        <f t="array" ref="AR299">IFERROR(IF(INDEX(Admin!$F$57:$G$62,'1 Spec. - 2. Mervärdesmodell'!AR$171,'1 Spec. - 2. Mervärdesmodell'!$AO299)="","",INDEX(Admin!$F$57:$G$62,'1 Spec. - 2. Mervärdesmodell'!AR$171,'1 Spec. - 2. Mervärdesmodell'!$AO299)),"")</f>
        <v/>
      </c>
      <c r="AS299" s="193" t="str" cm="1">
        <f t="array" ref="AS299">IFERROR(IF(INDEX(Admin!$F$57:$G$62,'1 Spec. - 2. Mervärdesmodell'!AS$171,'1 Spec. - 2. Mervärdesmodell'!$AO299)="","",INDEX(Admin!$F$57:$G$62,'1 Spec. - 2. Mervärdesmodell'!AS$171,'1 Spec. - 2. Mervärdesmodell'!$AO299)),"")</f>
        <v/>
      </c>
      <c r="AT299" s="193" t="str" cm="1">
        <f t="array" ref="AT299">IFERROR(IF(INDEX(Admin!$F$57:$G$62,'1 Spec. - 2. Mervärdesmodell'!AT$171,'1 Spec. - 2. Mervärdesmodell'!$AO299)="","",INDEX(Admin!$F$57:$G$62,'1 Spec. - 2. Mervärdesmodell'!AT$171,'1 Spec. - 2. Mervärdesmodell'!$AO299)),"")</f>
        <v/>
      </c>
      <c r="AU299" s="193" t="str" cm="1">
        <f t="array" ref="AU299">IFERROR(IF(INDEX(Admin!$F$57:$G$62,'1 Spec. - 2. Mervärdesmodell'!AU$171,'1 Spec. - 2. Mervärdesmodell'!$AO299)="","",INDEX(Admin!$F$57:$G$62,'1 Spec. - 2. Mervärdesmodell'!AU$171,'1 Spec. - 2. Mervärdesmodell'!$AO299)),"")</f>
        <v/>
      </c>
      <c r="AV299" s="193" t="str" cm="1">
        <f t="array" ref="AV299">IFERROR(IF(INDEX(Admin!$F$57:$G$62,'1 Spec. - 2. Mervärdesmodell'!AV$171,'1 Spec. - 2. Mervärdesmodell'!$AO299)="","",INDEX(Admin!$F$57:$G$62,'1 Spec. - 2. Mervärdesmodell'!AV$171,'1 Spec. - 2. Mervärdesmodell'!$AO299)),"")</f>
        <v/>
      </c>
    </row>
    <row r="300" spans="1:48" ht="39.950000000000003" customHeight="1" x14ac:dyDescent="0.2">
      <c r="A300" s="101"/>
      <c r="B300" s="479"/>
      <c r="C300" s="480"/>
      <c r="D300" s="481"/>
      <c r="E300" s="473"/>
      <c r="F300" s="475"/>
      <c r="G300" s="473"/>
      <c r="H300" s="474"/>
      <c r="I300" s="474"/>
      <c r="J300" s="475"/>
      <c r="K300" s="370"/>
      <c r="P300" s="45"/>
      <c r="Q300" s="126"/>
      <c r="R300" s="701"/>
      <c r="S300" s="702"/>
      <c r="T300" s="702"/>
      <c r="U300" s="702"/>
      <c r="V300" s="702"/>
      <c r="W300" s="702"/>
      <c r="X300" s="702"/>
      <c r="Y300" s="702"/>
      <c r="Z300" s="702"/>
      <c r="AA300" s="703"/>
      <c r="AB300" s="45"/>
      <c r="AC300" s="45"/>
      <c r="AD300" s="45"/>
      <c r="AE300" s="45"/>
      <c r="AK300" s="40"/>
      <c r="AO300" s="195" t="str">
        <f t="shared" si="40"/>
        <v/>
      </c>
      <c r="AP300" s="193"/>
      <c r="AQ300" s="193" t="str" cm="1">
        <f t="array" ref="AQ300">IFERROR(IF(INDEX(Admin!$F$57:$G$62,'1 Spec. - 2. Mervärdesmodell'!AQ$171,'1 Spec. - 2. Mervärdesmodell'!$AO300)="","",INDEX(Admin!$F$57:$G$62,'1 Spec. - 2. Mervärdesmodell'!AQ$171,'1 Spec. - 2. Mervärdesmodell'!$AO300)),"")</f>
        <v/>
      </c>
      <c r="AR300" s="193" t="str" cm="1">
        <f t="array" ref="AR300">IFERROR(IF(INDEX(Admin!$F$57:$G$62,'1 Spec. - 2. Mervärdesmodell'!AR$171,'1 Spec. - 2. Mervärdesmodell'!$AO300)="","",INDEX(Admin!$F$57:$G$62,'1 Spec. - 2. Mervärdesmodell'!AR$171,'1 Spec. - 2. Mervärdesmodell'!$AO300)),"")</f>
        <v/>
      </c>
      <c r="AS300" s="193" t="str" cm="1">
        <f t="array" ref="AS300">IFERROR(IF(INDEX(Admin!$F$57:$G$62,'1 Spec. - 2. Mervärdesmodell'!AS$171,'1 Spec. - 2. Mervärdesmodell'!$AO300)="","",INDEX(Admin!$F$57:$G$62,'1 Spec. - 2. Mervärdesmodell'!AS$171,'1 Spec. - 2. Mervärdesmodell'!$AO300)),"")</f>
        <v/>
      </c>
      <c r="AT300" s="193" t="str" cm="1">
        <f t="array" ref="AT300">IFERROR(IF(INDEX(Admin!$F$57:$G$62,'1 Spec. - 2. Mervärdesmodell'!AT$171,'1 Spec. - 2. Mervärdesmodell'!$AO300)="","",INDEX(Admin!$F$57:$G$62,'1 Spec. - 2. Mervärdesmodell'!AT$171,'1 Spec. - 2. Mervärdesmodell'!$AO300)),"")</f>
        <v/>
      </c>
      <c r="AU300" s="193" t="str" cm="1">
        <f t="array" ref="AU300">IFERROR(IF(INDEX(Admin!$F$57:$G$62,'1 Spec. - 2. Mervärdesmodell'!AU$171,'1 Spec. - 2. Mervärdesmodell'!$AO300)="","",INDEX(Admin!$F$57:$G$62,'1 Spec. - 2. Mervärdesmodell'!AU$171,'1 Spec. - 2. Mervärdesmodell'!$AO300)),"")</f>
        <v/>
      </c>
      <c r="AV300" s="193" t="str" cm="1">
        <f t="array" ref="AV300">IFERROR(IF(INDEX(Admin!$F$57:$G$62,'1 Spec. - 2. Mervärdesmodell'!AV$171,'1 Spec. - 2. Mervärdesmodell'!$AO300)="","",INDEX(Admin!$F$57:$G$62,'1 Spec. - 2. Mervärdesmodell'!AV$171,'1 Spec. - 2. Mervärdesmodell'!$AO300)),"")</f>
        <v/>
      </c>
    </row>
    <row r="301" spans="1:48" ht="39.950000000000003" customHeight="1" x14ac:dyDescent="0.2">
      <c r="A301" s="101"/>
      <c r="B301" s="479"/>
      <c r="C301" s="480"/>
      <c r="D301" s="481"/>
      <c r="E301" s="473"/>
      <c r="F301" s="475"/>
      <c r="G301" s="473"/>
      <c r="H301" s="474"/>
      <c r="I301" s="474"/>
      <c r="J301" s="475"/>
      <c r="K301" s="370"/>
      <c r="P301" s="45"/>
      <c r="Q301" s="126"/>
      <c r="R301" s="701"/>
      <c r="S301" s="702"/>
      <c r="T301" s="702"/>
      <c r="U301" s="702"/>
      <c r="V301" s="702"/>
      <c r="W301" s="702"/>
      <c r="X301" s="702"/>
      <c r="Y301" s="702"/>
      <c r="Z301" s="702"/>
      <c r="AA301" s="703"/>
      <c r="AB301" s="45"/>
      <c r="AC301" s="45"/>
      <c r="AD301" s="45"/>
      <c r="AE301" s="45"/>
      <c r="AK301" s="40"/>
      <c r="AO301" s="195" t="str">
        <f t="shared" si="40"/>
        <v/>
      </c>
      <c r="AP301" s="193"/>
      <c r="AQ301" s="193" t="str" cm="1">
        <f t="array" ref="AQ301">IFERROR(IF(INDEX(Admin!$F$57:$G$62,'1 Spec. - 2. Mervärdesmodell'!AQ$171,'1 Spec. - 2. Mervärdesmodell'!$AO301)="","",INDEX(Admin!$F$57:$G$62,'1 Spec. - 2. Mervärdesmodell'!AQ$171,'1 Spec. - 2. Mervärdesmodell'!$AO301)),"")</f>
        <v/>
      </c>
      <c r="AR301" s="193" t="str" cm="1">
        <f t="array" ref="AR301">IFERROR(IF(INDEX(Admin!$F$57:$G$62,'1 Spec. - 2. Mervärdesmodell'!AR$171,'1 Spec. - 2. Mervärdesmodell'!$AO301)="","",INDEX(Admin!$F$57:$G$62,'1 Spec. - 2. Mervärdesmodell'!AR$171,'1 Spec. - 2. Mervärdesmodell'!$AO301)),"")</f>
        <v/>
      </c>
      <c r="AS301" s="193" t="str" cm="1">
        <f t="array" ref="AS301">IFERROR(IF(INDEX(Admin!$F$57:$G$62,'1 Spec. - 2. Mervärdesmodell'!AS$171,'1 Spec. - 2. Mervärdesmodell'!$AO301)="","",INDEX(Admin!$F$57:$G$62,'1 Spec. - 2. Mervärdesmodell'!AS$171,'1 Spec. - 2. Mervärdesmodell'!$AO301)),"")</f>
        <v/>
      </c>
      <c r="AT301" s="193" t="str" cm="1">
        <f t="array" ref="AT301">IFERROR(IF(INDEX(Admin!$F$57:$G$62,'1 Spec. - 2. Mervärdesmodell'!AT$171,'1 Spec. - 2. Mervärdesmodell'!$AO301)="","",INDEX(Admin!$F$57:$G$62,'1 Spec. - 2. Mervärdesmodell'!AT$171,'1 Spec. - 2. Mervärdesmodell'!$AO301)),"")</f>
        <v/>
      </c>
      <c r="AU301" s="193" t="str" cm="1">
        <f t="array" ref="AU301">IFERROR(IF(INDEX(Admin!$F$57:$G$62,'1 Spec. - 2. Mervärdesmodell'!AU$171,'1 Spec. - 2. Mervärdesmodell'!$AO301)="","",INDEX(Admin!$F$57:$G$62,'1 Spec. - 2. Mervärdesmodell'!AU$171,'1 Spec. - 2. Mervärdesmodell'!$AO301)),"")</f>
        <v/>
      </c>
      <c r="AV301" s="193" t="str" cm="1">
        <f t="array" ref="AV301">IFERROR(IF(INDEX(Admin!$F$57:$G$62,'1 Spec. - 2. Mervärdesmodell'!AV$171,'1 Spec. - 2. Mervärdesmodell'!$AO301)="","",INDEX(Admin!$F$57:$G$62,'1 Spec. - 2. Mervärdesmodell'!AV$171,'1 Spec. - 2. Mervärdesmodell'!$AO301)),"")</f>
        <v/>
      </c>
    </row>
    <row r="302" spans="1:48" ht="39.950000000000003" customHeight="1" x14ac:dyDescent="0.2">
      <c r="A302" s="101"/>
      <c r="B302" s="479"/>
      <c r="C302" s="480"/>
      <c r="D302" s="481"/>
      <c r="E302" s="473"/>
      <c r="F302" s="475"/>
      <c r="G302" s="473"/>
      <c r="H302" s="474"/>
      <c r="I302" s="474"/>
      <c r="J302" s="475"/>
      <c r="K302" s="370"/>
      <c r="P302" s="45"/>
      <c r="Q302" s="126"/>
      <c r="R302" s="701"/>
      <c r="S302" s="702"/>
      <c r="T302" s="702"/>
      <c r="U302" s="702"/>
      <c r="V302" s="702"/>
      <c r="W302" s="702"/>
      <c r="X302" s="702"/>
      <c r="Y302" s="702"/>
      <c r="Z302" s="702"/>
      <c r="AA302" s="703"/>
      <c r="AB302" s="45"/>
      <c r="AC302" s="45"/>
      <c r="AD302" s="45"/>
      <c r="AE302" s="45"/>
      <c r="AK302" s="40"/>
      <c r="AO302" s="195" t="str">
        <f t="shared" si="40"/>
        <v/>
      </c>
      <c r="AP302" s="193"/>
      <c r="AQ302" s="193" t="str" cm="1">
        <f t="array" ref="AQ302">IFERROR(IF(INDEX(Admin!$F$57:$G$62,'1 Spec. - 2. Mervärdesmodell'!AQ$171,'1 Spec. - 2. Mervärdesmodell'!$AO302)="","",INDEX(Admin!$F$57:$G$62,'1 Spec. - 2. Mervärdesmodell'!AQ$171,'1 Spec. - 2. Mervärdesmodell'!$AO302)),"")</f>
        <v/>
      </c>
      <c r="AR302" s="193" t="str" cm="1">
        <f t="array" ref="AR302">IFERROR(IF(INDEX(Admin!$F$57:$G$62,'1 Spec. - 2. Mervärdesmodell'!AR$171,'1 Spec. - 2. Mervärdesmodell'!$AO302)="","",INDEX(Admin!$F$57:$G$62,'1 Spec. - 2. Mervärdesmodell'!AR$171,'1 Spec. - 2. Mervärdesmodell'!$AO302)),"")</f>
        <v/>
      </c>
      <c r="AS302" s="193" t="str" cm="1">
        <f t="array" ref="AS302">IFERROR(IF(INDEX(Admin!$F$57:$G$62,'1 Spec. - 2. Mervärdesmodell'!AS$171,'1 Spec. - 2. Mervärdesmodell'!$AO302)="","",INDEX(Admin!$F$57:$G$62,'1 Spec. - 2. Mervärdesmodell'!AS$171,'1 Spec. - 2. Mervärdesmodell'!$AO302)),"")</f>
        <v/>
      </c>
      <c r="AT302" s="193" t="str" cm="1">
        <f t="array" ref="AT302">IFERROR(IF(INDEX(Admin!$F$57:$G$62,'1 Spec. - 2. Mervärdesmodell'!AT$171,'1 Spec. - 2. Mervärdesmodell'!$AO302)="","",INDEX(Admin!$F$57:$G$62,'1 Spec. - 2. Mervärdesmodell'!AT$171,'1 Spec. - 2. Mervärdesmodell'!$AO302)),"")</f>
        <v/>
      </c>
      <c r="AU302" s="193" t="str" cm="1">
        <f t="array" ref="AU302">IFERROR(IF(INDEX(Admin!$F$57:$G$62,'1 Spec. - 2. Mervärdesmodell'!AU$171,'1 Spec. - 2. Mervärdesmodell'!$AO302)="","",INDEX(Admin!$F$57:$G$62,'1 Spec. - 2. Mervärdesmodell'!AU$171,'1 Spec. - 2. Mervärdesmodell'!$AO302)),"")</f>
        <v/>
      </c>
      <c r="AV302" s="193" t="str" cm="1">
        <f t="array" ref="AV302">IFERROR(IF(INDEX(Admin!$F$57:$G$62,'1 Spec. - 2. Mervärdesmodell'!AV$171,'1 Spec. - 2. Mervärdesmodell'!$AO302)="","",INDEX(Admin!$F$57:$G$62,'1 Spec. - 2. Mervärdesmodell'!AV$171,'1 Spec. - 2. Mervärdesmodell'!$AO302)),"")</f>
        <v/>
      </c>
    </row>
    <row r="303" spans="1:48" ht="39.950000000000003" customHeight="1" x14ac:dyDescent="0.2">
      <c r="A303" s="101"/>
      <c r="B303" s="479"/>
      <c r="C303" s="480"/>
      <c r="D303" s="481"/>
      <c r="E303" s="473"/>
      <c r="F303" s="475"/>
      <c r="G303" s="473"/>
      <c r="H303" s="474"/>
      <c r="I303" s="474"/>
      <c r="J303" s="475"/>
      <c r="K303" s="370"/>
      <c r="P303" s="45"/>
      <c r="Q303" s="126"/>
      <c r="R303" s="701"/>
      <c r="S303" s="702"/>
      <c r="T303" s="702"/>
      <c r="U303" s="702"/>
      <c r="V303" s="702"/>
      <c r="W303" s="702"/>
      <c r="X303" s="702"/>
      <c r="Y303" s="702"/>
      <c r="Z303" s="702"/>
      <c r="AA303" s="703"/>
      <c r="AB303" s="45"/>
      <c r="AC303" s="45"/>
      <c r="AD303" s="45"/>
      <c r="AE303" s="45"/>
      <c r="AK303" s="40"/>
      <c r="AO303" s="195" t="str">
        <f t="shared" si="40"/>
        <v/>
      </c>
      <c r="AP303" s="193"/>
      <c r="AQ303" s="193" t="str" cm="1">
        <f t="array" ref="AQ303">IFERROR(IF(INDEX(Admin!$F$57:$G$62,'1 Spec. - 2. Mervärdesmodell'!AQ$171,'1 Spec. - 2. Mervärdesmodell'!$AO303)="","",INDEX(Admin!$F$57:$G$62,'1 Spec. - 2. Mervärdesmodell'!AQ$171,'1 Spec. - 2. Mervärdesmodell'!$AO303)),"")</f>
        <v/>
      </c>
      <c r="AR303" s="193" t="str" cm="1">
        <f t="array" ref="AR303">IFERROR(IF(INDEX(Admin!$F$57:$G$62,'1 Spec. - 2. Mervärdesmodell'!AR$171,'1 Spec. - 2. Mervärdesmodell'!$AO303)="","",INDEX(Admin!$F$57:$G$62,'1 Spec. - 2. Mervärdesmodell'!AR$171,'1 Spec. - 2. Mervärdesmodell'!$AO303)),"")</f>
        <v/>
      </c>
      <c r="AS303" s="193" t="str" cm="1">
        <f t="array" ref="AS303">IFERROR(IF(INDEX(Admin!$F$57:$G$62,'1 Spec. - 2. Mervärdesmodell'!AS$171,'1 Spec. - 2. Mervärdesmodell'!$AO303)="","",INDEX(Admin!$F$57:$G$62,'1 Spec. - 2. Mervärdesmodell'!AS$171,'1 Spec. - 2. Mervärdesmodell'!$AO303)),"")</f>
        <v/>
      </c>
      <c r="AT303" s="193" t="str" cm="1">
        <f t="array" ref="AT303">IFERROR(IF(INDEX(Admin!$F$57:$G$62,'1 Spec. - 2. Mervärdesmodell'!AT$171,'1 Spec. - 2. Mervärdesmodell'!$AO303)="","",INDEX(Admin!$F$57:$G$62,'1 Spec. - 2. Mervärdesmodell'!AT$171,'1 Spec. - 2. Mervärdesmodell'!$AO303)),"")</f>
        <v/>
      </c>
      <c r="AU303" s="193" t="str" cm="1">
        <f t="array" ref="AU303">IFERROR(IF(INDEX(Admin!$F$57:$G$62,'1 Spec. - 2. Mervärdesmodell'!AU$171,'1 Spec. - 2. Mervärdesmodell'!$AO303)="","",INDEX(Admin!$F$57:$G$62,'1 Spec. - 2. Mervärdesmodell'!AU$171,'1 Spec. - 2. Mervärdesmodell'!$AO303)),"")</f>
        <v/>
      </c>
      <c r="AV303" s="193" t="str" cm="1">
        <f t="array" ref="AV303">IFERROR(IF(INDEX(Admin!$F$57:$G$62,'1 Spec. - 2. Mervärdesmodell'!AV$171,'1 Spec. - 2. Mervärdesmodell'!$AO303)="","",INDEX(Admin!$F$57:$G$62,'1 Spec. - 2. Mervärdesmodell'!AV$171,'1 Spec. - 2. Mervärdesmodell'!$AO303)),"")</f>
        <v/>
      </c>
    </row>
    <row r="304" spans="1:48" ht="39.950000000000003" customHeight="1" x14ac:dyDescent="0.2">
      <c r="A304" s="101"/>
      <c r="B304" s="479"/>
      <c r="C304" s="480"/>
      <c r="D304" s="481"/>
      <c r="E304" s="473"/>
      <c r="F304" s="475"/>
      <c r="G304" s="473"/>
      <c r="H304" s="474"/>
      <c r="I304" s="474"/>
      <c r="J304" s="475"/>
      <c r="K304" s="370"/>
      <c r="P304" s="172"/>
      <c r="Q304" s="126"/>
      <c r="R304" s="701"/>
      <c r="S304" s="702"/>
      <c r="T304" s="702"/>
      <c r="U304" s="702"/>
      <c r="V304" s="702"/>
      <c r="W304" s="702"/>
      <c r="X304" s="702"/>
      <c r="Y304" s="702"/>
      <c r="Z304" s="702"/>
      <c r="AA304" s="703"/>
      <c r="AB304" s="45"/>
      <c r="AC304" s="45"/>
      <c r="AD304" s="45"/>
      <c r="AE304" s="45"/>
      <c r="AK304" s="40"/>
      <c r="AO304" s="195" t="str">
        <f t="shared" si="40"/>
        <v/>
      </c>
      <c r="AP304" s="193"/>
      <c r="AQ304" s="193" t="str" cm="1">
        <f t="array" ref="AQ304">IFERROR(IF(INDEX(Admin!$F$57:$G$62,'1 Spec. - 2. Mervärdesmodell'!AQ$171,'1 Spec. - 2. Mervärdesmodell'!$AO304)="","",INDEX(Admin!$F$57:$G$62,'1 Spec. - 2. Mervärdesmodell'!AQ$171,'1 Spec. - 2. Mervärdesmodell'!$AO304)),"")</f>
        <v/>
      </c>
      <c r="AR304" s="193" t="str" cm="1">
        <f t="array" ref="AR304">IFERROR(IF(INDEX(Admin!$F$57:$G$62,'1 Spec. - 2. Mervärdesmodell'!AR$171,'1 Spec. - 2. Mervärdesmodell'!$AO304)="","",INDEX(Admin!$F$57:$G$62,'1 Spec. - 2. Mervärdesmodell'!AR$171,'1 Spec. - 2. Mervärdesmodell'!$AO304)),"")</f>
        <v/>
      </c>
      <c r="AS304" s="193" t="str" cm="1">
        <f t="array" ref="AS304">IFERROR(IF(INDEX(Admin!$F$57:$G$62,'1 Spec. - 2. Mervärdesmodell'!AS$171,'1 Spec. - 2. Mervärdesmodell'!$AO304)="","",INDEX(Admin!$F$57:$G$62,'1 Spec. - 2. Mervärdesmodell'!AS$171,'1 Spec. - 2. Mervärdesmodell'!$AO304)),"")</f>
        <v/>
      </c>
      <c r="AT304" s="193" t="str" cm="1">
        <f t="array" ref="AT304">IFERROR(IF(INDEX(Admin!$F$57:$G$62,'1 Spec. - 2. Mervärdesmodell'!AT$171,'1 Spec. - 2. Mervärdesmodell'!$AO304)="","",INDEX(Admin!$F$57:$G$62,'1 Spec. - 2. Mervärdesmodell'!AT$171,'1 Spec. - 2. Mervärdesmodell'!$AO304)),"")</f>
        <v/>
      </c>
      <c r="AU304" s="193" t="str" cm="1">
        <f t="array" ref="AU304">IFERROR(IF(INDEX(Admin!$F$57:$G$62,'1 Spec. - 2. Mervärdesmodell'!AU$171,'1 Spec. - 2. Mervärdesmodell'!$AO304)="","",INDEX(Admin!$F$57:$G$62,'1 Spec. - 2. Mervärdesmodell'!AU$171,'1 Spec. - 2. Mervärdesmodell'!$AO304)),"")</f>
        <v/>
      </c>
      <c r="AV304" s="193" t="str" cm="1">
        <f t="array" ref="AV304">IFERROR(IF(INDEX(Admin!$F$57:$G$62,'1 Spec. - 2. Mervärdesmodell'!AV$171,'1 Spec. - 2. Mervärdesmodell'!$AO304)="","",INDEX(Admin!$F$57:$G$62,'1 Spec. - 2. Mervärdesmodell'!AV$171,'1 Spec. - 2. Mervärdesmodell'!$AO304)),"")</f>
        <v/>
      </c>
    </row>
    <row r="305" spans="1:48" ht="39.950000000000003" customHeight="1" x14ac:dyDescent="0.2">
      <c r="A305" s="101"/>
      <c r="B305" s="479"/>
      <c r="C305" s="480"/>
      <c r="D305" s="481"/>
      <c r="E305" s="473"/>
      <c r="F305" s="475"/>
      <c r="G305" s="473"/>
      <c r="H305" s="474"/>
      <c r="I305" s="474"/>
      <c r="J305" s="475"/>
      <c r="K305" s="370"/>
      <c r="P305" s="45"/>
      <c r="Q305" s="126"/>
      <c r="R305" s="701"/>
      <c r="S305" s="702"/>
      <c r="T305" s="702"/>
      <c r="U305" s="702"/>
      <c r="V305" s="702"/>
      <c r="W305" s="702"/>
      <c r="X305" s="702"/>
      <c r="Y305" s="702"/>
      <c r="Z305" s="702"/>
      <c r="AA305" s="703"/>
      <c r="AB305" s="45"/>
      <c r="AC305" s="45"/>
      <c r="AD305" s="45"/>
      <c r="AE305" s="45"/>
      <c r="AK305" s="40"/>
      <c r="AO305" s="195" t="str">
        <f t="shared" si="40"/>
        <v/>
      </c>
      <c r="AP305" s="193"/>
      <c r="AQ305" s="193" t="str" cm="1">
        <f t="array" ref="AQ305">IFERROR(IF(INDEX(Admin!$F$57:$G$62,'1 Spec. - 2. Mervärdesmodell'!AQ$171,'1 Spec. - 2. Mervärdesmodell'!$AO305)="","",INDEX(Admin!$F$57:$G$62,'1 Spec. - 2. Mervärdesmodell'!AQ$171,'1 Spec. - 2. Mervärdesmodell'!$AO305)),"")</f>
        <v/>
      </c>
      <c r="AR305" s="193" t="str" cm="1">
        <f t="array" ref="AR305">IFERROR(IF(INDEX(Admin!$F$57:$G$62,'1 Spec. - 2. Mervärdesmodell'!AR$171,'1 Spec. - 2. Mervärdesmodell'!$AO305)="","",INDEX(Admin!$F$57:$G$62,'1 Spec. - 2. Mervärdesmodell'!AR$171,'1 Spec. - 2. Mervärdesmodell'!$AO305)),"")</f>
        <v/>
      </c>
      <c r="AS305" s="193" t="str" cm="1">
        <f t="array" ref="AS305">IFERROR(IF(INDEX(Admin!$F$57:$G$62,'1 Spec. - 2. Mervärdesmodell'!AS$171,'1 Spec. - 2. Mervärdesmodell'!$AO305)="","",INDEX(Admin!$F$57:$G$62,'1 Spec. - 2. Mervärdesmodell'!AS$171,'1 Spec. - 2. Mervärdesmodell'!$AO305)),"")</f>
        <v/>
      </c>
      <c r="AT305" s="193" t="str" cm="1">
        <f t="array" ref="AT305">IFERROR(IF(INDEX(Admin!$F$57:$G$62,'1 Spec. - 2. Mervärdesmodell'!AT$171,'1 Spec. - 2. Mervärdesmodell'!$AO305)="","",INDEX(Admin!$F$57:$G$62,'1 Spec. - 2. Mervärdesmodell'!AT$171,'1 Spec. - 2. Mervärdesmodell'!$AO305)),"")</f>
        <v/>
      </c>
      <c r="AU305" s="193" t="str" cm="1">
        <f t="array" ref="AU305">IFERROR(IF(INDEX(Admin!$F$57:$G$62,'1 Spec. - 2. Mervärdesmodell'!AU$171,'1 Spec. - 2. Mervärdesmodell'!$AO305)="","",INDEX(Admin!$F$57:$G$62,'1 Spec. - 2. Mervärdesmodell'!AU$171,'1 Spec. - 2. Mervärdesmodell'!$AO305)),"")</f>
        <v/>
      </c>
      <c r="AV305" s="193" t="str" cm="1">
        <f t="array" ref="AV305">IFERROR(IF(INDEX(Admin!$F$57:$G$62,'1 Spec. - 2. Mervärdesmodell'!AV$171,'1 Spec. - 2. Mervärdesmodell'!$AO305)="","",INDEX(Admin!$F$57:$G$62,'1 Spec. - 2. Mervärdesmodell'!AV$171,'1 Spec. - 2. Mervärdesmodell'!$AO305)),"")</f>
        <v/>
      </c>
    </row>
    <row r="306" spans="1:48" ht="39.950000000000003" customHeight="1" x14ac:dyDescent="0.2">
      <c r="A306" s="101"/>
      <c r="B306" s="479"/>
      <c r="C306" s="480"/>
      <c r="D306" s="481"/>
      <c r="E306" s="473"/>
      <c r="F306" s="475"/>
      <c r="G306" s="473"/>
      <c r="H306" s="474"/>
      <c r="I306" s="474"/>
      <c r="J306" s="475"/>
      <c r="K306" s="370"/>
      <c r="P306" s="45"/>
      <c r="Q306" s="126"/>
      <c r="R306" s="701"/>
      <c r="S306" s="702"/>
      <c r="T306" s="702"/>
      <c r="U306" s="702"/>
      <c r="V306" s="702"/>
      <c r="W306" s="702"/>
      <c r="X306" s="702"/>
      <c r="Y306" s="702"/>
      <c r="Z306" s="702"/>
      <c r="AA306" s="703"/>
      <c r="AB306" s="45"/>
      <c r="AC306" s="45"/>
      <c r="AD306" s="45"/>
      <c r="AE306" s="45"/>
      <c r="AK306" s="40"/>
      <c r="AO306" s="195" t="str">
        <f t="shared" si="40"/>
        <v/>
      </c>
      <c r="AP306" s="193"/>
      <c r="AQ306" s="193" t="str" cm="1">
        <f t="array" ref="AQ306">IFERROR(IF(INDEX(Admin!$F$57:$G$62,'1 Spec. - 2. Mervärdesmodell'!AQ$171,'1 Spec. - 2. Mervärdesmodell'!$AO306)="","",INDEX(Admin!$F$57:$G$62,'1 Spec. - 2. Mervärdesmodell'!AQ$171,'1 Spec. - 2. Mervärdesmodell'!$AO306)),"")</f>
        <v/>
      </c>
      <c r="AR306" s="193" t="str" cm="1">
        <f t="array" ref="AR306">IFERROR(IF(INDEX(Admin!$F$57:$G$62,'1 Spec. - 2. Mervärdesmodell'!AR$171,'1 Spec. - 2. Mervärdesmodell'!$AO306)="","",INDEX(Admin!$F$57:$G$62,'1 Spec. - 2. Mervärdesmodell'!AR$171,'1 Spec. - 2. Mervärdesmodell'!$AO306)),"")</f>
        <v/>
      </c>
      <c r="AS306" s="193" t="str" cm="1">
        <f t="array" ref="AS306">IFERROR(IF(INDEX(Admin!$F$57:$G$62,'1 Spec. - 2. Mervärdesmodell'!AS$171,'1 Spec. - 2. Mervärdesmodell'!$AO306)="","",INDEX(Admin!$F$57:$G$62,'1 Spec. - 2. Mervärdesmodell'!AS$171,'1 Spec. - 2. Mervärdesmodell'!$AO306)),"")</f>
        <v/>
      </c>
      <c r="AT306" s="193" t="str" cm="1">
        <f t="array" ref="AT306">IFERROR(IF(INDEX(Admin!$F$57:$G$62,'1 Spec. - 2. Mervärdesmodell'!AT$171,'1 Spec. - 2. Mervärdesmodell'!$AO306)="","",INDEX(Admin!$F$57:$G$62,'1 Spec. - 2. Mervärdesmodell'!AT$171,'1 Spec. - 2. Mervärdesmodell'!$AO306)),"")</f>
        <v/>
      </c>
      <c r="AU306" s="193" t="str" cm="1">
        <f t="array" ref="AU306">IFERROR(IF(INDEX(Admin!$F$57:$G$62,'1 Spec. - 2. Mervärdesmodell'!AU$171,'1 Spec. - 2. Mervärdesmodell'!$AO306)="","",INDEX(Admin!$F$57:$G$62,'1 Spec. - 2. Mervärdesmodell'!AU$171,'1 Spec. - 2. Mervärdesmodell'!$AO306)),"")</f>
        <v/>
      </c>
      <c r="AV306" s="193" t="str" cm="1">
        <f t="array" ref="AV306">IFERROR(IF(INDEX(Admin!$F$57:$G$62,'1 Spec. - 2. Mervärdesmodell'!AV$171,'1 Spec. - 2. Mervärdesmodell'!$AO306)="","",INDEX(Admin!$F$57:$G$62,'1 Spec. - 2. Mervärdesmodell'!AV$171,'1 Spec. - 2. Mervärdesmodell'!$AO306)),"")</f>
        <v/>
      </c>
    </row>
    <row r="307" spans="1:48" ht="39.950000000000003" customHeight="1" x14ac:dyDescent="0.2">
      <c r="A307" s="101"/>
      <c r="B307" s="479"/>
      <c r="C307" s="480"/>
      <c r="D307" s="481"/>
      <c r="E307" s="473"/>
      <c r="F307" s="475"/>
      <c r="G307" s="473"/>
      <c r="H307" s="474"/>
      <c r="I307" s="474"/>
      <c r="J307" s="475"/>
      <c r="K307" s="370"/>
      <c r="P307" s="45"/>
      <c r="Q307" s="126"/>
      <c r="R307" s="701"/>
      <c r="S307" s="702"/>
      <c r="T307" s="702"/>
      <c r="U307" s="702"/>
      <c r="V307" s="702"/>
      <c r="W307" s="702"/>
      <c r="X307" s="702"/>
      <c r="Y307" s="702"/>
      <c r="Z307" s="702"/>
      <c r="AA307" s="703"/>
      <c r="AB307" s="45"/>
      <c r="AC307" s="45"/>
      <c r="AD307" s="45"/>
      <c r="AE307" s="45"/>
      <c r="AK307" s="40"/>
      <c r="AO307" s="195" t="str">
        <f t="shared" si="40"/>
        <v/>
      </c>
      <c r="AP307" s="193"/>
      <c r="AQ307" s="193" t="str" cm="1">
        <f t="array" ref="AQ307">IFERROR(IF(INDEX(Admin!$F$57:$G$62,'1 Spec. - 2. Mervärdesmodell'!AQ$171,'1 Spec. - 2. Mervärdesmodell'!$AO307)="","",INDEX(Admin!$F$57:$G$62,'1 Spec. - 2. Mervärdesmodell'!AQ$171,'1 Spec. - 2. Mervärdesmodell'!$AO307)),"")</f>
        <v/>
      </c>
      <c r="AR307" s="193" t="str" cm="1">
        <f t="array" ref="AR307">IFERROR(IF(INDEX(Admin!$F$57:$G$62,'1 Spec. - 2. Mervärdesmodell'!AR$171,'1 Spec. - 2. Mervärdesmodell'!$AO307)="","",INDEX(Admin!$F$57:$G$62,'1 Spec. - 2. Mervärdesmodell'!AR$171,'1 Spec. - 2. Mervärdesmodell'!$AO307)),"")</f>
        <v/>
      </c>
      <c r="AS307" s="193" t="str" cm="1">
        <f t="array" ref="AS307">IFERROR(IF(INDEX(Admin!$F$57:$G$62,'1 Spec. - 2. Mervärdesmodell'!AS$171,'1 Spec. - 2. Mervärdesmodell'!$AO307)="","",INDEX(Admin!$F$57:$G$62,'1 Spec. - 2. Mervärdesmodell'!AS$171,'1 Spec. - 2. Mervärdesmodell'!$AO307)),"")</f>
        <v/>
      </c>
      <c r="AT307" s="193" t="str" cm="1">
        <f t="array" ref="AT307">IFERROR(IF(INDEX(Admin!$F$57:$G$62,'1 Spec. - 2. Mervärdesmodell'!AT$171,'1 Spec. - 2. Mervärdesmodell'!$AO307)="","",INDEX(Admin!$F$57:$G$62,'1 Spec. - 2. Mervärdesmodell'!AT$171,'1 Spec. - 2. Mervärdesmodell'!$AO307)),"")</f>
        <v/>
      </c>
      <c r="AU307" s="193" t="str" cm="1">
        <f t="array" ref="AU307">IFERROR(IF(INDEX(Admin!$F$57:$G$62,'1 Spec. - 2. Mervärdesmodell'!AU$171,'1 Spec. - 2. Mervärdesmodell'!$AO307)="","",INDEX(Admin!$F$57:$G$62,'1 Spec. - 2. Mervärdesmodell'!AU$171,'1 Spec. - 2. Mervärdesmodell'!$AO307)),"")</f>
        <v/>
      </c>
      <c r="AV307" s="193" t="str" cm="1">
        <f t="array" ref="AV307">IFERROR(IF(INDEX(Admin!$F$57:$G$62,'1 Spec. - 2. Mervärdesmodell'!AV$171,'1 Spec. - 2. Mervärdesmodell'!$AO307)="","",INDEX(Admin!$F$57:$G$62,'1 Spec. - 2. Mervärdesmodell'!AV$171,'1 Spec. - 2. Mervärdesmodell'!$AO307)),"")</f>
        <v/>
      </c>
    </row>
    <row r="308" spans="1:48" ht="39.950000000000003" customHeight="1" x14ac:dyDescent="0.2">
      <c r="A308" s="101"/>
      <c r="B308" s="479"/>
      <c r="C308" s="480"/>
      <c r="D308" s="481"/>
      <c r="E308" s="473"/>
      <c r="F308" s="475"/>
      <c r="G308" s="473"/>
      <c r="H308" s="474"/>
      <c r="I308" s="474"/>
      <c r="J308" s="475"/>
      <c r="K308" s="370"/>
      <c r="P308" s="45"/>
      <c r="Q308" s="126"/>
      <c r="R308" s="701"/>
      <c r="S308" s="702"/>
      <c r="T308" s="702"/>
      <c r="U308" s="702"/>
      <c r="V308" s="702"/>
      <c r="W308" s="702"/>
      <c r="X308" s="702"/>
      <c r="Y308" s="702"/>
      <c r="Z308" s="702"/>
      <c r="AA308" s="703"/>
      <c r="AB308" s="45"/>
      <c r="AC308" s="45"/>
      <c r="AD308" s="45"/>
      <c r="AE308" s="45"/>
      <c r="AK308" s="40"/>
      <c r="AO308" s="195" t="str">
        <f t="shared" si="40"/>
        <v/>
      </c>
      <c r="AP308" s="193"/>
      <c r="AQ308" s="193" t="str" cm="1">
        <f t="array" ref="AQ308">IFERROR(IF(INDEX(Admin!$F$57:$G$62,'1 Spec. - 2. Mervärdesmodell'!AQ$171,'1 Spec. - 2. Mervärdesmodell'!$AO308)="","",INDEX(Admin!$F$57:$G$62,'1 Spec. - 2. Mervärdesmodell'!AQ$171,'1 Spec. - 2. Mervärdesmodell'!$AO308)),"")</f>
        <v/>
      </c>
      <c r="AR308" s="193" t="str" cm="1">
        <f t="array" ref="AR308">IFERROR(IF(INDEX(Admin!$F$57:$G$62,'1 Spec. - 2. Mervärdesmodell'!AR$171,'1 Spec. - 2. Mervärdesmodell'!$AO308)="","",INDEX(Admin!$F$57:$G$62,'1 Spec. - 2. Mervärdesmodell'!AR$171,'1 Spec. - 2. Mervärdesmodell'!$AO308)),"")</f>
        <v/>
      </c>
      <c r="AS308" s="193" t="str" cm="1">
        <f t="array" ref="AS308">IFERROR(IF(INDEX(Admin!$F$57:$G$62,'1 Spec. - 2. Mervärdesmodell'!AS$171,'1 Spec. - 2. Mervärdesmodell'!$AO308)="","",INDEX(Admin!$F$57:$G$62,'1 Spec. - 2. Mervärdesmodell'!AS$171,'1 Spec. - 2. Mervärdesmodell'!$AO308)),"")</f>
        <v/>
      </c>
      <c r="AT308" s="193" t="str" cm="1">
        <f t="array" ref="AT308">IFERROR(IF(INDEX(Admin!$F$57:$G$62,'1 Spec. - 2. Mervärdesmodell'!AT$171,'1 Spec. - 2. Mervärdesmodell'!$AO308)="","",INDEX(Admin!$F$57:$G$62,'1 Spec. - 2. Mervärdesmodell'!AT$171,'1 Spec. - 2. Mervärdesmodell'!$AO308)),"")</f>
        <v/>
      </c>
      <c r="AU308" s="193" t="str" cm="1">
        <f t="array" ref="AU308">IFERROR(IF(INDEX(Admin!$F$57:$G$62,'1 Spec. - 2. Mervärdesmodell'!AU$171,'1 Spec. - 2. Mervärdesmodell'!$AO308)="","",INDEX(Admin!$F$57:$G$62,'1 Spec. - 2. Mervärdesmodell'!AU$171,'1 Spec. - 2. Mervärdesmodell'!$AO308)),"")</f>
        <v/>
      </c>
      <c r="AV308" s="193" t="str" cm="1">
        <f t="array" ref="AV308">IFERROR(IF(INDEX(Admin!$F$57:$G$62,'1 Spec. - 2. Mervärdesmodell'!AV$171,'1 Spec. - 2. Mervärdesmodell'!$AO308)="","",INDEX(Admin!$F$57:$G$62,'1 Spec. - 2. Mervärdesmodell'!AV$171,'1 Spec. - 2. Mervärdesmodell'!$AO308)),"")</f>
        <v/>
      </c>
    </row>
    <row r="309" spans="1:48" ht="39.950000000000003" customHeight="1" x14ac:dyDescent="0.2">
      <c r="A309" s="101"/>
      <c r="B309" s="479"/>
      <c r="C309" s="480"/>
      <c r="D309" s="481"/>
      <c r="E309" s="473"/>
      <c r="F309" s="475"/>
      <c r="G309" s="473"/>
      <c r="H309" s="474"/>
      <c r="I309" s="474"/>
      <c r="J309" s="475"/>
      <c r="K309" s="370"/>
      <c r="P309" s="45"/>
      <c r="Q309" s="126"/>
      <c r="R309" s="701"/>
      <c r="S309" s="702"/>
      <c r="T309" s="702"/>
      <c r="U309" s="702"/>
      <c r="V309" s="702"/>
      <c r="W309" s="702"/>
      <c r="X309" s="702"/>
      <c r="Y309" s="702"/>
      <c r="Z309" s="702"/>
      <c r="AA309" s="703"/>
      <c r="AB309" s="45"/>
      <c r="AC309" s="45"/>
      <c r="AD309" s="45"/>
      <c r="AE309" s="45"/>
      <c r="AK309" s="40"/>
      <c r="AO309" s="195" t="str">
        <f t="shared" si="40"/>
        <v/>
      </c>
      <c r="AP309" s="193"/>
      <c r="AQ309" s="193" t="str" cm="1">
        <f t="array" ref="AQ309">IFERROR(IF(INDEX(Admin!$F$57:$G$62,'1 Spec. - 2. Mervärdesmodell'!AQ$171,'1 Spec. - 2. Mervärdesmodell'!$AO309)="","",INDEX(Admin!$F$57:$G$62,'1 Spec. - 2. Mervärdesmodell'!AQ$171,'1 Spec. - 2. Mervärdesmodell'!$AO309)),"")</f>
        <v/>
      </c>
      <c r="AR309" s="193" t="str" cm="1">
        <f t="array" ref="AR309">IFERROR(IF(INDEX(Admin!$F$57:$G$62,'1 Spec. - 2. Mervärdesmodell'!AR$171,'1 Spec. - 2. Mervärdesmodell'!$AO309)="","",INDEX(Admin!$F$57:$G$62,'1 Spec. - 2. Mervärdesmodell'!AR$171,'1 Spec. - 2. Mervärdesmodell'!$AO309)),"")</f>
        <v/>
      </c>
      <c r="AS309" s="193" t="str" cm="1">
        <f t="array" ref="AS309">IFERROR(IF(INDEX(Admin!$F$57:$G$62,'1 Spec. - 2. Mervärdesmodell'!AS$171,'1 Spec. - 2. Mervärdesmodell'!$AO309)="","",INDEX(Admin!$F$57:$G$62,'1 Spec. - 2. Mervärdesmodell'!AS$171,'1 Spec. - 2. Mervärdesmodell'!$AO309)),"")</f>
        <v/>
      </c>
      <c r="AT309" s="193" t="str" cm="1">
        <f t="array" ref="AT309">IFERROR(IF(INDEX(Admin!$F$57:$G$62,'1 Spec. - 2. Mervärdesmodell'!AT$171,'1 Spec. - 2. Mervärdesmodell'!$AO309)="","",INDEX(Admin!$F$57:$G$62,'1 Spec. - 2. Mervärdesmodell'!AT$171,'1 Spec. - 2. Mervärdesmodell'!$AO309)),"")</f>
        <v/>
      </c>
      <c r="AU309" s="193" t="str" cm="1">
        <f t="array" ref="AU309">IFERROR(IF(INDEX(Admin!$F$57:$G$62,'1 Spec. - 2. Mervärdesmodell'!AU$171,'1 Spec. - 2. Mervärdesmodell'!$AO309)="","",INDEX(Admin!$F$57:$G$62,'1 Spec. - 2. Mervärdesmodell'!AU$171,'1 Spec. - 2. Mervärdesmodell'!$AO309)),"")</f>
        <v/>
      </c>
      <c r="AV309" s="193" t="str" cm="1">
        <f t="array" ref="AV309">IFERROR(IF(INDEX(Admin!$F$57:$G$62,'1 Spec. - 2. Mervärdesmodell'!AV$171,'1 Spec. - 2. Mervärdesmodell'!$AO309)="","",INDEX(Admin!$F$57:$G$62,'1 Spec. - 2. Mervärdesmodell'!AV$171,'1 Spec. - 2. Mervärdesmodell'!$AO309)),"")</f>
        <v/>
      </c>
    </row>
    <row r="310" spans="1:48" ht="39.950000000000003" customHeight="1" x14ac:dyDescent="0.2">
      <c r="A310" s="101"/>
      <c r="B310" s="479"/>
      <c r="C310" s="480"/>
      <c r="D310" s="481"/>
      <c r="E310" s="473"/>
      <c r="F310" s="475"/>
      <c r="G310" s="473"/>
      <c r="H310" s="474"/>
      <c r="I310" s="474"/>
      <c r="J310" s="475"/>
      <c r="K310" s="370"/>
      <c r="P310" s="172"/>
      <c r="Q310" s="126"/>
      <c r="R310" s="701"/>
      <c r="S310" s="702"/>
      <c r="T310" s="702"/>
      <c r="U310" s="702"/>
      <c r="V310" s="702"/>
      <c r="W310" s="702"/>
      <c r="X310" s="702"/>
      <c r="Y310" s="702"/>
      <c r="Z310" s="702"/>
      <c r="AA310" s="703"/>
      <c r="AB310" s="45"/>
      <c r="AC310" s="45"/>
      <c r="AD310" s="45"/>
      <c r="AE310" s="45"/>
      <c r="AK310" s="40"/>
      <c r="AO310" s="195" t="str">
        <f t="shared" si="40"/>
        <v/>
      </c>
      <c r="AP310" s="193"/>
      <c r="AQ310" s="193" t="str" cm="1">
        <f t="array" ref="AQ310">IFERROR(IF(INDEX(Admin!$F$57:$G$62,'1 Spec. - 2. Mervärdesmodell'!AQ$171,'1 Spec. - 2. Mervärdesmodell'!$AO310)="","",INDEX(Admin!$F$57:$G$62,'1 Spec. - 2. Mervärdesmodell'!AQ$171,'1 Spec. - 2. Mervärdesmodell'!$AO310)),"")</f>
        <v/>
      </c>
      <c r="AR310" s="193" t="str" cm="1">
        <f t="array" ref="AR310">IFERROR(IF(INDEX(Admin!$F$57:$G$62,'1 Spec. - 2. Mervärdesmodell'!AR$171,'1 Spec. - 2. Mervärdesmodell'!$AO310)="","",INDEX(Admin!$F$57:$G$62,'1 Spec. - 2. Mervärdesmodell'!AR$171,'1 Spec. - 2. Mervärdesmodell'!$AO310)),"")</f>
        <v/>
      </c>
      <c r="AS310" s="193" t="str" cm="1">
        <f t="array" ref="AS310">IFERROR(IF(INDEX(Admin!$F$57:$G$62,'1 Spec. - 2. Mervärdesmodell'!AS$171,'1 Spec. - 2. Mervärdesmodell'!$AO310)="","",INDEX(Admin!$F$57:$G$62,'1 Spec. - 2. Mervärdesmodell'!AS$171,'1 Spec. - 2. Mervärdesmodell'!$AO310)),"")</f>
        <v/>
      </c>
      <c r="AT310" s="193" t="str" cm="1">
        <f t="array" ref="AT310">IFERROR(IF(INDEX(Admin!$F$57:$G$62,'1 Spec. - 2. Mervärdesmodell'!AT$171,'1 Spec. - 2. Mervärdesmodell'!$AO310)="","",INDEX(Admin!$F$57:$G$62,'1 Spec. - 2. Mervärdesmodell'!AT$171,'1 Spec. - 2. Mervärdesmodell'!$AO310)),"")</f>
        <v/>
      </c>
      <c r="AU310" s="193" t="str" cm="1">
        <f t="array" ref="AU310">IFERROR(IF(INDEX(Admin!$F$57:$G$62,'1 Spec. - 2. Mervärdesmodell'!AU$171,'1 Spec. - 2. Mervärdesmodell'!$AO310)="","",INDEX(Admin!$F$57:$G$62,'1 Spec. - 2. Mervärdesmodell'!AU$171,'1 Spec. - 2. Mervärdesmodell'!$AO310)),"")</f>
        <v/>
      </c>
      <c r="AV310" s="193" t="str" cm="1">
        <f t="array" ref="AV310">IFERROR(IF(INDEX(Admin!$F$57:$G$62,'1 Spec. - 2. Mervärdesmodell'!AV$171,'1 Spec. - 2. Mervärdesmodell'!$AO310)="","",INDEX(Admin!$F$57:$G$62,'1 Spec. - 2. Mervärdesmodell'!AV$171,'1 Spec. - 2. Mervärdesmodell'!$AO310)),"")</f>
        <v/>
      </c>
    </row>
    <row r="311" spans="1:48" ht="39.950000000000003" customHeight="1" x14ac:dyDescent="0.2">
      <c r="A311" s="101"/>
      <c r="B311" s="479"/>
      <c r="C311" s="480"/>
      <c r="D311" s="481"/>
      <c r="E311" s="473"/>
      <c r="F311" s="475"/>
      <c r="G311" s="473"/>
      <c r="H311" s="474"/>
      <c r="I311" s="474"/>
      <c r="J311" s="475"/>
      <c r="K311" s="370"/>
      <c r="P311" s="45"/>
      <c r="Q311" s="126"/>
      <c r="R311" s="701"/>
      <c r="S311" s="702"/>
      <c r="T311" s="702"/>
      <c r="U311" s="702"/>
      <c r="V311" s="702"/>
      <c r="W311" s="702"/>
      <c r="X311" s="702"/>
      <c r="Y311" s="702"/>
      <c r="Z311" s="702"/>
      <c r="AA311" s="703"/>
      <c r="AB311" s="45"/>
      <c r="AC311" s="45"/>
      <c r="AD311" s="45"/>
      <c r="AE311" s="45"/>
      <c r="AK311" s="40"/>
      <c r="AO311" s="195" t="str">
        <f t="shared" si="39"/>
        <v/>
      </c>
      <c r="AP311" s="193"/>
      <c r="AQ311" s="193" t="str" cm="1">
        <f t="array" ref="AQ311">IFERROR(IF(INDEX(Admin!$F$57:$G$62,'1 Spec. - 2. Mervärdesmodell'!AQ$171,'1 Spec. - 2. Mervärdesmodell'!$AO311)="","",INDEX(Admin!$F$57:$G$62,'1 Spec. - 2. Mervärdesmodell'!AQ$171,'1 Spec. - 2. Mervärdesmodell'!$AO311)),"")</f>
        <v/>
      </c>
      <c r="AR311" s="193" t="str" cm="1">
        <f t="array" ref="AR311">IFERROR(IF(INDEX(Admin!$F$57:$G$62,'1 Spec. - 2. Mervärdesmodell'!AR$171,'1 Spec. - 2. Mervärdesmodell'!$AO311)="","",INDEX(Admin!$F$57:$G$62,'1 Spec. - 2. Mervärdesmodell'!AR$171,'1 Spec. - 2. Mervärdesmodell'!$AO311)),"")</f>
        <v/>
      </c>
      <c r="AS311" s="193" t="str" cm="1">
        <f t="array" ref="AS311">IFERROR(IF(INDEX(Admin!$F$57:$G$62,'1 Spec. - 2. Mervärdesmodell'!AS$171,'1 Spec. - 2. Mervärdesmodell'!$AO311)="","",INDEX(Admin!$F$57:$G$62,'1 Spec. - 2. Mervärdesmodell'!AS$171,'1 Spec. - 2. Mervärdesmodell'!$AO311)),"")</f>
        <v/>
      </c>
      <c r="AT311" s="193" t="str" cm="1">
        <f t="array" ref="AT311">IFERROR(IF(INDEX(Admin!$F$57:$G$62,'1 Spec. - 2. Mervärdesmodell'!AT$171,'1 Spec. - 2. Mervärdesmodell'!$AO311)="","",INDEX(Admin!$F$57:$G$62,'1 Spec. - 2. Mervärdesmodell'!AT$171,'1 Spec. - 2. Mervärdesmodell'!$AO311)),"")</f>
        <v/>
      </c>
      <c r="AU311" s="193" t="str" cm="1">
        <f t="array" ref="AU311">IFERROR(IF(INDEX(Admin!$F$57:$G$62,'1 Spec. - 2. Mervärdesmodell'!AU$171,'1 Spec. - 2. Mervärdesmodell'!$AO311)="","",INDEX(Admin!$F$57:$G$62,'1 Spec. - 2. Mervärdesmodell'!AU$171,'1 Spec. - 2. Mervärdesmodell'!$AO311)),"")</f>
        <v/>
      </c>
      <c r="AV311" s="193" t="str" cm="1">
        <f t="array" ref="AV311">IFERROR(IF(INDEX(Admin!$F$57:$G$62,'1 Spec. - 2. Mervärdesmodell'!AV$171,'1 Spec. - 2. Mervärdesmodell'!$AO311)="","",INDEX(Admin!$F$57:$G$62,'1 Spec. - 2. Mervärdesmodell'!AV$171,'1 Spec. - 2. Mervärdesmodell'!$AO311)),"")</f>
        <v/>
      </c>
    </row>
    <row r="312" spans="1:48" ht="39.950000000000003" customHeight="1" x14ac:dyDescent="0.2">
      <c r="A312" s="101"/>
      <c r="B312" s="479"/>
      <c r="C312" s="480"/>
      <c r="D312" s="481"/>
      <c r="E312" s="473"/>
      <c r="F312" s="475"/>
      <c r="G312" s="473"/>
      <c r="H312" s="474"/>
      <c r="I312" s="474"/>
      <c r="J312" s="475"/>
      <c r="K312" s="370"/>
      <c r="P312" s="172"/>
      <c r="Q312" s="126"/>
      <c r="R312" s="701"/>
      <c r="S312" s="702"/>
      <c r="T312" s="702"/>
      <c r="U312" s="702"/>
      <c r="V312" s="702"/>
      <c r="W312" s="702"/>
      <c r="X312" s="702"/>
      <c r="Y312" s="702"/>
      <c r="Z312" s="702"/>
      <c r="AA312" s="703"/>
      <c r="AB312" s="45"/>
      <c r="AC312" s="45"/>
      <c r="AD312" s="45"/>
      <c r="AE312" s="45"/>
      <c r="AK312" s="40"/>
      <c r="AO312" s="195" t="str">
        <f t="shared" si="39"/>
        <v/>
      </c>
      <c r="AP312" s="193"/>
      <c r="AQ312" s="193" t="str" cm="1">
        <f t="array" ref="AQ312">IFERROR(IF(INDEX(Admin!$F$57:$G$62,'1 Spec. - 2. Mervärdesmodell'!AQ$171,'1 Spec. - 2. Mervärdesmodell'!$AO312)="","",INDEX(Admin!$F$57:$G$62,'1 Spec. - 2. Mervärdesmodell'!AQ$171,'1 Spec. - 2. Mervärdesmodell'!$AO312)),"")</f>
        <v/>
      </c>
      <c r="AR312" s="193" t="str" cm="1">
        <f t="array" ref="AR312">IFERROR(IF(INDEX(Admin!$F$57:$G$62,'1 Spec. - 2. Mervärdesmodell'!AR$171,'1 Spec. - 2. Mervärdesmodell'!$AO312)="","",INDEX(Admin!$F$57:$G$62,'1 Spec. - 2. Mervärdesmodell'!AR$171,'1 Spec. - 2. Mervärdesmodell'!$AO312)),"")</f>
        <v/>
      </c>
      <c r="AS312" s="193" t="str" cm="1">
        <f t="array" ref="AS312">IFERROR(IF(INDEX(Admin!$F$57:$G$62,'1 Spec. - 2. Mervärdesmodell'!AS$171,'1 Spec. - 2. Mervärdesmodell'!$AO312)="","",INDEX(Admin!$F$57:$G$62,'1 Spec. - 2. Mervärdesmodell'!AS$171,'1 Spec. - 2. Mervärdesmodell'!$AO312)),"")</f>
        <v/>
      </c>
      <c r="AT312" s="193" t="str" cm="1">
        <f t="array" ref="AT312">IFERROR(IF(INDEX(Admin!$F$57:$G$62,'1 Spec. - 2. Mervärdesmodell'!AT$171,'1 Spec. - 2. Mervärdesmodell'!$AO312)="","",INDEX(Admin!$F$57:$G$62,'1 Spec. - 2. Mervärdesmodell'!AT$171,'1 Spec. - 2. Mervärdesmodell'!$AO312)),"")</f>
        <v/>
      </c>
      <c r="AU312" s="193" t="str" cm="1">
        <f t="array" ref="AU312">IFERROR(IF(INDEX(Admin!$F$57:$G$62,'1 Spec. - 2. Mervärdesmodell'!AU$171,'1 Spec. - 2. Mervärdesmodell'!$AO312)="","",INDEX(Admin!$F$57:$G$62,'1 Spec. - 2. Mervärdesmodell'!AU$171,'1 Spec. - 2. Mervärdesmodell'!$AO312)),"")</f>
        <v/>
      </c>
      <c r="AV312" s="193" t="str" cm="1">
        <f t="array" ref="AV312">IFERROR(IF(INDEX(Admin!$F$57:$G$62,'1 Spec. - 2. Mervärdesmodell'!AV$171,'1 Spec. - 2. Mervärdesmodell'!$AO312)="","",INDEX(Admin!$F$57:$G$62,'1 Spec. - 2. Mervärdesmodell'!AV$171,'1 Spec. - 2. Mervärdesmodell'!$AO312)),"")</f>
        <v/>
      </c>
    </row>
    <row r="313" spans="1:48" ht="39.950000000000003" customHeight="1" x14ac:dyDescent="0.2">
      <c r="A313" s="101"/>
      <c r="B313" s="479"/>
      <c r="C313" s="480"/>
      <c r="D313" s="481"/>
      <c r="E313" s="473"/>
      <c r="F313" s="475"/>
      <c r="G313" s="473"/>
      <c r="H313" s="474"/>
      <c r="I313" s="474"/>
      <c r="J313" s="475"/>
      <c r="K313" s="370"/>
      <c r="P313" s="45"/>
      <c r="Q313" s="126"/>
      <c r="R313" s="701"/>
      <c r="S313" s="702"/>
      <c r="T313" s="702"/>
      <c r="U313" s="702"/>
      <c r="V313" s="702"/>
      <c r="W313" s="702"/>
      <c r="X313" s="702"/>
      <c r="Y313" s="702"/>
      <c r="Z313" s="702"/>
      <c r="AA313" s="703"/>
      <c r="AB313" s="45"/>
      <c r="AC313" s="45"/>
      <c r="AD313" s="45"/>
      <c r="AE313" s="45"/>
      <c r="AK313" s="40"/>
      <c r="AO313" s="195" t="str">
        <f t="shared" si="39"/>
        <v/>
      </c>
      <c r="AP313" s="193"/>
      <c r="AQ313" s="193" t="str" cm="1">
        <f t="array" ref="AQ313">IFERROR(IF(INDEX(Admin!$F$57:$G$62,'1 Spec. - 2. Mervärdesmodell'!AQ$171,'1 Spec. - 2. Mervärdesmodell'!$AO313)="","",INDEX(Admin!$F$57:$G$62,'1 Spec. - 2. Mervärdesmodell'!AQ$171,'1 Spec. - 2. Mervärdesmodell'!$AO313)),"")</f>
        <v/>
      </c>
      <c r="AR313" s="193" t="str" cm="1">
        <f t="array" ref="AR313">IFERROR(IF(INDEX(Admin!$F$57:$G$62,'1 Spec. - 2. Mervärdesmodell'!AR$171,'1 Spec. - 2. Mervärdesmodell'!$AO313)="","",INDEX(Admin!$F$57:$G$62,'1 Spec. - 2. Mervärdesmodell'!AR$171,'1 Spec. - 2. Mervärdesmodell'!$AO313)),"")</f>
        <v/>
      </c>
      <c r="AS313" s="193" t="str" cm="1">
        <f t="array" ref="AS313">IFERROR(IF(INDEX(Admin!$F$57:$G$62,'1 Spec. - 2. Mervärdesmodell'!AS$171,'1 Spec. - 2. Mervärdesmodell'!$AO313)="","",INDEX(Admin!$F$57:$G$62,'1 Spec. - 2. Mervärdesmodell'!AS$171,'1 Spec. - 2. Mervärdesmodell'!$AO313)),"")</f>
        <v/>
      </c>
      <c r="AT313" s="193" t="str" cm="1">
        <f t="array" ref="AT313">IFERROR(IF(INDEX(Admin!$F$57:$G$62,'1 Spec. - 2. Mervärdesmodell'!AT$171,'1 Spec. - 2. Mervärdesmodell'!$AO313)="","",INDEX(Admin!$F$57:$G$62,'1 Spec. - 2. Mervärdesmodell'!AT$171,'1 Spec. - 2. Mervärdesmodell'!$AO313)),"")</f>
        <v/>
      </c>
      <c r="AU313" s="193" t="str" cm="1">
        <f t="array" ref="AU313">IFERROR(IF(INDEX(Admin!$F$57:$G$62,'1 Spec. - 2. Mervärdesmodell'!AU$171,'1 Spec. - 2. Mervärdesmodell'!$AO313)="","",INDEX(Admin!$F$57:$G$62,'1 Spec. - 2. Mervärdesmodell'!AU$171,'1 Spec. - 2. Mervärdesmodell'!$AO313)),"")</f>
        <v/>
      </c>
      <c r="AV313" s="193" t="str" cm="1">
        <f t="array" ref="AV313">IFERROR(IF(INDEX(Admin!$F$57:$G$62,'1 Spec. - 2. Mervärdesmodell'!AV$171,'1 Spec. - 2. Mervärdesmodell'!$AO313)="","",INDEX(Admin!$F$57:$G$62,'1 Spec. - 2. Mervärdesmodell'!AV$171,'1 Spec. - 2. Mervärdesmodell'!$AO313)),"")</f>
        <v/>
      </c>
    </row>
    <row r="314" spans="1:48" ht="39.950000000000003" customHeight="1" x14ac:dyDescent="0.2">
      <c r="A314" s="101"/>
      <c r="B314" s="479"/>
      <c r="C314" s="480"/>
      <c r="D314" s="481"/>
      <c r="E314" s="473"/>
      <c r="F314" s="475"/>
      <c r="G314" s="473"/>
      <c r="H314" s="474"/>
      <c r="I314" s="474"/>
      <c r="J314" s="475"/>
      <c r="K314" s="370"/>
      <c r="P314" s="45"/>
      <c r="Q314" s="126"/>
      <c r="R314" s="701"/>
      <c r="S314" s="702"/>
      <c r="T314" s="702"/>
      <c r="U314" s="702"/>
      <c r="V314" s="702"/>
      <c r="W314" s="702"/>
      <c r="X314" s="702"/>
      <c r="Y314" s="702"/>
      <c r="Z314" s="702"/>
      <c r="AA314" s="703"/>
      <c r="AB314" s="45"/>
      <c r="AC314" s="45"/>
      <c r="AD314" s="45"/>
      <c r="AE314" s="45"/>
      <c r="AK314" s="40"/>
      <c r="AO314" s="195" t="str">
        <f t="shared" si="39"/>
        <v/>
      </c>
      <c r="AP314" s="193"/>
      <c r="AQ314" s="193" t="str" cm="1">
        <f t="array" ref="AQ314">IFERROR(IF(INDEX(Admin!$F$57:$G$62,'1 Spec. - 2. Mervärdesmodell'!AQ$171,'1 Spec. - 2. Mervärdesmodell'!$AO314)="","",INDEX(Admin!$F$57:$G$62,'1 Spec. - 2. Mervärdesmodell'!AQ$171,'1 Spec. - 2. Mervärdesmodell'!$AO314)),"")</f>
        <v/>
      </c>
      <c r="AR314" s="193" t="str" cm="1">
        <f t="array" ref="AR314">IFERROR(IF(INDEX(Admin!$F$57:$G$62,'1 Spec. - 2. Mervärdesmodell'!AR$171,'1 Spec. - 2. Mervärdesmodell'!$AO314)="","",INDEX(Admin!$F$57:$G$62,'1 Spec. - 2. Mervärdesmodell'!AR$171,'1 Spec. - 2. Mervärdesmodell'!$AO314)),"")</f>
        <v/>
      </c>
      <c r="AS314" s="193" t="str" cm="1">
        <f t="array" ref="AS314">IFERROR(IF(INDEX(Admin!$F$57:$G$62,'1 Spec. - 2. Mervärdesmodell'!AS$171,'1 Spec. - 2. Mervärdesmodell'!$AO314)="","",INDEX(Admin!$F$57:$G$62,'1 Spec. - 2. Mervärdesmodell'!AS$171,'1 Spec. - 2. Mervärdesmodell'!$AO314)),"")</f>
        <v/>
      </c>
      <c r="AT314" s="193" t="str" cm="1">
        <f t="array" ref="AT314">IFERROR(IF(INDEX(Admin!$F$57:$G$62,'1 Spec. - 2. Mervärdesmodell'!AT$171,'1 Spec. - 2. Mervärdesmodell'!$AO314)="","",INDEX(Admin!$F$57:$G$62,'1 Spec. - 2. Mervärdesmodell'!AT$171,'1 Spec. - 2. Mervärdesmodell'!$AO314)),"")</f>
        <v/>
      </c>
      <c r="AU314" s="193" t="str" cm="1">
        <f t="array" ref="AU314">IFERROR(IF(INDEX(Admin!$F$57:$G$62,'1 Spec. - 2. Mervärdesmodell'!AU$171,'1 Spec. - 2. Mervärdesmodell'!$AO314)="","",INDEX(Admin!$F$57:$G$62,'1 Spec. - 2. Mervärdesmodell'!AU$171,'1 Spec. - 2. Mervärdesmodell'!$AO314)),"")</f>
        <v/>
      </c>
      <c r="AV314" s="193" t="str" cm="1">
        <f t="array" ref="AV314">IFERROR(IF(INDEX(Admin!$F$57:$G$62,'1 Spec. - 2. Mervärdesmodell'!AV$171,'1 Spec. - 2. Mervärdesmodell'!$AO314)="","",INDEX(Admin!$F$57:$G$62,'1 Spec. - 2. Mervärdesmodell'!AV$171,'1 Spec. - 2. Mervärdesmodell'!$AO314)),"")</f>
        <v/>
      </c>
    </row>
    <row r="315" spans="1:48" ht="39.950000000000003" customHeight="1" x14ac:dyDescent="0.2">
      <c r="A315" s="101"/>
      <c r="B315" s="479"/>
      <c r="C315" s="480"/>
      <c r="D315" s="481"/>
      <c r="E315" s="473"/>
      <c r="F315" s="475"/>
      <c r="G315" s="473"/>
      <c r="H315" s="474"/>
      <c r="I315" s="474"/>
      <c r="J315" s="475"/>
      <c r="K315" s="370"/>
      <c r="P315" s="45"/>
      <c r="Q315" s="126"/>
      <c r="R315" s="701"/>
      <c r="S315" s="702"/>
      <c r="T315" s="702"/>
      <c r="U315" s="702"/>
      <c r="V315" s="702"/>
      <c r="W315" s="702"/>
      <c r="X315" s="702"/>
      <c r="Y315" s="702"/>
      <c r="Z315" s="702"/>
      <c r="AA315" s="703"/>
      <c r="AB315" s="45"/>
      <c r="AC315" s="45"/>
      <c r="AD315" s="45"/>
      <c r="AE315" s="45"/>
      <c r="AK315" s="40"/>
      <c r="AO315" s="195" t="str">
        <f t="shared" si="39"/>
        <v/>
      </c>
      <c r="AP315" s="193"/>
      <c r="AQ315" s="193" t="str" cm="1">
        <f t="array" ref="AQ315">IFERROR(IF(INDEX(Admin!$F$57:$G$62,'1 Spec. - 2. Mervärdesmodell'!AQ$171,'1 Spec. - 2. Mervärdesmodell'!$AO315)="","",INDEX(Admin!$F$57:$G$62,'1 Spec. - 2. Mervärdesmodell'!AQ$171,'1 Spec. - 2. Mervärdesmodell'!$AO315)),"")</f>
        <v/>
      </c>
      <c r="AR315" s="193" t="str" cm="1">
        <f t="array" ref="AR315">IFERROR(IF(INDEX(Admin!$F$57:$G$62,'1 Spec. - 2. Mervärdesmodell'!AR$171,'1 Spec. - 2. Mervärdesmodell'!$AO315)="","",INDEX(Admin!$F$57:$G$62,'1 Spec. - 2. Mervärdesmodell'!AR$171,'1 Spec. - 2. Mervärdesmodell'!$AO315)),"")</f>
        <v/>
      </c>
      <c r="AS315" s="193" t="str" cm="1">
        <f t="array" ref="AS315">IFERROR(IF(INDEX(Admin!$F$57:$G$62,'1 Spec. - 2. Mervärdesmodell'!AS$171,'1 Spec. - 2. Mervärdesmodell'!$AO315)="","",INDEX(Admin!$F$57:$G$62,'1 Spec. - 2. Mervärdesmodell'!AS$171,'1 Spec. - 2. Mervärdesmodell'!$AO315)),"")</f>
        <v/>
      </c>
      <c r="AT315" s="193" t="str" cm="1">
        <f t="array" ref="AT315">IFERROR(IF(INDEX(Admin!$F$57:$G$62,'1 Spec. - 2. Mervärdesmodell'!AT$171,'1 Spec. - 2. Mervärdesmodell'!$AO315)="","",INDEX(Admin!$F$57:$G$62,'1 Spec. - 2. Mervärdesmodell'!AT$171,'1 Spec. - 2. Mervärdesmodell'!$AO315)),"")</f>
        <v/>
      </c>
      <c r="AU315" s="193" t="str" cm="1">
        <f t="array" ref="AU315">IFERROR(IF(INDEX(Admin!$F$57:$G$62,'1 Spec. - 2. Mervärdesmodell'!AU$171,'1 Spec. - 2. Mervärdesmodell'!$AO315)="","",INDEX(Admin!$F$57:$G$62,'1 Spec. - 2. Mervärdesmodell'!AU$171,'1 Spec. - 2. Mervärdesmodell'!$AO315)),"")</f>
        <v/>
      </c>
      <c r="AV315" s="193" t="str" cm="1">
        <f t="array" ref="AV315">IFERROR(IF(INDEX(Admin!$F$57:$G$62,'1 Spec. - 2. Mervärdesmodell'!AV$171,'1 Spec. - 2. Mervärdesmodell'!$AO315)="","",INDEX(Admin!$F$57:$G$62,'1 Spec. - 2. Mervärdesmodell'!AV$171,'1 Spec. - 2. Mervärdesmodell'!$AO315)),"")</f>
        <v/>
      </c>
    </row>
    <row r="316" spans="1:48" ht="39.950000000000003" customHeight="1" x14ac:dyDescent="0.2">
      <c r="A316" s="101"/>
      <c r="B316" s="479"/>
      <c r="C316" s="480"/>
      <c r="D316" s="481"/>
      <c r="E316" s="473"/>
      <c r="F316" s="475"/>
      <c r="G316" s="473"/>
      <c r="H316" s="474"/>
      <c r="I316" s="474"/>
      <c r="J316" s="475"/>
      <c r="K316" s="370"/>
      <c r="P316" s="45"/>
      <c r="Q316" s="126"/>
      <c r="R316" s="701"/>
      <c r="S316" s="702"/>
      <c r="T316" s="702"/>
      <c r="U316" s="702"/>
      <c r="V316" s="702"/>
      <c r="W316" s="702"/>
      <c r="X316" s="702"/>
      <c r="Y316" s="702"/>
      <c r="Z316" s="702"/>
      <c r="AA316" s="703"/>
      <c r="AB316" s="45"/>
      <c r="AC316" s="45"/>
      <c r="AD316" s="45"/>
      <c r="AE316" s="45"/>
      <c r="AK316" s="40"/>
      <c r="AO316" s="195" t="str">
        <f t="shared" ref="AO316:AO325" si="41">IF(RIGHT(LEFT(B316,5),1)="K",1,IF(RIGHT(LEFT(B316,5),1)="V",2,""))</f>
        <v/>
      </c>
      <c r="AP316" s="193"/>
      <c r="AQ316" s="193" t="str" cm="1">
        <f t="array" ref="AQ316">IFERROR(IF(INDEX(Admin!$F$57:$G$62,'1 Spec. - 2. Mervärdesmodell'!AQ$171,'1 Spec. - 2. Mervärdesmodell'!$AO316)="","",INDEX(Admin!$F$57:$G$62,'1 Spec. - 2. Mervärdesmodell'!AQ$171,'1 Spec. - 2. Mervärdesmodell'!$AO316)),"")</f>
        <v/>
      </c>
      <c r="AR316" s="193" t="str" cm="1">
        <f t="array" ref="AR316">IFERROR(IF(INDEX(Admin!$F$57:$G$62,'1 Spec. - 2. Mervärdesmodell'!AR$171,'1 Spec. - 2. Mervärdesmodell'!$AO316)="","",INDEX(Admin!$F$57:$G$62,'1 Spec. - 2. Mervärdesmodell'!AR$171,'1 Spec. - 2. Mervärdesmodell'!$AO316)),"")</f>
        <v/>
      </c>
      <c r="AS316" s="193" t="str" cm="1">
        <f t="array" ref="AS316">IFERROR(IF(INDEX(Admin!$F$57:$G$62,'1 Spec. - 2. Mervärdesmodell'!AS$171,'1 Spec. - 2. Mervärdesmodell'!$AO316)="","",INDEX(Admin!$F$57:$G$62,'1 Spec. - 2. Mervärdesmodell'!AS$171,'1 Spec. - 2. Mervärdesmodell'!$AO316)),"")</f>
        <v/>
      </c>
      <c r="AT316" s="193" t="str" cm="1">
        <f t="array" ref="AT316">IFERROR(IF(INDEX(Admin!$F$57:$G$62,'1 Spec. - 2. Mervärdesmodell'!AT$171,'1 Spec. - 2. Mervärdesmodell'!$AO316)="","",INDEX(Admin!$F$57:$G$62,'1 Spec. - 2. Mervärdesmodell'!AT$171,'1 Spec. - 2. Mervärdesmodell'!$AO316)),"")</f>
        <v/>
      </c>
      <c r="AU316" s="193" t="str" cm="1">
        <f t="array" ref="AU316">IFERROR(IF(INDEX(Admin!$F$57:$G$62,'1 Spec. - 2. Mervärdesmodell'!AU$171,'1 Spec. - 2. Mervärdesmodell'!$AO316)="","",INDEX(Admin!$F$57:$G$62,'1 Spec. - 2. Mervärdesmodell'!AU$171,'1 Spec. - 2. Mervärdesmodell'!$AO316)),"")</f>
        <v/>
      </c>
      <c r="AV316" s="193" t="str" cm="1">
        <f t="array" ref="AV316">IFERROR(IF(INDEX(Admin!$F$57:$G$62,'1 Spec. - 2. Mervärdesmodell'!AV$171,'1 Spec. - 2. Mervärdesmodell'!$AO316)="","",INDEX(Admin!$F$57:$G$62,'1 Spec. - 2. Mervärdesmodell'!AV$171,'1 Spec. - 2. Mervärdesmodell'!$AO316)),"")</f>
        <v/>
      </c>
    </row>
    <row r="317" spans="1:48" ht="39.950000000000003" customHeight="1" x14ac:dyDescent="0.2">
      <c r="A317" s="101"/>
      <c r="B317" s="479"/>
      <c r="C317" s="480"/>
      <c r="D317" s="481"/>
      <c r="E317" s="473"/>
      <c r="F317" s="475"/>
      <c r="G317" s="473"/>
      <c r="H317" s="474"/>
      <c r="I317" s="474"/>
      <c r="J317" s="475"/>
      <c r="K317" s="370"/>
      <c r="P317" s="45"/>
      <c r="Q317" s="126"/>
      <c r="R317" s="701"/>
      <c r="S317" s="702"/>
      <c r="T317" s="702"/>
      <c r="U317" s="702"/>
      <c r="V317" s="702"/>
      <c r="W317" s="702"/>
      <c r="X317" s="702"/>
      <c r="Y317" s="702"/>
      <c r="Z317" s="702"/>
      <c r="AA317" s="703"/>
      <c r="AB317" s="45"/>
      <c r="AC317" s="45"/>
      <c r="AD317" s="45"/>
      <c r="AE317" s="45"/>
      <c r="AK317" s="40"/>
      <c r="AO317" s="195" t="str">
        <f t="shared" si="41"/>
        <v/>
      </c>
      <c r="AP317" s="193"/>
      <c r="AQ317" s="193" t="str" cm="1">
        <f t="array" ref="AQ317">IFERROR(IF(INDEX(Admin!$F$57:$G$62,'1 Spec. - 2. Mervärdesmodell'!AQ$171,'1 Spec. - 2. Mervärdesmodell'!$AO317)="","",INDEX(Admin!$F$57:$G$62,'1 Spec. - 2. Mervärdesmodell'!AQ$171,'1 Spec. - 2. Mervärdesmodell'!$AO317)),"")</f>
        <v/>
      </c>
      <c r="AR317" s="193" t="str" cm="1">
        <f t="array" ref="AR317">IFERROR(IF(INDEX(Admin!$F$57:$G$62,'1 Spec. - 2. Mervärdesmodell'!AR$171,'1 Spec. - 2. Mervärdesmodell'!$AO317)="","",INDEX(Admin!$F$57:$G$62,'1 Spec. - 2. Mervärdesmodell'!AR$171,'1 Spec. - 2. Mervärdesmodell'!$AO317)),"")</f>
        <v/>
      </c>
      <c r="AS317" s="193" t="str" cm="1">
        <f t="array" ref="AS317">IFERROR(IF(INDEX(Admin!$F$57:$G$62,'1 Spec. - 2. Mervärdesmodell'!AS$171,'1 Spec. - 2. Mervärdesmodell'!$AO317)="","",INDEX(Admin!$F$57:$G$62,'1 Spec. - 2. Mervärdesmodell'!AS$171,'1 Spec. - 2. Mervärdesmodell'!$AO317)),"")</f>
        <v/>
      </c>
      <c r="AT317" s="193" t="str" cm="1">
        <f t="array" ref="AT317">IFERROR(IF(INDEX(Admin!$F$57:$G$62,'1 Spec. - 2. Mervärdesmodell'!AT$171,'1 Spec. - 2. Mervärdesmodell'!$AO317)="","",INDEX(Admin!$F$57:$G$62,'1 Spec. - 2. Mervärdesmodell'!AT$171,'1 Spec. - 2. Mervärdesmodell'!$AO317)),"")</f>
        <v/>
      </c>
      <c r="AU317" s="193" t="str" cm="1">
        <f t="array" ref="AU317">IFERROR(IF(INDEX(Admin!$F$57:$G$62,'1 Spec. - 2. Mervärdesmodell'!AU$171,'1 Spec. - 2. Mervärdesmodell'!$AO317)="","",INDEX(Admin!$F$57:$G$62,'1 Spec. - 2. Mervärdesmodell'!AU$171,'1 Spec. - 2. Mervärdesmodell'!$AO317)),"")</f>
        <v/>
      </c>
      <c r="AV317" s="193" t="str" cm="1">
        <f t="array" ref="AV317">IFERROR(IF(INDEX(Admin!$F$57:$G$62,'1 Spec. - 2. Mervärdesmodell'!AV$171,'1 Spec. - 2. Mervärdesmodell'!$AO317)="","",INDEX(Admin!$F$57:$G$62,'1 Spec. - 2. Mervärdesmodell'!AV$171,'1 Spec. - 2. Mervärdesmodell'!$AO317)),"")</f>
        <v/>
      </c>
    </row>
    <row r="318" spans="1:48" ht="39.950000000000003" customHeight="1" x14ac:dyDescent="0.2">
      <c r="A318" s="101"/>
      <c r="B318" s="479"/>
      <c r="C318" s="480"/>
      <c r="D318" s="481"/>
      <c r="E318" s="473"/>
      <c r="F318" s="475"/>
      <c r="G318" s="473"/>
      <c r="H318" s="474"/>
      <c r="I318" s="474"/>
      <c r="J318" s="475"/>
      <c r="K318" s="370"/>
      <c r="P318" s="45"/>
      <c r="Q318" s="126"/>
      <c r="R318" s="701"/>
      <c r="S318" s="702"/>
      <c r="T318" s="702"/>
      <c r="U318" s="702"/>
      <c r="V318" s="702"/>
      <c r="W318" s="702"/>
      <c r="X318" s="702"/>
      <c r="Y318" s="702"/>
      <c r="Z318" s="702"/>
      <c r="AA318" s="703"/>
      <c r="AB318" s="45"/>
      <c r="AC318" s="45"/>
      <c r="AD318" s="45"/>
      <c r="AE318" s="45"/>
      <c r="AK318" s="40"/>
      <c r="AO318" s="195" t="str">
        <f t="shared" si="41"/>
        <v/>
      </c>
      <c r="AP318" s="193"/>
      <c r="AQ318" s="193" t="str" cm="1">
        <f t="array" ref="AQ318">IFERROR(IF(INDEX(Admin!$F$57:$G$62,'1 Spec. - 2. Mervärdesmodell'!AQ$171,'1 Spec. - 2. Mervärdesmodell'!$AO318)="","",INDEX(Admin!$F$57:$G$62,'1 Spec. - 2. Mervärdesmodell'!AQ$171,'1 Spec. - 2. Mervärdesmodell'!$AO318)),"")</f>
        <v/>
      </c>
      <c r="AR318" s="193" t="str" cm="1">
        <f t="array" ref="AR318">IFERROR(IF(INDEX(Admin!$F$57:$G$62,'1 Spec. - 2. Mervärdesmodell'!AR$171,'1 Spec. - 2. Mervärdesmodell'!$AO318)="","",INDEX(Admin!$F$57:$G$62,'1 Spec. - 2. Mervärdesmodell'!AR$171,'1 Spec. - 2. Mervärdesmodell'!$AO318)),"")</f>
        <v/>
      </c>
      <c r="AS318" s="193" t="str" cm="1">
        <f t="array" ref="AS318">IFERROR(IF(INDEX(Admin!$F$57:$G$62,'1 Spec. - 2. Mervärdesmodell'!AS$171,'1 Spec. - 2. Mervärdesmodell'!$AO318)="","",INDEX(Admin!$F$57:$G$62,'1 Spec. - 2. Mervärdesmodell'!AS$171,'1 Spec. - 2. Mervärdesmodell'!$AO318)),"")</f>
        <v/>
      </c>
      <c r="AT318" s="193" t="str" cm="1">
        <f t="array" ref="AT318">IFERROR(IF(INDEX(Admin!$F$57:$G$62,'1 Spec. - 2. Mervärdesmodell'!AT$171,'1 Spec. - 2. Mervärdesmodell'!$AO318)="","",INDEX(Admin!$F$57:$G$62,'1 Spec. - 2. Mervärdesmodell'!AT$171,'1 Spec. - 2. Mervärdesmodell'!$AO318)),"")</f>
        <v/>
      </c>
      <c r="AU318" s="193" t="str" cm="1">
        <f t="array" ref="AU318">IFERROR(IF(INDEX(Admin!$F$57:$G$62,'1 Spec. - 2. Mervärdesmodell'!AU$171,'1 Spec. - 2. Mervärdesmodell'!$AO318)="","",INDEX(Admin!$F$57:$G$62,'1 Spec. - 2. Mervärdesmodell'!AU$171,'1 Spec. - 2. Mervärdesmodell'!$AO318)),"")</f>
        <v/>
      </c>
      <c r="AV318" s="193" t="str" cm="1">
        <f t="array" ref="AV318">IFERROR(IF(INDEX(Admin!$F$57:$G$62,'1 Spec. - 2. Mervärdesmodell'!AV$171,'1 Spec. - 2. Mervärdesmodell'!$AO318)="","",INDEX(Admin!$F$57:$G$62,'1 Spec. - 2. Mervärdesmodell'!AV$171,'1 Spec. - 2. Mervärdesmodell'!$AO318)),"")</f>
        <v/>
      </c>
    </row>
    <row r="319" spans="1:48" ht="39.950000000000003" customHeight="1" x14ac:dyDescent="0.2">
      <c r="A319" s="101"/>
      <c r="B319" s="479"/>
      <c r="C319" s="480"/>
      <c r="D319" s="481"/>
      <c r="E319" s="473"/>
      <c r="F319" s="475"/>
      <c r="G319" s="473"/>
      <c r="H319" s="474"/>
      <c r="I319" s="474"/>
      <c r="J319" s="475"/>
      <c r="K319" s="370"/>
      <c r="P319" s="172"/>
      <c r="Q319" s="126"/>
      <c r="R319" s="701"/>
      <c r="S319" s="702"/>
      <c r="T319" s="702"/>
      <c r="U319" s="702"/>
      <c r="V319" s="702"/>
      <c r="W319" s="702"/>
      <c r="X319" s="702"/>
      <c r="Y319" s="702"/>
      <c r="Z319" s="702"/>
      <c r="AA319" s="703"/>
      <c r="AB319" s="45"/>
      <c r="AC319" s="45"/>
      <c r="AD319" s="45"/>
      <c r="AE319" s="45"/>
      <c r="AK319" s="40"/>
      <c r="AO319" s="195" t="str">
        <f t="shared" si="41"/>
        <v/>
      </c>
      <c r="AP319" s="193"/>
      <c r="AQ319" s="193" t="str" cm="1">
        <f t="array" ref="AQ319">IFERROR(IF(INDEX(Admin!$F$57:$G$62,'1 Spec. - 2. Mervärdesmodell'!AQ$171,'1 Spec. - 2. Mervärdesmodell'!$AO319)="","",INDEX(Admin!$F$57:$G$62,'1 Spec. - 2. Mervärdesmodell'!AQ$171,'1 Spec. - 2. Mervärdesmodell'!$AO319)),"")</f>
        <v/>
      </c>
      <c r="AR319" s="193" t="str" cm="1">
        <f t="array" ref="AR319">IFERROR(IF(INDEX(Admin!$F$57:$G$62,'1 Spec. - 2. Mervärdesmodell'!AR$171,'1 Spec. - 2. Mervärdesmodell'!$AO319)="","",INDEX(Admin!$F$57:$G$62,'1 Spec. - 2. Mervärdesmodell'!AR$171,'1 Spec. - 2. Mervärdesmodell'!$AO319)),"")</f>
        <v/>
      </c>
      <c r="AS319" s="193" t="str" cm="1">
        <f t="array" ref="AS319">IFERROR(IF(INDEX(Admin!$F$57:$G$62,'1 Spec. - 2. Mervärdesmodell'!AS$171,'1 Spec. - 2. Mervärdesmodell'!$AO319)="","",INDEX(Admin!$F$57:$G$62,'1 Spec. - 2. Mervärdesmodell'!AS$171,'1 Spec. - 2. Mervärdesmodell'!$AO319)),"")</f>
        <v/>
      </c>
      <c r="AT319" s="193" t="str" cm="1">
        <f t="array" ref="AT319">IFERROR(IF(INDEX(Admin!$F$57:$G$62,'1 Spec. - 2. Mervärdesmodell'!AT$171,'1 Spec. - 2. Mervärdesmodell'!$AO319)="","",INDEX(Admin!$F$57:$G$62,'1 Spec. - 2. Mervärdesmodell'!AT$171,'1 Spec. - 2. Mervärdesmodell'!$AO319)),"")</f>
        <v/>
      </c>
      <c r="AU319" s="193" t="str" cm="1">
        <f t="array" ref="AU319">IFERROR(IF(INDEX(Admin!$F$57:$G$62,'1 Spec. - 2. Mervärdesmodell'!AU$171,'1 Spec. - 2. Mervärdesmodell'!$AO319)="","",INDEX(Admin!$F$57:$G$62,'1 Spec. - 2. Mervärdesmodell'!AU$171,'1 Spec. - 2. Mervärdesmodell'!$AO319)),"")</f>
        <v/>
      </c>
      <c r="AV319" s="193" t="str" cm="1">
        <f t="array" ref="AV319">IFERROR(IF(INDEX(Admin!$F$57:$G$62,'1 Spec. - 2. Mervärdesmodell'!AV$171,'1 Spec. - 2. Mervärdesmodell'!$AO319)="","",INDEX(Admin!$F$57:$G$62,'1 Spec. - 2. Mervärdesmodell'!AV$171,'1 Spec. - 2. Mervärdesmodell'!$AO319)),"")</f>
        <v/>
      </c>
    </row>
    <row r="320" spans="1:48" ht="39.950000000000003" customHeight="1" x14ac:dyDescent="0.2">
      <c r="A320" s="101"/>
      <c r="B320" s="479"/>
      <c r="C320" s="480"/>
      <c r="D320" s="481"/>
      <c r="E320" s="473"/>
      <c r="F320" s="475"/>
      <c r="G320" s="473"/>
      <c r="H320" s="474"/>
      <c r="I320" s="474"/>
      <c r="J320" s="475"/>
      <c r="K320" s="370"/>
      <c r="P320" s="45"/>
      <c r="Q320" s="126"/>
      <c r="R320" s="701"/>
      <c r="S320" s="702"/>
      <c r="T320" s="702"/>
      <c r="U320" s="702"/>
      <c r="V320" s="702"/>
      <c r="W320" s="702"/>
      <c r="X320" s="702"/>
      <c r="Y320" s="702"/>
      <c r="Z320" s="702"/>
      <c r="AA320" s="703"/>
      <c r="AB320" s="45"/>
      <c r="AC320" s="45"/>
      <c r="AD320" s="45"/>
      <c r="AE320" s="45"/>
      <c r="AK320" s="40"/>
      <c r="AO320" s="195" t="str">
        <f t="shared" si="41"/>
        <v/>
      </c>
      <c r="AP320" s="193"/>
      <c r="AQ320" s="193" t="str" cm="1">
        <f t="array" ref="AQ320">IFERROR(IF(INDEX(Admin!$F$57:$G$62,'1 Spec. - 2. Mervärdesmodell'!AQ$171,'1 Spec. - 2. Mervärdesmodell'!$AO320)="","",INDEX(Admin!$F$57:$G$62,'1 Spec. - 2. Mervärdesmodell'!AQ$171,'1 Spec. - 2. Mervärdesmodell'!$AO320)),"")</f>
        <v/>
      </c>
      <c r="AR320" s="193" t="str" cm="1">
        <f t="array" ref="AR320">IFERROR(IF(INDEX(Admin!$F$57:$G$62,'1 Spec. - 2. Mervärdesmodell'!AR$171,'1 Spec. - 2. Mervärdesmodell'!$AO320)="","",INDEX(Admin!$F$57:$G$62,'1 Spec. - 2. Mervärdesmodell'!AR$171,'1 Spec. - 2. Mervärdesmodell'!$AO320)),"")</f>
        <v/>
      </c>
      <c r="AS320" s="193" t="str" cm="1">
        <f t="array" ref="AS320">IFERROR(IF(INDEX(Admin!$F$57:$G$62,'1 Spec. - 2. Mervärdesmodell'!AS$171,'1 Spec. - 2. Mervärdesmodell'!$AO320)="","",INDEX(Admin!$F$57:$G$62,'1 Spec. - 2. Mervärdesmodell'!AS$171,'1 Spec. - 2. Mervärdesmodell'!$AO320)),"")</f>
        <v/>
      </c>
      <c r="AT320" s="193" t="str" cm="1">
        <f t="array" ref="AT320">IFERROR(IF(INDEX(Admin!$F$57:$G$62,'1 Spec. - 2. Mervärdesmodell'!AT$171,'1 Spec. - 2. Mervärdesmodell'!$AO320)="","",INDEX(Admin!$F$57:$G$62,'1 Spec. - 2. Mervärdesmodell'!AT$171,'1 Spec. - 2. Mervärdesmodell'!$AO320)),"")</f>
        <v/>
      </c>
      <c r="AU320" s="193" t="str" cm="1">
        <f t="array" ref="AU320">IFERROR(IF(INDEX(Admin!$F$57:$G$62,'1 Spec. - 2. Mervärdesmodell'!AU$171,'1 Spec. - 2. Mervärdesmodell'!$AO320)="","",INDEX(Admin!$F$57:$G$62,'1 Spec. - 2. Mervärdesmodell'!AU$171,'1 Spec. - 2. Mervärdesmodell'!$AO320)),"")</f>
        <v/>
      </c>
      <c r="AV320" s="193" t="str" cm="1">
        <f t="array" ref="AV320">IFERROR(IF(INDEX(Admin!$F$57:$G$62,'1 Spec. - 2. Mervärdesmodell'!AV$171,'1 Spec. - 2. Mervärdesmodell'!$AO320)="","",INDEX(Admin!$F$57:$G$62,'1 Spec. - 2. Mervärdesmodell'!AV$171,'1 Spec. - 2. Mervärdesmodell'!$AO320)),"")</f>
        <v/>
      </c>
    </row>
    <row r="321" spans="1:50" ht="39.950000000000003" customHeight="1" x14ac:dyDescent="0.2">
      <c r="A321" s="101"/>
      <c r="B321" s="479"/>
      <c r="C321" s="480"/>
      <c r="D321" s="481"/>
      <c r="E321" s="473"/>
      <c r="F321" s="475"/>
      <c r="G321" s="473"/>
      <c r="H321" s="474"/>
      <c r="I321" s="474"/>
      <c r="J321" s="475"/>
      <c r="K321" s="370"/>
      <c r="P321" s="45"/>
      <c r="Q321" s="126"/>
      <c r="R321" s="701"/>
      <c r="S321" s="702"/>
      <c r="T321" s="702"/>
      <c r="U321" s="702"/>
      <c r="V321" s="702"/>
      <c r="W321" s="702"/>
      <c r="X321" s="702"/>
      <c r="Y321" s="702"/>
      <c r="Z321" s="702"/>
      <c r="AA321" s="703"/>
      <c r="AB321" s="45"/>
      <c r="AC321" s="45"/>
      <c r="AD321" s="45"/>
      <c r="AE321" s="45"/>
      <c r="AK321" s="40"/>
      <c r="AO321" s="195" t="str">
        <f t="shared" si="41"/>
        <v/>
      </c>
      <c r="AP321" s="193"/>
      <c r="AQ321" s="193" t="str" cm="1">
        <f t="array" ref="AQ321">IFERROR(IF(INDEX(Admin!$F$57:$G$62,'1 Spec. - 2. Mervärdesmodell'!AQ$171,'1 Spec. - 2. Mervärdesmodell'!$AO321)="","",INDEX(Admin!$F$57:$G$62,'1 Spec. - 2. Mervärdesmodell'!AQ$171,'1 Spec. - 2. Mervärdesmodell'!$AO321)),"")</f>
        <v/>
      </c>
      <c r="AR321" s="193" t="str" cm="1">
        <f t="array" ref="AR321">IFERROR(IF(INDEX(Admin!$F$57:$G$62,'1 Spec. - 2. Mervärdesmodell'!AR$171,'1 Spec. - 2. Mervärdesmodell'!$AO321)="","",INDEX(Admin!$F$57:$G$62,'1 Spec. - 2. Mervärdesmodell'!AR$171,'1 Spec. - 2. Mervärdesmodell'!$AO321)),"")</f>
        <v/>
      </c>
      <c r="AS321" s="193" t="str" cm="1">
        <f t="array" ref="AS321">IFERROR(IF(INDEX(Admin!$F$57:$G$62,'1 Spec. - 2. Mervärdesmodell'!AS$171,'1 Spec. - 2. Mervärdesmodell'!$AO321)="","",INDEX(Admin!$F$57:$G$62,'1 Spec. - 2. Mervärdesmodell'!AS$171,'1 Spec. - 2. Mervärdesmodell'!$AO321)),"")</f>
        <v/>
      </c>
      <c r="AT321" s="193" t="str" cm="1">
        <f t="array" ref="AT321">IFERROR(IF(INDEX(Admin!$F$57:$G$62,'1 Spec. - 2. Mervärdesmodell'!AT$171,'1 Spec. - 2. Mervärdesmodell'!$AO321)="","",INDEX(Admin!$F$57:$G$62,'1 Spec. - 2. Mervärdesmodell'!AT$171,'1 Spec. - 2. Mervärdesmodell'!$AO321)),"")</f>
        <v/>
      </c>
      <c r="AU321" s="193" t="str" cm="1">
        <f t="array" ref="AU321">IFERROR(IF(INDEX(Admin!$F$57:$G$62,'1 Spec. - 2. Mervärdesmodell'!AU$171,'1 Spec. - 2. Mervärdesmodell'!$AO321)="","",INDEX(Admin!$F$57:$G$62,'1 Spec. - 2. Mervärdesmodell'!AU$171,'1 Spec. - 2. Mervärdesmodell'!$AO321)),"")</f>
        <v/>
      </c>
      <c r="AV321" s="193" t="str" cm="1">
        <f t="array" ref="AV321">IFERROR(IF(INDEX(Admin!$F$57:$G$62,'1 Spec. - 2. Mervärdesmodell'!AV$171,'1 Spec. - 2. Mervärdesmodell'!$AO321)="","",INDEX(Admin!$F$57:$G$62,'1 Spec. - 2. Mervärdesmodell'!AV$171,'1 Spec. - 2. Mervärdesmodell'!$AO321)),"")</f>
        <v/>
      </c>
    </row>
    <row r="322" spans="1:50" ht="39.950000000000003" customHeight="1" x14ac:dyDescent="0.2">
      <c r="A322" s="101"/>
      <c r="B322" s="479"/>
      <c r="C322" s="480"/>
      <c r="D322" s="481"/>
      <c r="E322" s="473"/>
      <c r="F322" s="475"/>
      <c r="G322" s="473"/>
      <c r="H322" s="474"/>
      <c r="I322" s="474"/>
      <c r="J322" s="475"/>
      <c r="K322" s="370"/>
      <c r="P322" s="45"/>
      <c r="Q322" s="126"/>
      <c r="R322" s="701"/>
      <c r="S322" s="702"/>
      <c r="T322" s="702"/>
      <c r="U322" s="702"/>
      <c r="V322" s="702"/>
      <c r="W322" s="702"/>
      <c r="X322" s="702"/>
      <c r="Y322" s="702"/>
      <c r="Z322" s="702"/>
      <c r="AA322" s="703"/>
      <c r="AB322" s="45"/>
      <c r="AC322" s="45"/>
      <c r="AD322" s="45"/>
      <c r="AE322" s="45"/>
      <c r="AK322" s="40"/>
      <c r="AO322" s="195" t="str">
        <f t="shared" si="41"/>
        <v/>
      </c>
      <c r="AP322" s="193"/>
      <c r="AQ322" s="193" t="str" cm="1">
        <f t="array" ref="AQ322">IFERROR(IF(INDEX(Admin!$F$57:$G$62,'1 Spec. - 2. Mervärdesmodell'!AQ$171,'1 Spec. - 2. Mervärdesmodell'!$AO322)="","",INDEX(Admin!$F$57:$G$62,'1 Spec. - 2. Mervärdesmodell'!AQ$171,'1 Spec. - 2. Mervärdesmodell'!$AO322)),"")</f>
        <v/>
      </c>
      <c r="AR322" s="193" t="str" cm="1">
        <f t="array" ref="AR322">IFERROR(IF(INDEX(Admin!$F$57:$G$62,'1 Spec. - 2. Mervärdesmodell'!AR$171,'1 Spec. - 2. Mervärdesmodell'!$AO322)="","",INDEX(Admin!$F$57:$G$62,'1 Spec. - 2. Mervärdesmodell'!AR$171,'1 Spec. - 2. Mervärdesmodell'!$AO322)),"")</f>
        <v/>
      </c>
      <c r="AS322" s="193" t="str" cm="1">
        <f t="array" ref="AS322">IFERROR(IF(INDEX(Admin!$F$57:$G$62,'1 Spec. - 2. Mervärdesmodell'!AS$171,'1 Spec. - 2. Mervärdesmodell'!$AO322)="","",INDEX(Admin!$F$57:$G$62,'1 Spec. - 2. Mervärdesmodell'!AS$171,'1 Spec. - 2. Mervärdesmodell'!$AO322)),"")</f>
        <v/>
      </c>
      <c r="AT322" s="193" t="str" cm="1">
        <f t="array" ref="AT322">IFERROR(IF(INDEX(Admin!$F$57:$G$62,'1 Spec. - 2. Mervärdesmodell'!AT$171,'1 Spec. - 2. Mervärdesmodell'!$AO322)="","",INDEX(Admin!$F$57:$G$62,'1 Spec. - 2. Mervärdesmodell'!AT$171,'1 Spec. - 2. Mervärdesmodell'!$AO322)),"")</f>
        <v/>
      </c>
      <c r="AU322" s="193" t="str" cm="1">
        <f t="array" ref="AU322">IFERROR(IF(INDEX(Admin!$F$57:$G$62,'1 Spec. - 2. Mervärdesmodell'!AU$171,'1 Spec. - 2. Mervärdesmodell'!$AO322)="","",INDEX(Admin!$F$57:$G$62,'1 Spec. - 2. Mervärdesmodell'!AU$171,'1 Spec. - 2. Mervärdesmodell'!$AO322)),"")</f>
        <v/>
      </c>
      <c r="AV322" s="193" t="str" cm="1">
        <f t="array" ref="AV322">IFERROR(IF(INDEX(Admin!$F$57:$G$62,'1 Spec. - 2. Mervärdesmodell'!AV$171,'1 Spec. - 2. Mervärdesmodell'!$AO322)="","",INDEX(Admin!$F$57:$G$62,'1 Spec. - 2. Mervärdesmodell'!AV$171,'1 Spec. - 2. Mervärdesmodell'!$AO322)),"")</f>
        <v/>
      </c>
    </row>
    <row r="323" spans="1:50" ht="39.950000000000003" customHeight="1" x14ac:dyDescent="0.2">
      <c r="A323" s="101"/>
      <c r="B323" s="479"/>
      <c r="C323" s="480"/>
      <c r="D323" s="481"/>
      <c r="E323" s="473"/>
      <c r="F323" s="475"/>
      <c r="G323" s="473"/>
      <c r="H323" s="474"/>
      <c r="I323" s="474"/>
      <c r="J323" s="475"/>
      <c r="K323" s="370"/>
      <c r="P323" s="45"/>
      <c r="Q323" s="126"/>
      <c r="R323" s="701"/>
      <c r="S323" s="702"/>
      <c r="T323" s="702"/>
      <c r="U323" s="702"/>
      <c r="V323" s="702"/>
      <c r="W323" s="702"/>
      <c r="X323" s="702"/>
      <c r="Y323" s="702"/>
      <c r="Z323" s="702"/>
      <c r="AA323" s="703"/>
      <c r="AB323" s="45"/>
      <c r="AC323" s="45"/>
      <c r="AD323" s="45"/>
      <c r="AE323" s="45"/>
      <c r="AK323" s="40"/>
      <c r="AO323" s="195" t="str">
        <f t="shared" si="41"/>
        <v/>
      </c>
      <c r="AP323" s="193"/>
      <c r="AQ323" s="193" t="str" cm="1">
        <f t="array" ref="AQ323">IFERROR(IF(INDEX(Admin!$F$57:$G$62,'1 Spec. - 2. Mervärdesmodell'!AQ$171,'1 Spec. - 2. Mervärdesmodell'!$AO323)="","",INDEX(Admin!$F$57:$G$62,'1 Spec. - 2. Mervärdesmodell'!AQ$171,'1 Spec. - 2. Mervärdesmodell'!$AO323)),"")</f>
        <v/>
      </c>
      <c r="AR323" s="193" t="str" cm="1">
        <f t="array" ref="AR323">IFERROR(IF(INDEX(Admin!$F$57:$G$62,'1 Spec. - 2. Mervärdesmodell'!AR$171,'1 Spec. - 2. Mervärdesmodell'!$AO323)="","",INDEX(Admin!$F$57:$G$62,'1 Spec. - 2. Mervärdesmodell'!AR$171,'1 Spec. - 2. Mervärdesmodell'!$AO323)),"")</f>
        <v/>
      </c>
      <c r="AS323" s="193" t="str" cm="1">
        <f t="array" ref="AS323">IFERROR(IF(INDEX(Admin!$F$57:$G$62,'1 Spec. - 2. Mervärdesmodell'!AS$171,'1 Spec. - 2. Mervärdesmodell'!$AO323)="","",INDEX(Admin!$F$57:$G$62,'1 Spec. - 2. Mervärdesmodell'!AS$171,'1 Spec. - 2. Mervärdesmodell'!$AO323)),"")</f>
        <v/>
      </c>
      <c r="AT323" s="193" t="str" cm="1">
        <f t="array" ref="AT323">IFERROR(IF(INDEX(Admin!$F$57:$G$62,'1 Spec. - 2. Mervärdesmodell'!AT$171,'1 Spec. - 2. Mervärdesmodell'!$AO323)="","",INDEX(Admin!$F$57:$G$62,'1 Spec. - 2. Mervärdesmodell'!AT$171,'1 Spec. - 2. Mervärdesmodell'!$AO323)),"")</f>
        <v/>
      </c>
      <c r="AU323" s="193" t="str" cm="1">
        <f t="array" ref="AU323">IFERROR(IF(INDEX(Admin!$F$57:$G$62,'1 Spec. - 2. Mervärdesmodell'!AU$171,'1 Spec. - 2. Mervärdesmodell'!$AO323)="","",INDEX(Admin!$F$57:$G$62,'1 Spec. - 2. Mervärdesmodell'!AU$171,'1 Spec. - 2. Mervärdesmodell'!$AO323)),"")</f>
        <v/>
      </c>
      <c r="AV323" s="193" t="str" cm="1">
        <f t="array" ref="AV323">IFERROR(IF(INDEX(Admin!$F$57:$G$62,'1 Spec. - 2. Mervärdesmodell'!AV$171,'1 Spec. - 2. Mervärdesmodell'!$AO323)="","",INDEX(Admin!$F$57:$G$62,'1 Spec. - 2. Mervärdesmodell'!AV$171,'1 Spec. - 2. Mervärdesmodell'!$AO323)),"")</f>
        <v/>
      </c>
    </row>
    <row r="324" spans="1:50" ht="39.950000000000003" customHeight="1" x14ac:dyDescent="0.2">
      <c r="A324" s="101"/>
      <c r="B324" s="479"/>
      <c r="C324" s="480"/>
      <c r="D324" s="481"/>
      <c r="E324" s="473"/>
      <c r="F324" s="475"/>
      <c r="G324" s="473"/>
      <c r="H324" s="474"/>
      <c r="I324" s="474"/>
      <c r="J324" s="475"/>
      <c r="K324" s="370"/>
      <c r="P324" s="45"/>
      <c r="Q324" s="126"/>
      <c r="R324" s="701"/>
      <c r="S324" s="702"/>
      <c r="T324" s="702"/>
      <c r="U324" s="702"/>
      <c r="V324" s="702"/>
      <c r="W324" s="702"/>
      <c r="X324" s="702"/>
      <c r="Y324" s="702"/>
      <c r="Z324" s="702"/>
      <c r="AA324" s="703"/>
      <c r="AB324" s="45"/>
      <c r="AC324" s="45"/>
      <c r="AD324" s="45"/>
      <c r="AE324" s="45"/>
      <c r="AK324" s="40"/>
      <c r="AO324" s="195" t="str">
        <f t="shared" si="41"/>
        <v/>
      </c>
      <c r="AP324" s="193"/>
      <c r="AQ324" s="193" t="str" cm="1">
        <f t="array" ref="AQ324">IFERROR(IF(INDEX(Admin!$F$57:$G$62,'1 Spec. - 2. Mervärdesmodell'!AQ$171,'1 Spec. - 2. Mervärdesmodell'!$AO324)="","",INDEX(Admin!$F$57:$G$62,'1 Spec. - 2. Mervärdesmodell'!AQ$171,'1 Spec. - 2. Mervärdesmodell'!$AO324)),"")</f>
        <v/>
      </c>
      <c r="AR324" s="193" t="str" cm="1">
        <f t="array" ref="AR324">IFERROR(IF(INDEX(Admin!$F$57:$G$62,'1 Spec. - 2. Mervärdesmodell'!AR$171,'1 Spec. - 2. Mervärdesmodell'!$AO324)="","",INDEX(Admin!$F$57:$G$62,'1 Spec. - 2. Mervärdesmodell'!AR$171,'1 Spec. - 2. Mervärdesmodell'!$AO324)),"")</f>
        <v/>
      </c>
      <c r="AS324" s="193" t="str" cm="1">
        <f t="array" ref="AS324">IFERROR(IF(INDEX(Admin!$F$57:$G$62,'1 Spec. - 2. Mervärdesmodell'!AS$171,'1 Spec. - 2. Mervärdesmodell'!$AO324)="","",INDEX(Admin!$F$57:$G$62,'1 Spec. - 2. Mervärdesmodell'!AS$171,'1 Spec. - 2. Mervärdesmodell'!$AO324)),"")</f>
        <v/>
      </c>
      <c r="AT324" s="193" t="str" cm="1">
        <f t="array" ref="AT324">IFERROR(IF(INDEX(Admin!$F$57:$G$62,'1 Spec. - 2. Mervärdesmodell'!AT$171,'1 Spec. - 2. Mervärdesmodell'!$AO324)="","",INDEX(Admin!$F$57:$G$62,'1 Spec. - 2. Mervärdesmodell'!AT$171,'1 Spec. - 2. Mervärdesmodell'!$AO324)),"")</f>
        <v/>
      </c>
      <c r="AU324" s="193" t="str" cm="1">
        <f t="array" ref="AU324">IFERROR(IF(INDEX(Admin!$F$57:$G$62,'1 Spec. - 2. Mervärdesmodell'!AU$171,'1 Spec. - 2. Mervärdesmodell'!$AO324)="","",INDEX(Admin!$F$57:$G$62,'1 Spec. - 2. Mervärdesmodell'!AU$171,'1 Spec. - 2. Mervärdesmodell'!$AO324)),"")</f>
        <v/>
      </c>
      <c r="AV324" s="193" t="str" cm="1">
        <f t="array" ref="AV324">IFERROR(IF(INDEX(Admin!$F$57:$G$62,'1 Spec. - 2. Mervärdesmodell'!AV$171,'1 Spec. - 2. Mervärdesmodell'!$AO324)="","",INDEX(Admin!$F$57:$G$62,'1 Spec. - 2. Mervärdesmodell'!AV$171,'1 Spec. - 2. Mervärdesmodell'!$AO324)),"")</f>
        <v/>
      </c>
    </row>
    <row r="325" spans="1:50" ht="39.950000000000003" customHeight="1" x14ac:dyDescent="0.2">
      <c r="A325" s="101"/>
      <c r="B325" s="479"/>
      <c r="C325" s="480"/>
      <c r="D325" s="481"/>
      <c r="E325" s="473"/>
      <c r="F325" s="475"/>
      <c r="G325" s="473"/>
      <c r="H325" s="474"/>
      <c r="I325" s="474"/>
      <c r="J325" s="475"/>
      <c r="K325" s="370"/>
      <c r="P325" s="172"/>
      <c r="Q325" s="126"/>
      <c r="R325" s="701"/>
      <c r="S325" s="702"/>
      <c r="T325" s="702"/>
      <c r="U325" s="702"/>
      <c r="V325" s="702"/>
      <c r="W325" s="702"/>
      <c r="X325" s="702"/>
      <c r="Y325" s="702"/>
      <c r="Z325" s="702"/>
      <c r="AA325" s="703"/>
      <c r="AB325" s="45"/>
      <c r="AC325" s="45"/>
      <c r="AD325" s="45"/>
      <c r="AE325" s="45"/>
      <c r="AK325" s="40"/>
      <c r="AO325" s="195" t="str">
        <f t="shared" si="41"/>
        <v/>
      </c>
      <c r="AP325" s="193"/>
      <c r="AQ325" s="193" t="str" cm="1">
        <f t="array" ref="AQ325">IFERROR(IF(INDEX(Admin!$F$57:$G$62,'1 Spec. - 2. Mervärdesmodell'!AQ$171,'1 Spec. - 2. Mervärdesmodell'!$AO325)="","",INDEX(Admin!$F$57:$G$62,'1 Spec. - 2. Mervärdesmodell'!AQ$171,'1 Spec. - 2. Mervärdesmodell'!$AO325)),"")</f>
        <v/>
      </c>
      <c r="AR325" s="193" t="str" cm="1">
        <f t="array" ref="AR325">IFERROR(IF(INDEX(Admin!$F$57:$G$62,'1 Spec. - 2. Mervärdesmodell'!AR$171,'1 Spec. - 2. Mervärdesmodell'!$AO325)="","",INDEX(Admin!$F$57:$G$62,'1 Spec. - 2. Mervärdesmodell'!AR$171,'1 Spec. - 2. Mervärdesmodell'!$AO325)),"")</f>
        <v/>
      </c>
      <c r="AS325" s="193" t="str" cm="1">
        <f t="array" ref="AS325">IFERROR(IF(INDEX(Admin!$F$57:$G$62,'1 Spec. - 2. Mervärdesmodell'!AS$171,'1 Spec. - 2. Mervärdesmodell'!$AO325)="","",INDEX(Admin!$F$57:$G$62,'1 Spec. - 2. Mervärdesmodell'!AS$171,'1 Spec. - 2. Mervärdesmodell'!$AO325)),"")</f>
        <v/>
      </c>
      <c r="AT325" s="193" t="str" cm="1">
        <f t="array" ref="AT325">IFERROR(IF(INDEX(Admin!$F$57:$G$62,'1 Spec. - 2. Mervärdesmodell'!AT$171,'1 Spec. - 2. Mervärdesmodell'!$AO325)="","",INDEX(Admin!$F$57:$G$62,'1 Spec. - 2. Mervärdesmodell'!AT$171,'1 Spec. - 2. Mervärdesmodell'!$AO325)),"")</f>
        <v/>
      </c>
      <c r="AU325" s="193" t="str" cm="1">
        <f t="array" ref="AU325">IFERROR(IF(INDEX(Admin!$F$57:$G$62,'1 Spec. - 2. Mervärdesmodell'!AU$171,'1 Spec. - 2. Mervärdesmodell'!$AO325)="","",INDEX(Admin!$F$57:$G$62,'1 Spec. - 2. Mervärdesmodell'!AU$171,'1 Spec. - 2. Mervärdesmodell'!$AO325)),"")</f>
        <v/>
      </c>
      <c r="AV325" s="193" t="str" cm="1">
        <f t="array" ref="AV325">IFERROR(IF(INDEX(Admin!$F$57:$G$62,'1 Spec. - 2. Mervärdesmodell'!AV$171,'1 Spec. - 2. Mervärdesmodell'!$AO325)="","",INDEX(Admin!$F$57:$G$62,'1 Spec. - 2. Mervärdesmodell'!AV$171,'1 Spec. - 2. Mervärdesmodell'!$AO325)),"")</f>
        <v/>
      </c>
    </row>
    <row r="326" spans="1:50" ht="6.75" customHeight="1" x14ac:dyDescent="0.2">
      <c r="A326" s="103">
        <v>1</v>
      </c>
      <c r="Q326" s="15"/>
      <c r="AD326" s="45"/>
      <c r="AE326" s="45"/>
      <c r="AK326" s="40"/>
    </row>
    <row r="327" spans="1:50" ht="54.75" customHeight="1" x14ac:dyDescent="0.2">
      <c r="A327" s="101">
        <v>1</v>
      </c>
      <c r="B327" s="24"/>
      <c r="D327" s="15"/>
      <c r="E327" s="15"/>
      <c r="F327" s="15"/>
      <c r="G327" s="15"/>
      <c r="H327" s="15"/>
      <c r="J327" s="740"/>
      <c r="K327" s="740"/>
      <c r="Q327" s="15"/>
      <c r="R327" s="15"/>
      <c r="S327" s="15"/>
      <c r="T327" s="15"/>
      <c r="U327" s="15"/>
      <c r="V327" s="15"/>
      <c r="W327" s="15"/>
      <c r="X327" s="43"/>
      <c r="Y327" s="43"/>
      <c r="Z327" s="43"/>
      <c r="AA327" s="44"/>
      <c r="AB327" s="15"/>
      <c r="AC327" s="15"/>
      <c r="AD327" s="45"/>
      <c r="AE327" s="45"/>
      <c r="AK327" s="40"/>
    </row>
    <row r="328" spans="1:50" ht="27" customHeight="1" x14ac:dyDescent="0.2">
      <c r="A328" s="101">
        <v>1</v>
      </c>
      <c r="B328" s="726"/>
      <c r="C328" s="745"/>
      <c r="F328" s="15"/>
      <c r="G328" s="15"/>
      <c r="H328" s="15"/>
      <c r="I328" s="15"/>
      <c r="J328" s="15"/>
      <c r="K328" s="15"/>
      <c r="Q328" s="15"/>
      <c r="R328" s="15"/>
      <c r="S328" s="726"/>
      <c r="T328" s="745"/>
      <c r="V328" s="749" t="str">
        <f>IF(UtvarderingsVal="Alt2","","Totalt pris i SEK:")</f>
        <v>Totalt pris i SEK:</v>
      </c>
      <c r="W328" s="750"/>
      <c r="X328" s="746">
        <f>+Y154+AE89</f>
        <v>0</v>
      </c>
      <c r="Y328" s="747"/>
      <c r="Z328" s="747"/>
      <c r="AA328" s="748"/>
      <c r="AC328" s="45"/>
      <c r="AD328" s="45"/>
      <c r="AE328" s="45"/>
      <c r="AK328" s="40"/>
    </row>
    <row r="329" spans="1:50" ht="14.25" x14ac:dyDescent="0.2">
      <c r="A329" s="101"/>
      <c r="B329" s="15"/>
      <c r="C329" s="15"/>
      <c r="D329" s="15"/>
      <c r="E329" s="15"/>
      <c r="F329" s="15"/>
      <c r="G329" s="15"/>
      <c r="H329" s="15"/>
      <c r="I329" s="15"/>
      <c r="J329" s="15"/>
      <c r="M329" s="30"/>
      <c r="N329" s="30"/>
      <c r="O329" s="30"/>
      <c r="Q329" s="15"/>
      <c r="R329" s="15"/>
      <c r="S329" s="15"/>
      <c r="T329" s="15"/>
      <c r="U329" s="15"/>
      <c r="V329" s="15"/>
      <c r="W329" s="15"/>
      <c r="X329" s="15"/>
      <c r="Y329" s="15"/>
      <c r="Z329" s="15"/>
      <c r="AA329" s="43"/>
      <c r="AB329" s="44"/>
      <c r="AC329" s="15"/>
      <c r="AD329" s="45"/>
      <c r="AE329" s="45"/>
      <c r="AK329" s="40"/>
    </row>
    <row r="330" spans="1:50" ht="7.5" customHeight="1" x14ac:dyDescent="0.2">
      <c r="B330" s="60"/>
      <c r="C330" s="60"/>
      <c r="D330" s="60"/>
      <c r="E330" s="32"/>
      <c r="F330" s="32"/>
      <c r="G330" s="32"/>
      <c r="H330" s="32"/>
      <c r="J330" s="6"/>
      <c r="Q330" s="28"/>
      <c r="S330" s="6"/>
      <c r="T330" s="6"/>
      <c r="U330" s="24"/>
      <c r="V330" s="6"/>
      <c r="W330" s="30"/>
      <c r="X330" s="29"/>
      <c r="Y330" s="29"/>
      <c r="Z330" s="29"/>
      <c r="AA330" s="15"/>
      <c r="AB330" s="15"/>
      <c r="AC330" s="15"/>
      <c r="AD330" s="45"/>
      <c r="AE330" s="45"/>
      <c r="AK330" s="40"/>
      <c r="AL330" s="33"/>
      <c r="AM330" s="33"/>
      <c r="AN330" s="33"/>
      <c r="AO330" s="33"/>
      <c r="AP330" s="33"/>
      <c r="AQ330" s="33"/>
      <c r="AR330" s="33"/>
      <c r="AS330" s="33"/>
      <c r="AT330" s="33"/>
      <c r="AU330" s="33"/>
      <c r="AV330" s="33"/>
      <c r="AW330" s="33"/>
      <c r="AX330" s="33"/>
    </row>
    <row r="331" spans="1:50" ht="8.25" customHeight="1" x14ac:dyDescent="0.2">
      <c r="A331" s="103" t="s">
        <v>127</v>
      </c>
      <c r="J331" s="6"/>
      <c r="L331" s="53"/>
      <c r="M331" s="53"/>
      <c r="N331" s="53"/>
      <c r="O331" s="53"/>
      <c r="Q331" s="38"/>
      <c r="S331" s="38"/>
      <c r="T331" s="7"/>
      <c r="U331" s="7"/>
      <c r="V331" s="7"/>
      <c r="W331" s="7"/>
      <c r="X331" s="14"/>
      <c r="Y331" s="14"/>
      <c r="Z331" s="14"/>
      <c r="AB331" s="14"/>
      <c r="AC331" s="14"/>
      <c r="AG331" s="7"/>
      <c r="AH331" s="15"/>
      <c r="AK331" s="33"/>
      <c r="AL331" s="33"/>
      <c r="AM331" s="33"/>
      <c r="AN331" s="33"/>
      <c r="AO331" s="33"/>
      <c r="AP331" s="33"/>
      <c r="AQ331" s="33"/>
      <c r="AR331" s="33"/>
      <c r="AS331" s="33"/>
      <c r="AT331" s="33"/>
      <c r="AU331" s="33"/>
      <c r="AV331" s="33"/>
      <c r="AW331" s="33"/>
      <c r="AX331" s="33"/>
    </row>
    <row r="332" spans="1:50" ht="7.5" customHeight="1" x14ac:dyDescent="0.25">
      <c r="B332" s="49"/>
      <c r="C332" s="49"/>
      <c r="D332" s="49"/>
      <c r="E332" s="49"/>
      <c r="F332" s="49"/>
      <c r="G332" s="49"/>
      <c r="H332" s="49"/>
      <c r="I332" s="49"/>
      <c r="T332" s="15"/>
      <c r="U332" s="15"/>
      <c r="V332" s="15"/>
      <c r="W332" s="52"/>
      <c r="X332" s="52"/>
      <c r="Y332" s="52"/>
      <c r="Z332" s="52"/>
      <c r="AA332" s="52"/>
      <c r="AB332" s="52"/>
      <c r="AC332" s="29"/>
    </row>
    <row r="333" spans="1:50" ht="29.25" customHeight="1" x14ac:dyDescent="0.2">
      <c r="A333" s="103" t="s">
        <v>128</v>
      </c>
      <c r="B333" s="96" t="s">
        <v>730</v>
      </c>
      <c r="C333" s="97"/>
      <c r="D333" s="97"/>
      <c r="E333" s="97"/>
      <c r="F333" s="97"/>
      <c r="G333" s="97"/>
      <c r="H333" s="97"/>
      <c r="I333" s="97"/>
      <c r="J333" s="97"/>
      <c r="K333" s="98"/>
      <c r="L333" s="97"/>
      <c r="M333" s="99"/>
      <c r="Q333" s="719" t="s">
        <v>774</v>
      </c>
      <c r="R333" s="720"/>
      <c r="S333" s="719" t="s">
        <v>790</v>
      </c>
      <c r="T333" s="727"/>
      <c r="U333" s="727"/>
      <c r="V333" s="720"/>
    </row>
    <row r="334" spans="1:50" customFormat="1" ht="21.75" customHeight="1" x14ac:dyDescent="0.2">
      <c r="A334" s="103" t="s">
        <v>128</v>
      </c>
      <c r="B334" s="721" t="s">
        <v>136</v>
      </c>
      <c r="C334" s="583"/>
      <c r="D334" s="583"/>
      <c r="E334" s="583"/>
      <c r="F334" s="583"/>
      <c r="G334" s="583"/>
      <c r="H334" s="583"/>
      <c r="I334" s="583"/>
      <c r="J334" s="583"/>
      <c r="K334" s="583"/>
      <c r="L334" s="583"/>
      <c r="M334" s="722"/>
      <c r="N334" s="14"/>
      <c r="O334" s="14"/>
      <c r="Q334" s="368">
        <f>IF($Q$153,"Någon vara kan inte levereras. Se steg 2.2",IFERROR(IF(UtvarderingsVal="Alt2","",SUMIF(Q212:Q246,"Ja",K212:K246))+SUMIF(Q291:Q325,"Ja",K291:K325),""))</f>
        <v>0</v>
      </c>
      <c r="R334" s="54"/>
      <c r="S334" s="369">
        <f>T161-Q334</f>
        <v>0</v>
      </c>
      <c r="V334" s="54"/>
    </row>
    <row r="335" spans="1:50" ht="12.75" customHeight="1" x14ac:dyDescent="0.2">
      <c r="A335" s="103" t="s">
        <v>128</v>
      </c>
      <c r="B335" s="721"/>
      <c r="C335" s="583"/>
      <c r="D335" s="583"/>
      <c r="E335" s="583"/>
      <c r="F335" s="583"/>
      <c r="G335" s="583"/>
      <c r="H335" s="583"/>
      <c r="I335" s="583"/>
      <c r="J335" s="583"/>
      <c r="K335" s="583"/>
      <c r="L335" s="583"/>
      <c r="M335" s="722"/>
      <c r="N335" s="14"/>
      <c r="O335" s="14"/>
      <c r="Q335" s="56"/>
      <c r="R335" s="55"/>
      <c r="S335" s="728" t="s">
        <v>130</v>
      </c>
      <c r="T335" s="729"/>
      <c r="U335" s="729"/>
      <c r="V335" s="730"/>
      <c r="AA335" s="15"/>
      <c r="AB335" s="15"/>
      <c r="AC335" s="15"/>
      <c r="AD335" s="15"/>
      <c r="AE335" s="15"/>
      <c r="AF335" s="15"/>
      <c r="AG335" s="15"/>
      <c r="AH335" s="15"/>
      <c r="AI335" s="15"/>
      <c r="AJ335" s="15"/>
    </row>
    <row r="336" spans="1:50" x14ac:dyDescent="0.2">
      <c r="A336" s="103" t="s">
        <v>128</v>
      </c>
      <c r="B336" s="723"/>
      <c r="C336" s="724"/>
      <c r="D336" s="724"/>
      <c r="E336" s="724"/>
      <c r="F336" s="724"/>
      <c r="G336" s="724"/>
      <c r="H336" s="724"/>
      <c r="I336" s="724"/>
      <c r="J336" s="724"/>
      <c r="K336" s="724"/>
      <c r="L336" s="724"/>
      <c r="M336" s="725"/>
      <c r="N336" s="14"/>
      <c r="O336" s="14"/>
      <c r="Q336" s="57"/>
      <c r="R336" s="58"/>
      <c r="S336" s="731"/>
      <c r="T336" s="732"/>
      <c r="U336" s="732"/>
      <c r="V336" s="733"/>
      <c r="W336" s="31"/>
      <c r="AC336" s="726"/>
      <c r="AD336" s="726"/>
      <c r="AE336" s="726"/>
      <c r="AF336" s="15"/>
      <c r="AH336" s="15"/>
      <c r="AI336" s="15"/>
      <c r="AJ336" s="15"/>
    </row>
    <row r="337" spans="1:50" ht="9" customHeight="1" x14ac:dyDescent="0.2">
      <c r="A337" s="103" t="s">
        <v>128</v>
      </c>
      <c r="J337" s="6"/>
      <c r="L337" s="53"/>
      <c r="M337" s="53"/>
      <c r="N337" s="53"/>
      <c r="O337" s="53"/>
      <c r="Q337" s="38"/>
      <c r="S337" s="38"/>
      <c r="T337" s="7"/>
      <c r="U337" s="7"/>
      <c r="V337" s="7"/>
      <c r="W337" s="7"/>
      <c r="X337" s="14"/>
      <c r="Y337" s="14"/>
      <c r="Z337" s="14"/>
      <c r="AB337" s="14"/>
      <c r="AC337" s="14"/>
      <c r="AG337" s="7"/>
      <c r="AH337" s="15"/>
      <c r="AK337" s="33"/>
      <c r="AL337" s="33"/>
      <c r="AM337" s="33"/>
      <c r="AN337" s="33"/>
      <c r="AO337" s="33"/>
      <c r="AP337" s="33"/>
      <c r="AQ337" s="33"/>
      <c r="AR337" s="33"/>
      <c r="AS337" s="33"/>
      <c r="AT337" s="33"/>
      <c r="AU337" s="33"/>
      <c r="AV337" s="33"/>
      <c r="AW337" s="33"/>
      <c r="AX337" s="33"/>
    </row>
    <row r="338" spans="1:50" x14ac:dyDescent="0.2">
      <c r="B338" s="59"/>
      <c r="C338" s="59"/>
      <c r="D338" s="59"/>
      <c r="E338" s="59"/>
      <c r="F338" s="59"/>
      <c r="G338" s="59"/>
      <c r="H338" s="59"/>
      <c r="I338" s="59"/>
      <c r="J338" s="6"/>
      <c r="L338" s="247"/>
      <c r="M338" s="247"/>
      <c r="N338" s="247"/>
      <c r="O338" s="247"/>
      <c r="Q338" s="225"/>
      <c r="S338" s="7"/>
      <c r="V338" s="14"/>
      <c r="W338" s="14"/>
      <c r="X338" s="6"/>
      <c r="Y338" s="6"/>
      <c r="Z338" s="6"/>
      <c r="AG338" s="6"/>
      <c r="AK338" s="33"/>
      <c r="AL338" s="33"/>
      <c r="AM338" s="33"/>
      <c r="AN338" s="33"/>
      <c r="AO338" s="33"/>
      <c r="AP338" s="33"/>
      <c r="AQ338" s="33"/>
      <c r="AR338" s="33"/>
      <c r="AS338" s="33"/>
      <c r="AT338" s="33"/>
      <c r="AU338" s="33"/>
      <c r="AV338" s="33"/>
      <c r="AW338" s="33"/>
      <c r="AX338" s="33"/>
    </row>
    <row r="339" spans="1:50" x14ac:dyDescent="0.2">
      <c r="B339" s="59"/>
      <c r="C339" s="59"/>
      <c r="D339" s="59"/>
      <c r="E339" s="59"/>
      <c r="F339" s="59"/>
      <c r="G339" s="59"/>
      <c r="H339" s="59"/>
      <c r="I339" s="59"/>
      <c r="J339" s="6"/>
      <c r="L339" s="247"/>
      <c r="M339" s="247"/>
      <c r="N339" s="247"/>
      <c r="O339" s="247"/>
      <c r="Q339" s="225"/>
      <c r="S339" s="7"/>
      <c r="V339" s="14"/>
      <c r="W339" s="14"/>
      <c r="X339" s="6"/>
      <c r="Y339" s="6"/>
      <c r="Z339" s="6"/>
      <c r="AG339" s="6"/>
      <c r="AK339" s="33"/>
      <c r="AL339" s="33"/>
      <c r="AM339" s="33"/>
      <c r="AN339" s="33"/>
      <c r="AO339" s="33"/>
      <c r="AP339" s="33"/>
      <c r="AQ339" s="33"/>
      <c r="AR339" s="33"/>
      <c r="AS339" s="33"/>
      <c r="AT339" s="33"/>
      <c r="AU339" s="33"/>
      <c r="AV339" s="33"/>
      <c r="AW339" s="33"/>
      <c r="AX339" s="33"/>
    </row>
    <row r="340" spans="1:50" ht="18" x14ac:dyDescent="0.2">
      <c r="B340" s="524" t="s">
        <v>318</v>
      </c>
      <c r="C340" s="524"/>
      <c r="D340" s="524"/>
      <c r="E340" s="524"/>
      <c r="F340" s="524"/>
      <c r="H340" s="47"/>
      <c r="I340" s="47"/>
      <c r="J340" s="47"/>
      <c r="Q340" s="11" t="s">
        <v>114</v>
      </c>
      <c r="AA340" s="240"/>
      <c r="AB340" s="240"/>
      <c r="AC340" s="240"/>
      <c r="AD340" s="240"/>
      <c r="AE340" s="240"/>
    </row>
    <row r="341" spans="1:50" ht="26.25" customHeight="1" x14ac:dyDescent="0.2">
      <c r="B341" s="680" t="s">
        <v>317</v>
      </c>
      <c r="C341" s="681"/>
      <c r="D341" s="681"/>
      <c r="E341" s="681"/>
      <c r="F341" s="681"/>
      <c r="G341" s="681"/>
      <c r="H341" s="681"/>
      <c r="I341" s="681"/>
      <c r="J341" s="47"/>
      <c r="Q341" s="514" t="s">
        <v>115</v>
      </c>
      <c r="R341" s="541"/>
      <c r="S341" s="541"/>
      <c r="T341" s="541"/>
      <c r="U341" s="541"/>
      <c r="V341" s="541"/>
      <c r="W341" s="541"/>
      <c r="X341" s="743"/>
      <c r="AA341" s="240"/>
      <c r="AB341" s="240"/>
      <c r="AC341" s="240"/>
      <c r="AD341" s="240"/>
      <c r="AE341" s="240"/>
    </row>
    <row r="342" spans="1:50" ht="19.5" customHeight="1" x14ac:dyDescent="0.2">
      <c r="B342" s="11" t="s">
        <v>109</v>
      </c>
      <c r="H342" s="47"/>
      <c r="I342" s="47"/>
      <c r="J342" s="47"/>
      <c r="K342" s="24"/>
      <c r="Q342" s="734"/>
      <c r="R342" s="735"/>
      <c r="S342" s="735"/>
      <c r="T342" s="735"/>
      <c r="U342" s="735"/>
      <c r="V342" s="735"/>
      <c r="W342" s="735"/>
      <c r="X342" s="736"/>
      <c r="AA342" s="240"/>
      <c r="AB342" s="240"/>
      <c r="AC342" s="240"/>
      <c r="AD342" s="240"/>
      <c r="AE342" s="240"/>
    </row>
    <row r="343" spans="1:50" ht="19.5" customHeight="1" x14ac:dyDescent="0.2">
      <c r="B343" s="514" t="s">
        <v>336</v>
      </c>
      <c r="C343" s="541"/>
      <c r="D343" s="541"/>
      <c r="E343" s="541"/>
      <c r="F343" s="541"/>
      <c r="G343" s="541"/>
      <c r="H343" s="541"/>
      <c r="I343" s="682"/>
      <c r="J343" s="47"/>
      <c r="K343" s="24"/>
      <c r="Q343" s="734"/>
      <c r="R343" s="735"/>
      <c r="S343" s="735"/>
      <c r="T343" s="735"/>
      <c r="U343" s="735"/>
      <c r="V343" s="735"/>
      <c r="W343" s="735"/>
      <c r="X343" s="736"/>
      <c r="AA343" s="240"/>
      <c r="AB343" s="240"/>
      <c r="AC343" s="240"/>
      <c r="AD343" s="240"/>
      <c r="AE343" s="240"/>
    </row>
    <row r="344" spans="1:50" ht="19.5" customHeight="1" x14ac:dyDescent="0.2">
      <c r="B344" s="510"/>
      <c r="C344" s="511"/>
      <c r="D344" s="511"/>
      <c r="E344" s="511"/>
      <c r="F344" s="511"/>
      <c r="G344" s="511"/>
      <c r="H344" s="511"/>
      <c r="I344" s="512"/>
      <c r="J344" s="47"/>
      <c r="K344" s="24"/>
      <c r="Q344" s="734"/>
      <c r="R344" s="735"/>
      <c r="S344" s="735"/>
      <c r="T344" s="735"/>
      <c r="U344" s="735"/>
      <c r="V344" s="735"/>
      <c r="W344" s="735"/>
      <c r="X344" s="736"/>
      <c r="AA344" s="240"/>
      <c r="AB344" s="240"/>
      <c r="AC344" s="240"/>
      <c r="AD344" s="240"/>
      <c r="AE344" s="240"/>
    </row>
    <row r="345" spans="1:50" ht="19.5" customHeight="1" x14ac:dyDescent="0.2">
      <c r="B345" s="510"/>
      <c r="C345" s="511"/>
      <c r="D345" s="511"/>
      <c r="E345" s="511"/>
      <c r="F345" s="511"/>
      <c r="G345" s="511"/>
      <c r="H345" s="511"/>
      <c r="I345" s="512"/>
      <c r="K345" s="24"/>
      <c r="Q345" s="18"/>
      <c r="R345" s="18"/>
      <c r="S345" s="18"/>
      <c r="T345" s="18"/>
      <c r="U345" s="18"/>
      <c r="V345" s="18"/>
      <c r="AA345" s="240"/>
      <c r="AB345" s="240"/>
      <c r="AC345" s="240"/>
      <c r="AD345" s="240"/>
      <c r="AE345" s="240"/>
    </row>
    <row r="346" spans="1:50" ht="19.5" customHeight="1" x14ac:dyDescent="0.2">
      <c r="B346" s="513"/>
      <c r="C346" s="513"/>
      <c r="D346" s="513"/>
      <c r="E346" s="513"/>
      <c r="F346" s="513"/>
      <c r="G346" s="513"/>
      <c r="H346" s="513"/>
      <c r="I346" s="513"/>
      <c r="K346" s="24"/>
      <c r="Q346" s="24"/>
      <c r="AA346" s="240"/>
      <c r="AB346" s="240"/>
      <c r="AC346" s="240"/>
      <c r="AD346" s="240"/>
      <c r="AE346" s="240"/>
    </row>
    <row r="347" spans="1:50" ht="12.75" customHeight="1" x14ac:dyDescent="0.2">
      <c r="J347" s="6"/>
      <c r="S347" s="16"/>
      <c r="V347" s="50"/>
      <c r="AA347" s="240"/>
      <c r="AB347" s="240"/>
      <c r="AC347" s="240"/>
      <c r="AD347" s="240"/>
      <c r="AE347" s="240"/>
    </row>
    <row r="348" spans="1:50" ht="19.5" customHeight="1" x14ac:dyDescent="0.2">
      <c r="B348" s="11" t="s">
        <v>325</v>
      </c>
      <c r="Q348" s="674" t="s">
        <v>590</v>
      </c>
      <c r="R348" s="675"/>
      <c r="S348" s="675"/>
      <c r="T348" s="675"/>
      <c r="U348" s="675"/>
      <c r="V348" s="675"/>
      <c r="W348" s="675"/>
      <c r="X348" s="741"/>
      <c r="AA348" s="48"/>
      <c r="AB348" s="48"/>
      <c r="AC348" s="48"/>
      <c r="AD348" s="48"/>
      <c r="AE348" s="48"/>
    </row>
    <row r="349" spans="1:50" ht="19.5" customHeight="1" x14ac:dyDescent="0.2">
      <c r="B349" s="509" t="s">
        <v>135</v>
      </c>
      <c r="C349" s="509"/>
      <c r="D349" s="509"/>
      <c r="E349" s="509"/>
      <c r="F349" s="509"/>
      <c r="G349" s="509"/>
      <c r="H349" s="509"/>
      <c r="I349" s="509"/>
      <c r="Q349" s="677"/>
      <c r="R349" s="678"/>
      <c r="S349" s="678"/>
      <c r="T349" s="678"/>
      <c r="U349" s="678"/>
      <c r="V349" s="678"/>
      <c r="W349" s="678"/>
      <c r="X349" s="742"/>
      <c r="AA349" s="11"/>
      <c r="AB349" s="11"/>
      <c r="AC349" s="11"/>
      <c r="AD349" s="11"/>
      <c r="AE349" s="11"/>
      <c r="AF349" s="11"/>
      <c r="AG349" s="11"/>
      <c r="AH349" s="11"/>
      <c r="AI349" s="11"/>
      <c r="AJ349" s="11"/>
      <c r="AK349" s="34"/>
      <c r="AL349" s="34"/>
      <c r="AM349" s="34"/>
      <c r="AN349" s="34"/>
      <c r="AO349" s="34"/>
      <c r="AP349" s="34"/>
      <c r="AQ349" s="34"/>
      <c r="AR349" s="34"/>
      <c r="AS349" s="34"/>
      <c r="AT349" s="34"/>
      <c r="AU349" s="34"/>
      <c r="AV349" s="34"/>
      <c r="AW349" s="34"/>
      <c r="AX349" s="33"/>
    </row>
    <row r="350" spans="1:50" ht="19.5" customHeight="1" x14ac:dyDescent="0.2">
      <c r="B350" s="513"/>
      <c r="C350" s="513"/>
      <c r="D350" s="513"/>
      <c r="E350" s="513"/>
      <c r="F350" s="513"/>
      <c r="G350" s="513"/>
      <c r="H350" s="513"/>
      <c r="I350" s="513"/>
      <c r="Q350" s="673" t="s">
        <v>794</v>
      </c>
      <c r="R350" s="673"/>
      <c r="S350" s="673"/>
      <c r="T350" s="673"/>
      <c r="U350" s="673"/>
      <c r="V350" s="673"/>
      <c r="W350" s="673"/>
      <c r="X350" s="673"/>
      <c r="AA350" s="11"/>
      <c r="AB350" s="11"/>
      <c r="AC350" s="11"/>
      <c r="AD350" s="11"/>
      <c r="AE350" s="11"/>
      <c r="AF350" s="11"/>
      <c r="AG350" s="11"/>
      <c r="AH350" s="11"/>
      <c r="AI350" s="11"/>
      <c r="AJ350" s="11"/>
      <c r="AK350" s="34"/>
      <c r="AL350" s="34"/>
      <c r="AM350" s="34"/>
      <c r="AN350" s="34"/>
      <c r="AO350" s="34"/>
      <c r="AP350" s="34"/>
      <c r="AQ350" s="34"/>
      <c r="AR350" s="34"/>
      <c r="AS350" s="34"/>
      <c r="AT350" s="34"/>
      <c r="AU350" s="34"/>
      <c r="AV350" s="34"/>
      <c r="AW350" s="34"/>
      <c r="AX350" s="33"/>
    </row>
    <row r="351" spans="1:50" ht="19.5" customHeight="1" x14ac:dyDescent="0.2">
      <c r="B351" s="513"/>
      <c r="C351" s="513"/>
      <c r="D351" s="513"/>
      <c r="E351" s="513"/>
      <c r="F351" s="513"/>
      <c r="G351" s="513"/>
      <c r="H351" s="513"/>
      <c r="I351" s="513"/>
      <c r="Q351" s="514" t="s">
        <v>38</v>
      </c>
      <c r="R351" s="541"/>
      <c r="S351" s="541"/>
      <c r="T351" s="541"/>
      <c r="U351" s="541"/>
      <c r="V351" s="541"/>
      <c r="W351" s="541"/>
      <c r="X351" s="682"/>
      <c r="AA351" s="11"/>
      <c r="AB351" s="11"/>
      <c r="AC351" s="11"/>
      <c r="AD351" s="11"/>
      <c r="AE351" s="11"/>
      <c r="AF351" s="11"/>
      <c r="AG351" s="11"/>
      <c r="AH351" s="11"/>
      <c r="AI351" s="11"/>
      <c r="AJ351" s="11"/>
      <c r="AK351" s="34"/>
      <c r="AL351" s="34"/>
      <c r="AM351" s="34"/>
      <c r="AN351" s="34"/>
      <c r="AO351" s="34"/>
      <c r="AP351" s="34"/>
      <c r="AQ351" s="34"/>
      <c r="AR351" s="34"/>
      <c r="AS351" s="34"/>
      <c r="AT351" s="34"/>
      <c r="AU351" s="34"/>
      <c r="AV351" s="34"/>
      <c r="AW351" s="34"/>
      <c r="AX351" s="33"/>
    </row>
    <row r="352" spans="1:50" ht="19.5" customHeight="1" x14ac:dyDescent="0.2">
      <c r="B352" s="513"/>
      <c r="C352" s="513"/>
      <c r="D352" s="513"/>
      <c r="E352" s="513"/>
      <c r="F352" s="513"/>
      <c r="G352" s="513"/>
      <c r="H352" s="513"/>
      <c r="I352" s="513"/>
      <c r="Q352" s="734"/>
      <c r="R352" s="735"/>
      <c r="S352" s="735"/>
      <c r="T352" s="735"/>
      <c r="U352" s="735"/>
      <c r="V352" s="735"/>
      <c r="W352" s="735"/>
      <c r="X352" s="736"/>
      <c r="AA352" s="19"/>
      <c r="AB352" s="19"/>
      <c r="AC352" s="19"/>
      <c r="AD352" s="19"/>
      <c r="AE352" s="19"/>
      <c r="AF352" s="19"/>
      <c r="AG352" s="19"/>
      <c r="AH352" s="19"/>
      <c r="AI352" s="19"/>
      <c r="AJ352" s="19"/>
      <c r="AK352" s="33" t="b">
        <f>IF(Q352=0,TRUE,FALSE)</f>
        <v>1</v>
      </c>
      <c r="AL352" s="35"/>
      <c r="AM352" s="36"/>
      <c r="AN352" s="33"/>
      <c r="AO352" s="33"/>
      <c r="AP352" s="33"/>
      <c r="AQ352" s="33"/>
      <c r="AR352" s="33"/>
      <c r="AS352" s="33"/>
      <c r="AT352" s="33"/>
      <c r="AU352" s="33"/>
      <c r="AV352" s="33"/>
      <c r="AW352" s="33"/>
      <c r="AX352" s="33"/>
    </row>
    <row r="353" spans="2:50" ht="19.5" customHeight="1" x14ac:dyDescent="0.2">
      <c r="Q353" s="20"/>
      <c r="R353" s="20"/>
      <c r="S353" s="20"/>
      <c r="T353" s="20"/>
      <c r="U353" s="20"/>
      <c r="AA353" s="21"/>
      <c r="AB353" s="21"/>
      <c r="AC353" s="21"/>
      <c r="AD353" s="21"/>
      <c r="AE353" s="21"/>
      <c r="AF353" s="21"/>
      <c r="AG353" s="21"/>
      <c r="AH353" s="21"/>
      <c r="AI353" s="21"/>
      <c r="AJ353" s="21"/>
      <c r="AK353" s="37"/>
      <c r="AL353" s="37"/>
      <c r="AM353" s="36"/>
      <c r="AN353" s="33"/>
      <c r="AO353" s="33"/>
      <c r="AP353" s="33"/>
      <c r="AQ353" s="33"/>
      <c r="AR353" s="33"/>
      <c r="AS353" s="33"/>
      <c r="AT353" s="33"/>
      <c r="AU353" s="33"/>
      <c r="AV353" s="33"/>
      <c r="AW353" s="33"/>
      <c r="AX353" s="33"/>
    </row>
    <row r="354" spans="2:50" ht="19.5" customHeight="1" x14ac:dyDescent="0.2">
      <c r="B354" s="11" t="s">
        <v>326</v>
      </c>
      <c r="Q354" s="737" t="s">
        <v>39</v>
      </c>
      <c r="R354" s="738"/>
      <c r="S354" s="738"/>
      <c r="T354" s="738"/>
      <c r="U354" s="738"/>
      <c r="V354" s="738"/>
      <c r="W354" s="738"/>
      <c r="X354" s="739"/>
      <c r="AA354" s="20"/>
      <c r="AB354" s="20"/>
      <c r="AC354" s="20"/>
      <c r="AD354" s="20"/>
      <c r="AE354" s="20"/>
      <c r="AF354" s="20"/>
      <c r="AG354" s="20"/>
      <c r="AH354" s="20"/>
      <c r="AI354" s="20"/>
      <c r="AJ354" s="20"/>
      <c r="AK354" s="36"/>
      <c r="AL354" s="36"/>
      <c r="AM354" s="36"/>
      <c r="AN354" s="33"/>
      <c r="AO354" s="33"/>
      <c r="AP354" s="33"/>
      <c r="AQ354" s="33"/>
      <c r="AR354" s="33"/>
      <c r="AS354" s="33"/>
      <c r="AT354" s="33"/>
      <c r="AU354" s="33"/>
      <c r="AV354" s="33"/>
      <c r="AW354" s="33"/>
      <c r="AX354" s="33"/>
    </row>
    <row r="355" spans="2:50" ht="19.5" customHeight="1" x14ac:dyDescent="0.2">
      <c r="B355" s="509" t="s">
        <v>616</v>
      </c>
      <c r="C355" s="509"/>
      <c r="D355" s="509"/>
      <c r="E355" s="509"/>
      <c r="F355" s="509"/>
      <c r="G355" s="509"/>
      <c r="H355" s="509"/>
      <c r="I355" s="509"/>
      <c r="Q355" s="661"/>
      <c r="R355" s="662"/>
      <c r="S355" s="662"/>
      <c r="T355" s="662"/>
      <c r="U355" s="662"/>
      <c r="V355" s="662"/>
      <c r="W355" s="662"/>
      <c r="X355" s="663"/>
      <c r="AA355" s="19"/>
      <c r="AB355" s="19"/>
      <c r="AC355" s="19"/>
      <c r="AD355" s="19"/>
      <c r="AE355" s="19"/>
      <c r="AF355" s="19"/>
      <c r="AG355" s="19"/>
      <c r="AH355" s="19"/>
      <c r="AI355" s="19"/>
      <c r="AJ355" s="19"/>
      <c r="AK355" s="35"/>
      <c r="AL355" s="35"/>
      <c r="AM355" s="36"/>
      <c r="AN355" s="33"/>
      <c r="AO355" s="33"/>
      <c r="AP355" s="33"/>
      <c r="AQ355" s="33"/>
      <c r="AR355" s="33"/>
      <c r="AS355" s="33"/>
      <c r="AT355" s="33"/>
      <c r="AU355" s="33"/>
      <c r="AV355" s="33"/>
      <c r="AW355" s="33"/>
      <c r="AX355" s="33"/>
    </row>
    <row r="356" spans="2:50" ht="19.5" customHeight="1" x14ac:dyDescent="0.2">
      <c r="B356" s="513"/>
      <c r="C356" s="513"/>
      <c r="D356" s="513"/>
      <c r="E356" s="513"/>
      <c r="F356" s="513"/>
      <c r="G356" s="513"/>
      <c r="H356" s="513"/>
      <c r="I356" s="513"/>
      <c r="Q356" s="664"/>
      <c r="R356" s="665"/>
      <c r="S356" s="665"/>
      <c r="T356" s="665"/>
      <c r="U356" s="665"/>
      <c r="V356" s="665"/>
      <c r="W356" s="665"/>
      <c r="X356" s="666"/>
      <c r="Z356" s="21"/>
      <c r="AA356" s="21"/>
      <c r="AB356" s="21"/>
      <c r="AC356" s="21"/>
      <c r="AD356" s="21"/>
      <c r="AE356" s="21"/>
      <c r="AF356" s="21"/>
      <c r="AG356" s="21"/>
      <c r="AH356" s="21"/>
      <c r="AI356" s="21"/>
      <c r="AJ356" s="21"/>
      <c r="AK356" s="33" t="b">
        <f>IF(Q355=0,TRUE,FALSE)</f>
        <v>1</v>
      </c>
      <c r="AL356" s="37"/>
      <c r="AM356" s="36"/>
      <c r="AN356" s="33"/>
      <c r="AO356" s="33"/>
      <c r="AP356" s="33"/>
      <c r="AQ356" s="33"/>
      <c r="AR356" s="33"/>
      <c r="AS356" s="33"/>
      <c r="AT356" s="33"/>
      <c r="AU356" s="33"/>
      <c r="AV356" s="33"/>
      <c r="AW356" s="33"/>
      <c r="AX356" s="33"/>
    </row>
    <row r="357" spans="2:50" ht="19.5" customHeight="1" x14ac:dyDescent="0.2">
      <c r="B357" s="513"/>
      <c r="C357" s="513"/>
      <c r="D357" s="513"/>
      <c r="E357" s="513"/>
      <c r="F357" s="513"/>
      <c r="G357" s="513"/>
      <c r="H357" s="513"/>
      <c r="I357" s="513"/>
      <c r="S357" s="21"/>
      <c r="Z357" s="21"/>
      <c r="AA357" s="21"/>
      <c r="AB357" s="21"/>
      <c r="AC357" s="21"/>
      <c r="AD357" s="21"/>
      <c r="AE357" s="21"/>
      <c r="AF357" s="21"/>
      <c r="AG357" s="21"/>
      <c r="AH357" s="21"/>
      <c r="AI357" s="21"/>
      <c r="AJ357" s="21"/>
      <c r="AK357" s="37"/>
      <c r="AL357" s="37"/>
      <c r="AM357" s="36"/>
      <c r="AN357" s="33"/>
      <c r="AO357" s="33"/>
      <c r="AP357" s="33"/>
      <c r="AQ357" s="33"/>
      <c r="AR357" s="33"/>
      <c r="AS357" s="33"/>
      <c r="AT357" s="33"/>
      <c r="AU357" s="33"/>
      <c r="AV357" s="33"/>
      <c r="AW357" s="33"/>
      <c r="AX357" s="33"/>
    </row>
    <row r="358" spans="2:50" ht="19.5" customHeight="1" x14ac:dyDescent="0.2">
      <c r="B358" s="513"/>
      <c r="C358" s="513"/>
      <c r="D358" s="513"/>
      <c r="E358" s="513"/>
      <c r="F358" s="513"/>
      <c r="G358" s="513"/>
      <c r="H358" s="513"/>
      <c r="I358" s="513"/>
      <c r="U358" s="466" t="str">
        <f>IF(LarmStatus,"Minst ett av de obligatoriska kraven är inte ifyllda eller besvarade med Nej. Kontrollera rad "&amp;MATCH(TRUE,$AK$4:$AK$999,0)+3&amp;".","")</f>
        <v>Minst ett av de obligatoriska kraven är inte ifyllda eller besvarade med Nej. Kontrollera rad 17.</v>
      </c>
      <c r="V358" s="466"/>
      <c r="W358" s="466"/>
      <c r="X358" s="466"/>
      <c r="Z358" s="21"/>
      <c r="AA358" s="21"/>
      <c r="AB358" s="21"/>
      <c r="AK358" s="33"/>
      <c r="AL358" s="33"/>
      <c r="AM358" s="33"/>
      <c r="AN358" s="33"/>
      <c r="AO358" s="33"/>
      <c r="AP358" s="33"/>
      <c r="AQ358" s="33"/>
      <c r="AR358" s="33"/>
      <c r="AS358" s="33"/>
      <c r="AT358" s="33"/>
      <c r="AU358" s="33"/>
      <c r="AV358" s="33"/>
      <c r="AW358" s="33"/>
      <c r="AX358" s="33"/>
    </row>
    <row r="359" spans="2:50" ht="19.5" customHeight="1" x14ac:dyDescent="0.2">
      <c r="B359" s="513"/>
      <c r="C359" s="513"/>
      <c r="D359" s="513"/>
      <c r="E359" s="513"/>
      <c r="F359" s="513"/>
      <c r="G359" s="513"/>
      <c r="H359" s="513"/>
      <c r="I359" s="513"/>
      <c r="U359" s="466"/>
      <c r="V359" s="466"/>
      <c r="W359" s="466"/>
      <c r="X359" s="466"/>
      <c r="AA359" s="240"/>
      <c r="AB359" s="240"/>
      <c r="AC359" s="240"/>
      <c r="AD359" s="240"/>
      <c r="AE359" s="240"/>
      <c r="AJ359" s="15"/>
      <c r="AK359" s="15"/>
    </row>
    <row r="360" spans="2:50" ht="19.5" customHeight="1" x14ac:dyDescent="0.2">
      <c r="B360" s="513"/>
      <c r="C360" s="513"/>
      <c r="D360" s="513"/>
      <c r="E360" s="513"/>
      <c r="F360" s="513"/>
      <c r="G360" s="513"/>
      <c r="H360" s="513"/>
      <c r="I360" s="513"/>
      <c r="V360" s="15"/>
      <c r="AA360" s="240"/>
      <c r="AB360" s="240"/>
      <c r="AC360" s="240"/>
      <c r="AD360" s="240"/>
      <c r="AE360" s="240"/>
      <c r="AJ360" s="15"/>
      <c r="AK360" s="15"/>
    </row>
    <row r="361" spans="2:50" ht="17.25" customHeight="1" x14ac:dyDescent="0.2">
      <c r="B361" s="23"/>
      <c r="C361" s="23"/>
      <c r="D361" s="23"/>
      <c r="E361" s="23"/>
      <c r="F361" s="23"/>
      <c r="H361" s="17"/>
      <c r="I361" s="17"/>
      <c r="J361" s="17"/>
      <c r="Q361" s="227"/>
      <c r="T361" s="15"/>
      <c r="U361" s="15"/>
      <c r="V361" s="15"/>
      <c r="AA361" s="240"/>
      <c r="AB361" s="240"/>
      <c r="AC361" s="240"/>
      <c r="AD361" s="240"/>
      <c r="AE361" s="240"/>
      <c r="AJ361" s="15"/>
      <c r="AK361" s="15"/>
    </row>
    <row r="362" spans="2:50" ht="19.5" customHeight="1" x14ac:dyDescent="0.2">
      <c r="B362" s="11" t="s">
        <v>131</v>
      </c>
      <c r="Q362" s="11"/>
      <c r="V362" s="15"/>
      <c r="AA362" s="240"/>
      <c r="AB362" s="240"/>
      <c r="AC362" s="240"/>
      <c r="AD362" s="240"/>
      <c r="AE362" s="240"/>
      <c r="AJ362" s="15"/>
      <c r="AK362" s="15"/>
    </row>
    <row r="363" spans="2:50" ht="19.5" customHeight="1" x14ac:dyDescent="0.2">
      <c r="B363" s="509" t="s">
        <v>160</v>
      </c>
      <c r="C363" s="509"/>
      <c r="D363" s="509"/>
      <c r="E363" s="509"/>
      <c r="F363" s="509"/>
      <c r="G363" s="509"/>
      <c r="H363" s="509"/>
      <c r="I363" s="509"/>
      <c r="K363" s="24"/>
      <c r="Q363" s="744"/>
      <c r="R363" s="744"/>
      <c r="S363" s="744"/>
      <c r="T363" s="744"/>
      <c r="U363" s="226"/>
      <c r="V363" s="15"/>
      <c r="AA363" s="240"/>
      <c r="AB363" s="240"/>
      <c r="AC363" s="240"/>
      <c r="AD363" s="240"/>
      <c r="AE363" s="240"/>
    </row>
    <row r="364" spans="2:50" ht="19.5" customHeight="1" x14ac:dyDescent="0.2">
      <c r="B364" s="513"/>
      <c r="C364" s="513"/>
      <c r="D364" s="513"/>
      <c r="E364" s="513"/>
      <c r="F364" s="513"/>
      <c r="G364" s="513"/>
      <c r="H364" s="513"/>
      <c r="I364" s="513"/>
      <c r="K364" s="24"/>
      <c r="V364" s="15"/>
      <c r="AA364" s="240"/>
      <c r="AB364" s="240"/>
      <c r="AC364" s="240"/>
      <c r="AD364" s="240"/>
      <c r="AE364" s="240"/>
      <c r="AJ364" s="15"/>
      <c r="AK364" s="15"/>
    </row>
    <row r="365" spans="2:50" ht="19.5" customHeight="1" x14ac:dyDescent="0.2">
      <c r="B365" s="513"/>
      <c r="C365" s="513"/>
      <c r="D365" s="513"/>
      <c r="E365" s="513"/>
      <c r="F365" s="513"/>
      <c r="G365" s="513"/>
      <c r="H365" s="513"/>
      <c r="I365" s="513"/>
      <c r="K365" s="24"/>
      <c r="V365" s="15"/>
      <c r="AA365" s="240"/>
      <c r="AB365" s="240"/>
      <c r="AC365" s="240"/>
      <c r="AD365" s="240"/>
      <c r="AE365" s="240"/>
      <c r="AJ365" s="15"/>
      <c r="AK365" s="15"/>
    </row>
    <row r="366" spans="2:50" ht="19.5" customHeight="1" x14ac:dyDescent="0.2">
      <c r="B366" s="513"/>
      <c r="C366" s="513"/>
      <c r="D366" s="513"/>
      <c r="E366" s="513"/>
      <c r="F366" s="513"/>
      <c r="G366" s="513"/>
      <c r="H366" s="513"/>
      <c r="I366" s="513"/>
      <c r="K366" s="24"/>
      <c r="V366" s="15"/>
      <c r="AA366" s="240"/>
      <c r="AB366" s="240"/>
      <c r="AC366" s="240"/>
      <c r="AD366" s="240"/>
      <c r="AE366" s="240"/>
      <c r="AJ366" s="15"/>
      <c r="AK366" s="15"/>
    </row>
    <row r="367" spans="2:50" ht="19.5" customHeight="1" x14ac:dyDescent="0.2">
      <c r="J367" s="6"/>
      <c r="Q367" s="6"/>
      <c r="R367" s="6"/>
      <c r="S367" s="6"/>
      <c r="T367" s="6"/>
      <c r="U367" s="6"/>
      <c r="V367" s="15"/>
      <c r="AA367" s="240"/>
      <c r="AB367" s="240"/>
      <c r="AC367" s="240"/>
      <c r="AD367" s="240"/>
      <c r="AE367" s="240"/>
      <c r="AJ367" s="15"/>
      <c r="AK367" s="15"/>
    </row>
    <row r="368" spans="2:50" ht="17.25" customHeight="1" x14ac:dyDescent="0.2">
      <c r="B368" s="11" t="s">
        <v>324</v>
      </c>
      <c r="C368" s="23"/>
      <c r="D368" s="23"/>
      <c r="E368" s="23"/>
      <c r="F368" s="23"/>
      <c r="H368" s="17"/>
      <c r="I368" s="17"/>
      <c r="J368" s="17"/>
      <c r="Q368" s="227"/>
      <c r="T368" s="15"/>
      <c r="U368" s="15"/>
      <c r="V368" s="15"/>
      <c r="AA368" s="240"/>
      <c r="AB368" s="240"/>
      <c r="AC368" s="240"/>
      <c r="AD368" s="240"/>
      <c r="AE368" s="240"/>
      <c r="AJ368" s="15"/>
      <c r="AK368" s="15"/>
    </row>
    <row r="369" spans="2:37" s="1" customFormat="1" ht="43.9" customHeight="1" x14ac:dyDescent="0.2">
      <c r="B369" s="509" t="s">
        <v>617</v>
      </c>
      <c r="C369" s="509"/>
      <c r="D369" s="509"/>
      <c r="E369" s="509"/>
      <c r="F369" s="509"/>
      <c r="G369" s="509"/>
      <c r="H369" s="509"/>
      <c r="I369" s="509"/>
      <c r="AA369" s="240"/>
      <c r="AB369" s="240"/>
      <c r="AC369" s="240"/>
      <c r="AD369" s="240"/>
      <c r="AE369" s="240"/>
    </row>
    <row r="370" spans="2:37" s="1" customFormat="1" ht="41.25" customHeight="1" x14ac:dyDescent="0.2">
      <c r="B370" s="683"/>
      <c r="C370" s="684"/>
      <c r="D370" s="684"/>
      <c r="E370" s="685"/>
      <c r="F370" s="685"/>
      <c r="G370" s="685"/>
      <c r="H370" s="685"/>
      <c r="I370" s="686"/>
      <c r="AA370" s="240"/>
      <c r="AB370" s="240"/>
      <c r="AC370" s="240"/>
      <c r="AD370" s="240"/>
      <c r="AE370" s="240"/>
    </row>
    <row r="371" spans="2:37" s="1" customFormat="1" ht="41.25" customHeight="1" x14ac:dyDescent="0.2">
      <c r="B371" s="687"/>
      <c r="C371" s="688"/>
      <c r="D371" s="688"/>
      <c r="E371" s="689"/>
      <c r="F371" s="689"/>
      <c r="G371" s="689"/>
      <c r="H371" s="689"/>
      <c r="I371" s="690"/>
      <c r="AA371" s="240"/>
      <c r="AB371" s="240"/>
      <c r="AC371" s="240"/>
      <c r="AD371" s="240"/>
      <c r="AE371" s="240"/>
    </row>
    <row r="372" spans="2:37" s="1" customFormat="1" ht="25.5" customHeight="1" x14ac:dyDescent="0.25">
      <c r="B372" s="691"/>
      <c r="C372" s="692"/>
      <c r="D372" s="692"/>
      <c r="E372" s="692"/>
      <c r="F372" s="692"/>
      <c r="G372" s="692"/>
      <c r="H372" s="692"/>
      <c r="I372" s="693"/>
      <c r="J372" s="228"/>
      <c r="K372" s="228"/>
      <c r="L372" s="228"/>
      <c r="M372" s="228"/>
      <c r="N372" s="228"/>
      <c r="O372" s="228"/>
      <c r="AA372" s="240"/>
      <c r="AB372" s="240"/>
      <c r="AC372" s="240"/>
      <c r="AD372" s="240"/>
      <c r="AE372" s="240"/>
    </row>
    <row r="373" spans="2:37" ht="17.25" customHeight="1" x14ac:dyDescent="0.2">
      <c r="B373" s="23"/>
      <c r="C373" s="23"/>
      <c r="D373" s="23"/>
      <c r="E373" s="23"/>
      <c r="F373" s="23"/>
      <c r="H373" s="17"/>
      <c r="I373" s="17"/>
      <c r="J373" s="17"/>
      <c r="Q373" s="227"/>
      <c r="T373" s="15"/>
      <c r="U373" s="15"/>
      <c r="V373" s="15"/>
      <c r="AA373" s="240"/>
      <c r="AB373" s="240"/>
      <c r="AC373" s="240"/>
      <c r="AD373" s="240"/>
      <c r="AE373" s="240"/>
      <c r="AJ373" s="15"/>
      <c r="AK373" s="15"/>
    </row>
    <row r="374" spans="2:37" ht="20.25" customHeight="1" x14ac:dyDescent="0.2">
      <c r="B374" s="524" t="s">
        <v>35</v>
      </c>
      <c r="C374" s="524"/>
      <c r="D374" s="524"/>
      <c r="E374" s="524"/>
      <c r="F374" s="524"/>
      <c r="Q374" s="227"/>
      <c r="T374" s="15"/>
      <c r="U374" s="15"/>
      <c r="V374" s="15"/>
      <c r="AA374" s="240"/>
      <c r="AB374" s="240"/>
      <c r="AC374" s="240"/>
      <c r="AD374" s="240"/>
      <c r="AE374" s="240"/>
      <c r="AJ374" s="15"/>
      <c r="AK374" s="15"/>
    </row>
    <row r="375" spans="2:37" ht="33" customHeight="1" x14ac:dyDescent="0.2">
      <c r="B375" s="514" t="s">
        <v>36</v>
      </c>
      <c r="C375" s="515"/>
      <c r="D375" s="515"/>
      <c r="E375" s="515"/>
      <c r="F375" s="515"/>
      <c r="G375" s="515"/>
      <c r="H375" s="515"/>
      <c r="I375" s="515"/>
      <c r="J375" s="229"/>
      <c r="K375" s="214"/>
      <c r="L375" s="214"/>
      <c r="M375" s="214"/>
      <c r="N375" s="214"/>
      <c r="O375" s="214"/>
      <c r="P375" s="15"/>
      <c r="Q375" s="15"/>
      <c r="R375" s="15"/>
      <c r="S375" s="15"/>
      <c r="T375" s="15"/>
      <c r="U375" s="15"/>
      <c r="V375" s="15"/>
      <c r="AA375" s="240"/>
      <c r="AB375" s="240"/>
      <c r="AC375" s="240"/>
      <c r="AD375" s="240"/>
      <c r="AE375" s="240"/>
      <c r="AJ375" s="15"/>
      <c r="AK375" s="15"/>
    </row>
    <row r="376" spans="2:37" ht="17.25" customHeight="1" x14ac:dyDescent="0.2">
      <c r="B376" s="516"/>
      <c r="C376" s="517"/>
      <c r="D376" s="517"/>
      <c r="E376" s="517"/>
      <c r="F376" s="517"/>
      <c r="G376" s="517"/>
      <c r="H376" s="517"/>
      <c r="I376" s="517"/>
      <c r="J376" s="230"/>
      <c r="K376" s="215"/>
      <c r="L376" s="215"/>
      <c r="M376" s="215"/>
      <c r="N376" s="215"/>
      <c r="O376" s="215"/>
      <c r="P376" s="15"/>
      <c r="Q376" s="15"/>
      <c r="R376" s="15"/>
      <c r="S376" s="15"/>
      <c r="T376" s="15"/>
      <c r="U376" s="15"/>
      <c r="V376" s="15"/>
      <c r="AA376" s="240"/>
      <c r="AB376" s="240"/>
      <c r="AC376" s="240"/>
      <c r="AD376" s="240"/>
      <c r="AE376" s="240"/>
      <c r="AJ376" s="15"/>
      <c r="AK376" s="15"/>
    </row>
    <row r="377" spans="2:37" ht="12.75" customHeight="1" x14ac:dyDescent="0.2">
      <c r="B377" s="518"/>
      <c r="C377" s="519"/>
      <c r="D377" s="519"/>
      <c r="E377" s="519"/>
      <c r="F377" s="519"/>
      <c r="G377" s="519"/>
      <c r="H377" s="519"/>
      <c r="I377" s="519"/>
      <c r="J377" s="230"/>
      <c r="K377" s="215"/>
      <c r="L377" s="215"/>
      <c r="M377" s="215"/>
      <c r="N377" s="215"/>
      <c r="O377" s="215"/>
      <c r="AA377" s="240"/>
      <c r="AB377" s="240"/>
      <c r="AC377" s="240"/>
      <c r="AD377" s="240"/>
      <c r="AE377" s="240"/>
    </row>
    <row r="378" spans="2:37" ht="12.75" customHeight="1" x14ac:dyDescent="0.2">
      <c r="B378" s="518"/>
      <c r="C378" s="519"/>
      <c r="D378" s="519"/>
      <c r="E378" s="519"/>
      <c r="F378" s="519"/>
      <c r="G378" s="519"/>
      <c r="H378" s="519"/>
      <c r="I378" s="519"/>
      <c r="J378" s="230"/>
      <c r="K378" s="215"/>
      <c r="L378" s="215"/>
      <c r="M378" s="215"/>
      <c r="N378" s="215"/>
      <c r="O378" s="215"/>
      <c r="AA378" s="240"/>
      <c r="AB378" s="240"/>
      <c r="AC378" s="240"/>
      <c r="AD378" s="240"/>
      <c r="AE378" s="240"/>
    </row>
    <row r="379" spans="2:37" ht="12.75" customHeight="1" x14ac:dyDescent="0.2">
      <c r="B379" s="518"/>
      <c r="C379" s="519"/>
      <c r="D379" s="519"/>
      <c r="E379" s="519"/>
      <c r="F379" s="519"/>
      <c r="G379" s="519"/>
      <c r="H379" s="519"/>
      <c r="I379" s="519"/>
      <c r="J379" s="230"/>
      <c r="K379" s="215"/>
      <c r="L379" s="215"/>
      <c r="M379" s="215"/>
      <c r="N379" s="215"/>
      <c r="O379" s="215"/>
      <c r="AA379" s="240"/>
      <c r="AB379" s="240"/>
      <c r="AC379" s="240"/>
      <c r="AD379" s="240"/>
      <c r="AE379" s="240"/>
    </row>
    <row r="380" spans="2:37" ht="12.75" customHeight="1" x14ac:dyDescent="0.2">
      <c r="B380" s="518"/>
      <c r="C380" s="519"/>
      <c r="D380" s="519"/>
      <c r="E380" s="519"/>
      <c r="F380" s="519"/>
      <c r="G380" s="519"/>
      <c r="H380" s="519"/>
      <c r="I380" s="519"/>
      <c r="J380" s="230"/>
      <c r="K380" s="215"/>
      <c r="L380" s="215"/>
      <c r="M380" s="215"/>
      <c r="N380" s="215"/>
      <c r="O380" s="215"/>
      <c r="AA380" s="240"/>
      <c r="AB380" s="240"/>
      <c r="AC380" s="240"/>
      <c r="AD380" s="240"/>
      <c r="AE380" s="240"/>
    </row>
    <row r="381" spans="2:37" ht="12.75" customHeight="1" x14ac:dyDescent="0.2">
      <c r="B381" s="518"/>
      <c r="C381" s="519"/>
      <c r="D381" s="519"/>
      <c r="E381" s="519"/>
      <c r="F381" s="519"/>
      <c r="G381" s="519"/>
      <c r="H381" s="519"/>
      <c r="I381" s="519"/>
      <c r="J381" s="230"/>
      <c r="K381" s="215"/>
      <c r="L381" s="215"/>
      <c r="M381" s="215"/>
      <c r="N381" s="215"/>
      <c r="O381" s="215"/>
      <c r="AA381" s="240"/>
      <c r="AB381" s="240"/>
      <c r="AC381" s="240"/>
      <c r="AD381" s="240"/>
      <c r="AE381" s="240"/>
    </row>
    <row r="382" spans="2:37" ht="12.75" customHeight="1" x14ac:dyDescent="0.2">
      <c r="B382" s="518"/>
      <c r="C382" s="519"/>
      <c r="D382" s="519"/>
      <c r="E382" s="519"/>
      <c r="F382" s="519"/>
      <c r="G382" s="519"/>
      <c r="H382" s="519"/>
      <c r="I382" s="519"/>
      <c r="J382" s="231"/>
      <c r="K382" s="147"/>
      <c r="L382" s="147"/>
      <c r="M382" s="147"/>
      <c r="N382" s="147"/>
      <c r="O382" s="147"/>
      <c r="AA382" s="240"/>
      <c r="AB382" s="240"/>
      <c r="AC382" s="240"/>
      <c r="AD382" s="240"/>
      <c r="AE382" s="240"/>
    </row>
    <row r="383" spans="2:37" ht="12.75" customHeight="1" x14ac:dyDescent="0.2">
      <c r="B383" s="518"/>
      <c r="C383" s="519"/>
      <c r="D383" s="519"/>
      <c r="E383" s="519"/>
      <c r="F383" s="519"/>
      <c r="G383" s="519"/>
      <c r="H383" s="519"/>
      <c r="I383" s="519"/>
      <c r="J383" s="231"/>
      <c r="K383" s="147"/>
      <c r="L383" s="147"/>
      <c r="M383" s="147"/>
      <c r="N383" s="147"/>
      <c r="O383" s="147"/>
      <c r="AA383" s="240"/>
      <c r="AB383" s="240"/>
      <c r="AC383" s="240"/>
      <c r="AD383" s="240"/>
      <c r="AE383" s="240"/>
    </row>
    <row r="384" spans="2:37" ht="12.75" customHeight="1" x14ac:dyDescent="0.2">
      <c r="B384" s="518"/>
      <c r="C384" s="519"/>
      <c r="D384" s="519"/>
      <c r="E384" s="519"/>
      <c r="F384" s="519"/>
      <c r="G384" s="519"/>
      <c r="H384" s="519"/>
      <c r="I384" s="519"/>
      <c r="J384" s="231"/>
      <c r="K384" s="147"/>
      <c r="L384" s="147"/>
      <c r="M384" s="147"/>
      <c r="N384" s="147"/>
      <c r="O384" s="147"/>
      <c r="AA384" s="240"/>
      <c r="AB384" s="240"/>
      <c r="AC384" s="240"/>
      <c r="AD384" s="240"/>
      <c r="AE384" s="240"/>
    </row>
    <row r="385" spans="2:31" ht="15" customHeight="1" x14ac:dyDescent="0.2">
      <c r="B385" s="520"/>
      <c r="C385" s="521"/>
      <c r="D385" s="521"/>
      <c r="E385" s="521"/>
      <c r="F385" s="521"/>
      <c r="G385" s="521"/>
      <c r="H385" s="521"/>
      <c r="I385" s="521"/>
      <c r="J385" s="231"/>
      <c r="K385" s="147"/>
      <c r="L385" s="147"/>
      <c r="M385" s="147"/>
      <c r="N385" s="147"/>
      <c r="O385" s="147"/>
      <c r="AA385" s="240"/>
      <c r="AB385" s="240"/>
      <c r="AC385" s="240"/>
      <c r="AD385" s="240"/>
      <c r="AE385" s="240"/>
    </row>
    <row r="386" spans="2:31" x14ac:dyDescent="0.2">
      <c r="Q386" s="24"/>
      <c r="AA386" s="240"/>
      <c r="AB386" s="240"/>
      <c r="AC386" s="240"/>
      <c r="AD386" s="240"/>
      <c r="AE386" s="240"/>
    </row>
    <row r="387" spans="2:31" ht="15" customHeight="1" x14ac:dyDescent="0.2">
      <c r="B387" s="11" t="s">
        <v>609</v>
      </c>
      <c r="M387" s="11"/>
      <c r="N387" s="11"/>
      <c r="O387" s="11"/>
    </row>
    <row r="388" spans="2:31" ht="19.5" customHeight="1" x14ac:dyDescent="0.2">
      <c r="B388" s="509" t="s">
        <v>116</v>
      </c>
      <c r="C388" s="509"/>
      <c r="D388" s="509"/>
      <c r="E388" s="509"/>
      <c r="F388" s="509"/>
      <c r="G388" s="509"/>
      <c r="H388" s="509"/>
      <c r="I388" s="509"/>
    </row>
    <row r="389" spans="2:31" ht="19.5" customHeight="1" x14ac:dyDescent="0.2">
      <c r="B389" s="513"/>
      <c r="C389" s="513"/>
      <c r="D389" s="513"/>
      <c r="E389" s="513"/>
      <c r="F389" s="513"/>
      <c r="G389" s="513"/>
      <c r="H389" s="513"/>
      <c r="I389" s="513"/>
      <c r="P389" s="30"/>
    </row>
    <row r="390" spans="2:31" ht="19.5" customHeight="1" x14ac:dyDescent="0.2">
      <c r="B390" s="513"/>
      <c r="C390" s="513"/>
      <c r="D390" s="513"/>
      <c r="E390" s="513"/>
      <c r="F390" s="513"/>
      <c r="G390" s="513"/>
      <c r="H390" s="513"/>
      <c r="I390" s="513"/>
    </row>
    <row r="391" spans="2:31" ht="19.5" customHeight="1" x14ac:dyDescent="0.2">
      <c r="B391" s="510"/>
      <c r="C391" s="511"/>
      <c r="D391" s="511"/>
      <c r="E391" s="511"/>
      <c r="F391" s="511"/>
      <c r="G391" s="511"/>
      <c r="H391" s="511"/>
      <c r="I391" s="512"/>
    </row>
    <row r="392" spans="2:31" ht="19.5" customHeight="1" x14ac:dyDescent="0.2">
      <c r="B392" s="11"/>
    </row>
    <row r="394" spans="2:31" ht="19.5" customHeight="1" x14ac:dyDescent="0.2">
      <c r="B394" s="11"/>
      <c r="H394" s="11"/>
    </row>
    <row r="395" spans="2:31" ht="19.5" customHeight="1" x14ac:dyDescent="0.2">
      <c r="B395" s="11"/>
      <c r="H395" s="11"/>
    </row>
    <row r="396" spans="2:31" ht="21" customHeight="1" x14ac:dyDescent="0.2">
      <c r="M396" s="24"/>
      <c r="N396" s="24"/>
      <c r="O396" s="24"/>
    </row>
    <row r="397" spans="2:31" ht="51" customHeight="1" x14ac:dyDescent="0.2">
      <c r="B397" s="506" t="s">
        <v>912</v>
      </c>
      <c r="C397" s="507"/>
      <c r="D397" s="507"/>
      <c r="E397" s="507"/>
      <c r="F397" s="507"/>
      <c r="G397" s="507"/>
      <c r="H397" s="507"/>
      <c r="I397" s="508"/>
    </row>
    <row r="398" spans="2:31" ht="21" customHeight="1" x14ac:dyDescent="0.2">
      <c r="B398" s="51"/>
    </row>
    <row r="399" spans="2:31" ht="21.75" customHeight="1" x14ac:dyDescent="0.2">
      <c r="B399" s="14"/>
      <c r="C399" s="14"/>
      <c r="D399" s="14"/>
      <c r="E399" s="14"/>
      <c r="F399" s="14"/>
      <c r="G399" s="14"/>
      <c r="H399" s="14"/>
      <c r="I399" s="14"/>
      <c r="J399" s="14"/>
      <c r="K399" s="14"/>
      <c r="L399" s="14"/>
      <c r="M399" s="14"/>
      <c r="N399" s="14"/>
      <c r="O399" s="14"/>
    </row>
    <row r="400" spans="2:31" ht="7.5" customHeight="1" x14ac:dyDescent="0.2">
      <c r="B400" s="14"/>
      <c r="C400" s="14"/>
      <c r="D400" s="14"/>
      <c r="E400" s="14"/>
      <c r="F400" s="14"/>
      <c r="G400" s="14"/>
      <c r="H400" s="14"/>
      <c r="I400" s="14"/>
      <c r="J400" s="14"/>
      <c r="K400" s="14"/>
      <c r="L400" s="14"/>
      <c r="M400" s="14"/>
      <c r="N400" s="14"/>
      <c r="O400" s="14"/>
    </row>
    <row r="401" spans="2:50" ht="18" customHeight="1" x14ac:dyDescent="0.2">
      <c r="B401" s="14"/>
      <c r="C401" s="14"/>
      <c r="D401" s="14"/>
      <c r="E401" s="14"/>
      <c r="F401" s="14"/>
      <c r="G401" s="14"/>
      <c r="H401" s="14"/>
      <c r="I401" s="14"/>
      <c r="J401" s="14"/>
      <c r="K401" s="14"/>
      <c r="L401" s="14"/>
      <c r="M401" s="14"/>
      <c r="N401" s="14"/>
      <c r="O401" s="14"/>
    </row>
    <row r="402" spans="2:50" ht="14.25" customHeight="1" x14ac:dyDescent="0.2">
      <c r="B402" s="25"/>
      <c r="C402" s="25"/>
      <c r="D402" s="25"/>
    </row>
    <row r="403" spans="2:50" ht="26.25" customHeight="1" x14ac:dyDescent="0.2">
      <c r="B403" s="25"/>
      <c r="C403" s="25"/>
      <c r="D403" s="25"/>
      <c r="F403" s="24"/>
    </row>
    <row r="404" spans="2:50" ht="42.75" customHeight="1" x14ac:dyDescent="0.2">
      <c r="F404" s="24"/>
    </row>
    <row r="405" spans="2:50" ht="31.5" customHeight="1" x14ac:dyDescent="0.2"/>
    <row r="406" spans="2:50" ht="7.5" customHeight="1" x14ac:dyDescent="0.2">
      <c r="AK406" s="33"/>
      <c r="AL406" s="33"/>
      <c r="AM406" s="33"/>
      <c r="AN406" s="33"/>
      <c r="AO406" s="33"/>
      <c r="AP406" s="33"/>
      <c r="AQ406" s="33"/>
      <c r="AR406" s="33"/>
      <c r="AS406" s="33"/>
      <c r="AT406" s="33"/>
      <c r="AU406" s="33"/>
      <c r="AV406" s="33"/>
      <c r="AW406" s="33"/>
      <c r="AX406" s="33"/>
    </row>
    <row r="407" spans="2:50" ht="7.5" customHeight="1" x14ac:dyDescent="0.2">
      <c r="AK407" s="33"/>
      <c r="AL407" s="33"/>
      <c r="AM407" s="33"/>
      <c r="AN407" s="33"/>
      <c r="AO407" s="33"/>
      <c r="AP407" s="33"/>
      <c r="AQ407" s="33"/>
      <c r="AR407" s="33"/>
      <c r="AS407" s="33"/>
      <c r="AT407" s="33"/>
      <c r="AU407" s="33"/>
      <c r="AV407" s="33"/>
      <c r="AW407" s="33"/>
      <c r="AX407" s="33"/>
    </row>
    <row r="408" spans="2:50" ht="20.25" customHeight="1" x14ac:dyDescent="0.2">
      <c r="AK408" s="33"/>
      <c r="AL408" s="33"/>
      <c r="AM408" s="33"/>
      <c r="AN408" s="33"/>
      <c r="AO408" s="33"/>
      <c r="AP408" s="33"/>
      <c r="AQ408" s="33"/>
      <c r="AR408" s="33"/>
      <c r="AS408" s="33"/>
      <c r="AT408" s="33"/>
      <c r="AU408" s="33"/>
      <c r="AV408" s="33"/>
      <c r="AW408" s="33"/>
      <c r="AX408" s="33"/>
    </row>
    <row r="409" spans="2:50" ht="17.25" customHeight="1" x14ac:dyDescent="0.2">
      <c r="AK409" s="33"/>
      <c r="AL409" s="33"/>
      <c r="AM409" s="33"/>
      <c r="AN409" s="33"/>
      <c r="AO409" s="33"/>
      <c r="AP409" s="33"/>
      <c r="AQ409" s="33"/>
      <c r="AR409" s="33"/>
      <c r="AS409" s="33"/>
      <c r="AT409" s="33"/>
      <c r="AU409" s="33"/>
      <c r="AV409" s="33"/>
      <c r="AW409" s="33"/>
      <c r="AX409" s="33"/>
    </row>
    <row r="410" spans="2:50" ht="17.25" customHeight="1" x14ac:dyDescent="0.2">
      <c r="AK410" s="33"/>
      <c r="AL410" s="33"/>
      <c r="AM410" s="33"/>
      <c r="AN410" s="33"/>
      <c r="AO410" s="33"/>
      <c r="AP410" s="33"/>
      <c r="AQ410" s="33"/>
      <c r="AR410" s="33"/>
      <c r="AS410" s="33"/>
      <c r="AT410" s="33"/>
      <c r="AU410" s="33"/>
      <c r="AV410" s="33"/>
      <c r="AW410" s="33"/>
      <c r="AX410" s="33"/>
    </row>
    <row r="411" spans="2:50" ht="17.25" customHeight="1" x14ac:dyDescent="0.2">
      <c r="AK411" s="33"/>
      <c r="AL411" s="33"/>
      <c r="AM411" s="33"/>
      <c r="AN411" s="33"/>
      <c r="AO411" s="33"/>
      <c r="AP411" s="33"/>
      <c r="AQ411" s="33"/>
      <c r="AR411" s="33"/>
      <c r="AS411" s="33"/>
      <c r="AT411" s="33"/>
      <c r="AU411" s="33"/>
      <c r="AV411" s="33"/>
      <c r="AW411" s="33"/>
      <c r="AX411" s="33"/>
    </row>
    <row r="412" spans="2:50" ht="17.25" customHeight="1" x14ac:dyDescent="0.2">
      <c r="AK412" s="33"/>
      <c r="AL412" s="33"/>
      <c r="AM412" s="33"/>
      <c r="AN412" s="33"/>
      <c r="AO412" s="33"/>
      <c r="AP412" s="33"/>
      <c r="AQ412" s="33"/>
      <c r="AR412" s="33"/>
      <c r="AS412" s="33"/>
      <c r="AT412" s="33"/>
      <c r="AU412" s="33"/>
      <c r="AV412" s="33"/>
      <c r="AW412" s="33"/>
      <c r="AX412" s="33"/>
    </row>
    <row r="413" spans="2:50" ht="17.25" customHeight="1" x14ac:dyDescent="0.2">
      <c r="AK413" s="33"/>
      <c r="AL413" s="33"/>
      <c r="AM413" s="33"/>
      <c r="AN413" s="33"/>
      <c r="AO413" s="33"/>
      <c r="AP413" s="33"/>
      <c r="AQ413" s="33"/>
      <c r="AR413" s="33"/>
      <c r="AS413" s="33"/>
      <c r="AT413" s="33"/>
      <c r="AU413" s="33"/>
      <c r="AV413" s="33"/>
      <c r="AW413" s="33"/>
      <c r="AX413" s="33"/>
    </row>
    <row r="414" spans="2:50" ht="17.25" customHeight="1" x14ac:dyDescent="0.2">
      <c r="AK414" s="33"/>
      <c r="AL414" s="33"/>
      <c r="AM414" s="33"/>
      <c r="AN414" s="33"/>
      <c r="AO414" s="33"/>
      <c r="AP414" s="33"/>
      <c r="AQ414" s="33"/>
      <c r="AR414" s="33"/>
      <c r="AS414" s="33"/>
      <c r="AT414" s="33"/>
      <c r="AU414" s="33"/>
      <c r="AV414" s="33"/>
      <c r="AW414" s="33"/>
      <c r="AX414" s="33"/>
    </row>
    <row r="415" spans="2:50" ht="17.25" customHeight="1" x14ac:dyDescent="0.2">
      <c r="AK415" s="33"/>
      <c r="AL415" s="33"/>
      <c r="AM415" s="33"/>
      <c r="AN415" s="33"/>
      <c r="AO415" s="33"/>
      <c r="AP415" s="33"/>
      <c r="AQ415" s="33"/>
      <c r="AR415" s="33"/>
      <c r="AS415" s="33"/>
      <c r="AT415" s="33"/>
      <c r="AU415" s="33"/>
      <c r="AV415" s="33"/>
      <c r="AW415" s="33"/>
      <c r="AX415" s="33"/>
    </row>
  </sheetData>
  <sheetProtection algorithmName="SHA-512" hashValue="vm8Wtkn1Tdoso+uYDgNVFsOiUw+G9XnTNN7ESDM7aKk5Y5LEQbhHDQLh+zSzVpdwW2YzFId2ZcQNLH9zXH4V+A==" saltValue="prr9UKYbUu2Bw4rDrrxGnw==" spinCount="100000" sheet="1" objects="1" scenarios="1" selectLockedCells="1"/>
  <dataConsolidate/>
  <mergeCells count="1088">
    <mergeCell ref="AE86:AF86"/>
    <mergeCell ref="AE87:AF87"/>
    <mergeCell ref="AE89:AF89"/>
    <mergeCell ref="AE69:AF69"/>
    <mergeCell ref="AE70:AF70"/>
    <mergeCell ref="AE71:AF71"/>
    <mergeCell ref="AE72:AF72"/>
    <mergeCell ref="AE73:AF73"/>
    <mergeCell ref="AE74:AF74"/>
    <mergeCell ref="AE75:AF75"/>
    <mergeCell ref="AE76:AF76"/>
    <mergeCell ref="AE77:AF77"/>
    <mergeCell ref="AE78:AF78"/>
    <mergeCell ref="AE79:AF79"/>
    <mergeCell ref="AE80:AF80"/>
    <mergeCell ref="AE81:AF81"/>
    <mergeCell ref="AE82:AF82"/>
    <mergeCell ref="AE83:AF83"/>
    <mergeCell ref="AE84:AF84"/>
    <mergeCell ref="AE85:AF85"/>
    <mergeCell ref="AE52:AF52"/>
    <mergeCell ref="AE53:AF53"/>
    <mergeCell ref="AE54:AF54"/>
    <mergeCell ref="AE55:AF55"/>
    <mergeCell ref="AE56:AF56"/>
    <mergeCell ref="AE57:AF57"/>
    <mergeCell ref="AE58:AF58"/>
    <mergeCell ref="AE59:AF59"/>
    <mergeCell ref="AE60:AF60"/>
    <mergeCell ref="AE61:AF61"/>
    <mergeCell ref="AE62:AF62"/>
    <mergeCell ref="AE63:AF63"/>
    <mergeCell ref="AE64:AF64"/>
    <mergeCell ref="AE65:AF65"/>
    <mergeCell ref="AE66:AF66"/>
    <mergeCell ref="AE67:AF67"/>
    <mergeCell ref="AE68:AF68"/>
    <mergeCell ref="R76:S76"/>
    <mergeCell ref="G67:H67"/>
    <mergeCell ref="R138:T138"/>
    <mergeCell ref="R139:T139"/>
    <mergeCell ref="R140:T140"/>
    <mergeCell ref="R141:T141"/>
    <mergeCell ref="R142:T142"/>
    <mergeCell ref="C93:E93"/>
    <mergeCell ref="C94:E94"/>
    <mergeCell ref="C95:E95"/>
    <mergeCell ref="C96:E96"/>
    <mergeCell ref="C97:E97"/>
    <mergeCell ref="C138:E138"/>
    <mergeCell ref="C139:E139"/>
    <mergeCell ref="C140:E140"/>
    <mergeCell ref="C141:E141"/>
    <mergeCell ref="F140:G140"/>
    <mergeCell ref="F141:G141"/>
    <mergeCell ref="F142:G142"/>
    <mergeCell ref="F95:G95"/>
    <mergeCell ref="F96:G96"/>
    <mergeCell ref="R134:T134"/>
    <mergeCell ref="C136:E136"/>
    <mergeCell ref="F136:G136"/>
    <mergeCell ref="R136:T136"/>
    <mergeCell ref="C126:E126"/>
    <mergeCell ref="F126:G126"/>
    <mergeCell ref="F93:G93"/>
    <mergeCell ref="C103:E103"/>
    <mergeCell ref="F103:G103"/>
    <mergeCell ref="C98:E98"/>
    <mergeCell ref="F98:G98"/>
    <mergeCell ref="W12:X12"/>
    <mergeCell ref="B13:D13"/>
    <mergeCell ref="G57:H57"/>
    <mergeCell ref="R57:S57"/>
    <mergeCell ref="G56:H56"/>
    <mergeCell ref="F97:G97"/>
    <mergeCell ref="R101:T101"/>
    <mergeCell ref="G73:H73"/>
    <mergeCell ref="R73:S73"/>
    <mergeCell ref="G74:H74"/>
    <mergeCell ref="R74:S74"/>
    <mergeCell ref="G58:H58"/>
    <mergeCell ref="R58:S58"/>
    <mergeCell ref="G59:H59"/>
    <mergeCell ref="R59:S59"/>
    <mergeCell ref="G75:H75"/>
    <mergeCell ref="R75:S75"/>
    <mergeCell ref="R92:T92"/>
    <mergeCell ref="R93:T93"/>
    <mergeCell ref="R94:T94"/>
    <mergeCell ref="R95:T95"/>
    <mergeCell ref="R96:T96"/>
    <mergeCell ref="R97:T97"/>
    <mergeCell ref="F99:G99"/>
    <mergeCell ref="R99:T99"/>
    <mergeCell ref="G60:H60"/>
    <mergeCell ref="R60:S60"/>
    <mergeCell ref="G61:H61"/>
    <mergeCell ref="R61:S61"/>
    <mergeCell ref="G62:H62"/>
    <mergeCell ref="R62:S62"/>
    <mergeCell ref="G76:H76"/>
    <mergeCell ref="H8:I8"/>
    <mergeCell ref="J8:P8"/>
    <mergeCell ref="B11:D11"/>
    <mergeCell ref="E11:G11"/>
    <mergeCell ref="H11:I11"/>
    <mergeCell ref="Q11:T11"/>
    <mergeCell ref="U11:X11"/>
    <mergeCell ref="B12:D12"/>
    <mergeCell ref="E12:G12"/>
    <mergeCell ref="H12:I12"/>
    <mergeCell ref="Q12:T12"/>
    <mergeCell ref="U12:V12"/>
    <mergeCell ref="Y92:Z92"/>
    <mergeCell ref="C92:E92"/>
    <mergeCell ref="G85:H85"/>
    <mergeCell ref="G83:H83"/>
    <mergeCell ref="G84:H84"/>
    <mergeCell ref="R86:S86"/>
    <mergeCell ref="R87:S87"/>
    <mergeCell ref="G87:H87"/>
    <mergeCell ref="G86:H86"/>
    <mergeCell ref="Q16:S16"/>
    <mergeCell ref="T16:X16"/>
    <mergeCell ref="Q17:S17"/>
    <mergeCell ref="T17:X17"/>
    <mergeCell ref="B17:E19"/>
    <mergeCell ref="Q14:T14"/>
    <mergeCell ref="U14:X14"/>
    <mergeCell ref="B15:D15"/>
    <mergeCell ref="E15:I15"/>
    <mergeCell ref="Q15:T15"/>
    <mergeCell ref="U15:X15"/>
    <mergeCell ref="B22:I27"/>
    <mergeCell ref="Q22:X26"/>
    <mergeCell ref="Q29:X29"/>
    <mergeCell ref="B30:I30"/>
    <mergeCell ref="Q30:X30"/>
    <mergeCell ref="B32:C32"/>
    <mergeCell ref="D32:E32"/>
    <mergeCell ref="G32:I32"/>
    <mergeCell ref="B3:E3"/>
    <mergeCell ref="Q3:S3"/>
    <mergeCell ref="U3:X3"/>
    <mergeCell ref="B4:I5"/>
    <mergeCell ref="J4:P4"/>
    <mergeCell ref="Q4:X5"/>
    <mergeCell ref="J5:P5"/>
    <mergeCell ref="B10:D10"/>
    <mergeCell ref="E10:G10"/>
    <mergeCell ref="H10:I10"/>
    <mergeCell ref="J10:P10"/>
    <mergeCell ref="Q10:T10"/>
    <mergeCell ref="U10:X10"/>
    <mergeCell ref="Q8:V8"/>
    <mergeCell ref="W8:X8"/>
    <mergeCell ref="B9:G9"/>
    <mergeCell ref="H9:I9"/>
    <mergeCell ref="J9:P9"/>
    <mergeCell ref="Q9:V9"/>
    <mergeCell ref="W9:X9"/>
    <mergeCell ref="B6:I6"/>
    <mergeCell ref="J6:P7"/>
    <mergeCell ref="B7:I7"/>
    <mergeCell ref="B8:G8"/>
    <mergeCell ref="R56:S56"/>
    <mergeCell ref="R82:S82"/>
    <mergeCell ref="R83:S83"/>
    <mergeCell ref="R84:S84"/>
    <mergeCell ref="R85:S85"/>
    <mergeCell ref="B90:F90"/>
    <mergeCell ref="B91:F91"/>
    <mergeCell ref="F92:G92"/>
    <mergeCell ref="G82:H82"/>
    <mergeCell ref="C100:E100"/>
    <mergeCell ref="F100:G100"/>
    <mergeCell ref="R100:T100"/>
    <mergeCell ref="E13:G13"/>
    <mergeCell ref="H13:I13"/>
    <mergeCell ref="Q13:T13"/>
    <mergeCell ref="U13:V13"/>
    <mergeCell ref="W13:X13"/>
    <mergeCell ref="B14:D14"/>
    <mergeCell ref="E14:I14"/>
    <mergeCell ref="B36:C36"/>
    <mergeCell ref="D36:E36"/>
    <mergeCell ref="G36:H37"/>
    <mergeCell ref="I36:I37"/>
    <mergeCell ref="B38:C38"/>
    <mergeCell ref="D38:E38"/>
    <mergeCell ref="G38:H38"/>
    <mergeCell ref="B33:C33"/>
    <mergeCell ref="D33:E33"/>
    <mergeCell ref="G33:I33"/>
    <mergeCell ref="B35:C35"/>
    <mergeCell ref="D35:E35"/>
    <mergeCell ref="G35:I35"/>
    <mergeCell ref="B39:C39"/>
    <mergeCell ref="D39:E39"/>
    <mergeCell ref="G39:H39"/>
    <mergeCell ref="B41:K41"/>
    <mergeCell ref="B42:K42"/>
    <mergeCell ref="B44:K44"/>
    <mergeCell ref="B45:K45"/>
    <mergeCell ref="B48:F48"/>
    <mergeCell ref="V49:X49"/>
    <mergeCell ref="G55:H55"/>
    <mergeCell ref="R52:S52"/>
    <mergeCell ref="R53:S53"/>
    <mergeCell ref="R54:S54"/>
    <mergeCell ref="R55:S55"/>
    <mergeCell ref="B50:F50"/>
    <mergeCell ref="B51:F51"/>
    <mergeCell ref="G52:H52"/>
    <mergeCell ref="G53:H53"/>
    <mergeCell ref="G54:H54"/>
    <mergeCell ref="F101:G101"/>
    <mergeCell ref="F146:G146"/>
    <mergeCell ref="C109:E109"/>
    <mergeCell ref="F109:G109"/>
    <mergeCell ref="C124:E124"/>
    <mergeCell ref="F124:G124"/>
    <mergeCell ref="B166:J167"/>
    <mergeCell ref="B169:F169"/>
    <mergeCell ref="B170:E170"/>
    <mergeCell ref="B162:J162"/>
    <mergeCell ref="B163:D163"/>
    <mergeCell ref="B165:J165"/>
    <mergeCell ref="B156:J156"/>
    <mergeCell ref="B157:J157"/>
    <mergeCell ref="E159:I159"/>
    <mergeCell ref="C143:E143"/>
    <mergeCell ref="F143:G143"/>
    <mergeCell ref="C142:E142"/>
    <mergeCell ref="C144:E144"/>
    <mergeCell ref="F144:G144"/>
    <mergeCell ref="C145:E145"/>
    <mergeCell ref="F145:G145"/>
    <mergeCell ref="C146:E146"/>
    <mergeCell ref="C102:E102"/>
    <mergeCell ref="F102:G102"/>
    <mergeCell ref="C127:E127"/>
    <mergeCell ref="F127:G127"/>
    <mergeCell ref="C105:E105"/>
    <mergeCell ref="F105:G105"/>
    <mergeCell ref="F94:G94"/>
    <mergeCell ref="G174:K174"/>
    <mergeCell ref="G175:K175"/>
    <mergeCell ref="G176:K176"/>
    <mergeCell ref="G192:K192"/>
    <mergeCell ref="R143:T143"/>
    <mergeCell ref="Y143:Z143"/>
    <mergeCell ref="R144:T144"/>
    <mergeCell ref="Y144:Z144"/>
    <mergeCell ref="R145:T145"/>
    <mergeCell ref="Y145:Z145"/>
    <mergeCell ref="Y149:Z149"/>
    <mergeCell ref="C150:E150"/>
    <mergeCell ref="F150:G150"/>
    <mergeCell ref="R150:T150"/>
    <mergeCell ref="Y150:Z150"/>
    <mergeCell ref="C151:E151"/>
    <mergeCell ref="F151:G151"/>
    <mergeCell ref="R151:T151"/>
    <mergeCell ref="Y151:Z151"/>
    <mergeCell ref="C147:E147"/>
    <mergeCell ref="R98:T98"/>
    <mergeCell ref="C99:E99"/>
    <mergeCell ref="R192:AA192"/>
    <mergeCell ref="Y100:Z100"/>
    <mergeCell ref="C101:E101"/>
    <mergeCell ref="C133:E133"/>
    <mergeCell ref="F133:G133"/>
    <mergeCell ref="R133:T133"/>
    <mergeCell ref="Y133:Z133"/>
    <mergeCell ref="C134:E134"/>
    <mergeCell ref="F134:G134"/>
    <mergeCell ref="R172:AA172"/>
    <mergeCell ref="R173:AA173"/>
    <mergeCell ref="B171:D171"/>
    <mergeCell ref="B172:D172"/>
    <mergeCell ref="B173:D173"/>
    <mergeCell ref="B174:D174"/>
    <mergeCell ref="B175:D175"/>
    <mergeCell ref="G171:K171"/>
    <mergeCell ref="G172:K172"/>
    <mergeCell ref="G173:K173"/>
    <mergeCell ref="E171:F171"/>
    <mergeCell ref="E172:F172"/>
    <mergeCell ref="E173:F173"/>
    <mergeCell ref="F147:G147"/>
    <mergeCell ref="R147:T147"/>
    <mergeCell ref="C148:E148"/>
    <mergeCell ref="F148:G148"/>
    <mergeCell ref="R148:T148"/>
    <mergeCell ref="R171:AA171"/>
    <mergeCell ref="Y152:Z152"/>
    <mergeCell ref="E174:F174"/>
    <mergeCell ref="E175:F175"/>
    <mergeCell ref="Y134:Z134"/>
    <mergeCell ref="C135:E135"/>
    <mergeCell ref="F135:G135"/>
    <mergeCell ref="R135:T135"/>
    <mergeCell ref="F138:G138"/>
    <mergeCell ref="R149:T149"/>
    <mergeCell ref="F139:G139"/>
    <mergeCell ref="R186:AA186"/>
    <mergeCell ref="B187:D187"/>
    <mergeCell ref="E187:F187"/>
    <mergeCell ref="G187:K187"/>
    <mergeCell ref="R187:AA187"/>
    <mergeCell ref="B191:D191"/>
    <mergeCell ref="E191:F191"/>
    <mergeCell ref="G191:K191"/>
    <mergeCell ref="R191:AA191"/>
    <mergeCell ref="R184:AA184"/>
    <mergeCell ref="B188:D188"/>
    <mergeCell ref="E188:F188"/>
    <mergeCell ref="G188:K188"/>
    <mergeCell ref="R188:AA188"/>
    <mergeCell ref="B189:D189"/>
    <mergeCell ref="E189:F189"/>
    <mergeCell ref="G189:K189"/>
    <mergeCell ref="R189:AA189"/>
    <mergeCell ref="B190:D190"/>
    <mergeCell ref="E190:F190"/>
    <mergeCell ref="G190:K190"/>
    <mergeCell ref="R190:AA190"/>
    <mergeCell ref="B185:D185"/>
    <mergeCell ref="E185:F185"/>
    <mergeCell ref="B182:D182"/>
    <mergeCell ref="B176:D176"/>
    <mergeCell ref="B192:D192"/>
    <mergeCell ref="B193:D193"/>
    <mergeCell ref="B194:D194"/>
    <mergeCell ref="B178:D178"/>
    <mergeCell ref="E178:F178"/>
    <mergeCell ref="G178:K178"/>
    <mergeCell ref="R178:AA178"/>
    <mergeCell ref="B183:D183"/>
    <mergeCell ref="E183:F183"/>
    <mergeCell ref="G183:K183"/>
    <mergeCell ref="R183:AA183"/>
    <mergeCell ref="B184:D184"/>
    <mergeCell ref="E184:F184"/>
    <mergeCell ref="G184:K184"/>
    <mergeCell ref="B179:D179"/>
    <mergeCell ref="E179:F179"/>
    <mergeCell ref="G193:K193"/>
    <mergeCell ref="G194:K194"/>
    <mergeCell ref="E176:F176"/>
    <mergeCell ref="E192:F192"/>
    <mergeCell ref="E193:F193"/>
    <mergeCell ref="E194:F194"/>
    <mergeCell ref="G186:K186"/>
    <mergeCell ref="E182:F182"/>
    <mergeCell ref="G182:K182"/>
    <mergeCell ref="B180:D180"/>
    <mergeCell ref="E180:F180"/>
    <mergeCell ref="G180:K180"/>
    <mergeCell ref="R180:AA180"/>
    <mergeCell ref="B181:D181"/>
    <mergeCell ref="E181:F181"/>
    <mergeCell ref="B236:D236"/>
    <mergeCell ref="E236:F236"/>
    <mergeCell ref="B237:D237"/>
    <mergeCell ref="E237:F237"/>
    <mergeCell ref="E246:F246"/>
    <mergeCell ref="B246:D246"/>
    <mergeCell ref="B245:D245"/>
    <mergeCell ref="E245:F245"/>
    <mergeCell ref="B242:D242"/>
    <mergeCell ref="E242:F242"/>
    <mergeCell ref="B243:D243"/>
    <mergeCell ref="R202:AA202"/>
    <mergeCell ref="R199:AA199"/>
    <mergeCell ref="R200:AA200"/>
    <mergeCell ref="R222:AA222"/>
    <mergeCell ref="R223:AA223"/>
    <mergeCell ref="R224:AA224"/>
    <mergeCell ref="R219:AA219"/>
    <mergeCell ref="R220:AA220"/>
    <mergeCell ref="E221:F221"/>
    <mergeCell ref="G221:J221"/>
    <mergeCell ref="R221:AA221"/>
    <mergeCell ref="B228:D228"/>
    <mergeCell ref="E228:F228"/>
    <mergeCell ref="G228:J228"/>
    <mergeCell ref="R228:AA228"/>
    <mergeCell ref="B229:D229"/>
    <mergeCell ref="E229:F229"/>
    <mergeCell ref="B203:D203"/>
    <mergeCell ref="B204:D204"/>
    <mergeCell ref="B205:D205"/>
    <mergeCell ref="G259:K259"/>
    <mergeCell ref="B260:D260"/>
    <mergeCell ref="B251:D251"/>
    <mergeCell ref="E251:F251"/>
    <mergeCell ref="G251:K251"/>
    <mergeCell ref="B252:D252"/>
    <mergeCell ref="E252:F252"/>
    <mergeCell ref="G252:K252"/>
    <mergeCell ref="G199:K199"/>
    <mergeCell ref="G200:K200"/>
    <mergeCell ref="G201:K201"/>
    <mergeCell ref="G202:K202"/>
    <mergeCell ref="E199:F199"/>
    <mergeCell ref="E200:F200"/>
    <mergeCell ref="E201:F201"/>
    <mergeCell ref="E202:F202"/>
    <mergeCell ref="G235:J235"/>
    <mergeCell ref="G236:J236"/>
    <mergeCell ref="B223:D223"/>
    <mergeCell ref="E223:F223"/>
    <mergeCell ref="G223:J223"/>
    <mergeCell ref="B224:D224"/>
    <mergeCell ref="E224:F224"/>
    <mergeCell ref="G224:J224"/>
    <mergeCell ref="B219:D219"/>
    <mergeCell ref="E219:F219"/>
    <mergeCell ref="G219:J219"/>
    <mergeCell ref="B220:D220"/>
    <mergeCell ref="E220:F220"/>
    <mergeCell ref="G220:J220"/>
    <mergeCell ref="B221:D221"/>
    <mergeCell ref="E244:F244"/>
    <mergeCell ref="U358:X359"/>
    <mergeCell ref="B356:I356"/>
    <mergeCell ref="B344:I344"/>
    <mergeCell ref="E243:F243"/>
    <mergeCell ref="B240:D240"/>
    <mergeCell ref="E240:F240"/>
    <mergeCell ref="B238:D238"/>
    <mergeCell ref="E238:F238"/>
    <mergeCell ref="B328:C328"/>
    <mergeCell ref="S328:T328"/>
    <mergeCell ref="X328:AA328"/>
    <mergeCell ref="V328:W328"/>
    <mergeCell ref="R251:AA251"/>
    <mergeCell ref="R252:AA252"/>
    <mergeCell ref="R253:AA253"/>
    <mergeCell ref="R254:AA254"/>
    <mergeCell ref="B253:D253"/>
    <mergeCell ref="E253:F253"/>
    <mergeCell ref="G253:K253"/>
    <mergeCell ref="B254:D254"/>
    <mergeCell ref="E254:F254"/>
    <mergeCell ref="G254:K254"/>
    <mergeCell ref="R255:AA255"/>
    <mergeCell ref="R271:AA271"/>
    <mergeCell ref="R272:AA272"/>
    <mergeCell ref="B271:D271"/>
    <mergeCell ref="E271:F271"/>
    <mergeCell ref="B258:D258"/>
    <mergeCell ref="E258:F258"/>
    <mergeCell ref="G258:K258"/>
    <mergeCell ref="B259:D259"/>
    <mergeCell ref="E259:F259"/>
    <mergeCell ref="Q355:X356"/>
    <mergeCell ref="J327:K327"/>
    <mergeCell ref="B313:D313"/>
    <mergeCell ref="E260:F260"/>
    <mergeCell ref="G260:K260"/>
    <mergeCell ref="B264:D264"/>
    <mergeCell ref="G255:K255"/>
    <mergeCell ref="G271:K271"/>
    <mergeCell ref="B391:I391"/>
    <mergeCell ref="Q344:X344"/>
    <mergeCell ref="Q348:X349"/>
    <mergeCell ref="B397:I397"/>
    <mergeCell ref="Q350:X350"/>
    <mergeCell ref="Q351:X351"/>
    <mergeCell ref="B388:I388"/>
    <mergeCell ref="Q341:X341"/>
    <mergeCell ref="B389:I389"/>
    <mergeCell ref="Q342:X342"/>
    <mergeCell ref="B359:I359"/>
    <mergeCell ref="B360:I360"/>
    <mergeCell ref="B363:I363"/>
    <mergeCell ref="Q363:T363"/>
    <mergeCell ref="B364:I364"/>
    <mergeCell ref="B365:I365"/>
    <mergeCell ref="B390:I390"/>
    <mergeCell ref="Q343:X343"/>
    <mergeCell ref="B366:I366"/>
    <mergeCell ref="B369:I369"/>
    <mergeCell ref="B370:I372"/>
    <mergeCell ref="B374:F374"/>
    <mergeCell ref="B375:I375"/>
    <mergeCell ref="B376:I385"/>
    <mergeCell ref="B312:D312"/>
    <mergeCell ref="E312:F312"/>
    <mergeCell ref="B296:D296"/>
    <mergeCell ref="B345:I345"/>
    <mergeCell ref="B346:I346"/>
    <mergeCell ref="B349:I349"/>
    <mergeCell ref="B350:I350"/>
    <mergeCell ref="B351:I351"/>
    <mergeCell ref="R275:AA275"/>
    <mergeCell ref="B357:I357"/>
    <mergeCell ref="B358:I358"/>
    <mergeCell ref="Q333:R333"/>
    <mergeCell ref="B334:M336"/>
    <mergeCell ref="B340:F340"/>
    <mergeCell ref="B341:I341"/>
    <mergeCell ref="AC336:AE336"/>
    <mergeCell ref="B343:I343"/>
    <mergeCell ref="S333:V333"/>
    <mergeCell ref="S335:V335"/>
    <mergeCell ref="S336:V336"/>
    <mergeCell ref="B352:I352"/>
    <mergeCell ref="B355:I355"/>
    <mergeCell ref="B299:D299"/>
    <mergeCell ref="E299:F299"/>
    <mergeCell ref="G299:J299"/>
    <mergeCell ref="B300:D300"/>
    <mergeCell ref="E300:F300"/>
    <mergeCell ref="G300:J300"/>
    <mergeCell ref="G283:K283"/>
    <mergeCell ref="B284:D284"/>
    <mergeCell ref="Q352:X352"/>
    <mergeCell ref="Q354:X354"/>
    <mergeCell ref="E298:F298"/>
    <mergeCell ref="G298:J298"/>
    <mergeCell ref="B301:D301"/>
    <mergeCell ref="E301:F301"/>
    <mergeCell ref="G301:J301"/>
    <mergeCell ref="B304:D304"/>
    <mergeCell ref="E304:F304"/>
    <mergeCell ref="G304:J304"/>
    <mergeCell ref="B307:D307"/>
    <mergeCell ref="E307:F307"/>
    <mergeCell ref="G307:J307"/>
    <mergeCell ref="B310:D310"/>
    <mergeCell ref="E310:F310"/>
    <mergeCell ref="G310:J310"/>
    <mergeCell ref="B303:D303"/>
    <mergeCell ref="E303:F303"/>
    <mergeCell ref="G303:J303"/>
    <mergeCell ref="B318:D318"/>
    <mergeCell ref="E318:F318"/>
    <mergeCell ref="B319:D319"/>
    <mergeCell ref="E319:F319"/>
    <mergeCell ref="B320:D320"/>
    <mergeCell ref="E320:F320"/>
    <mergeCell ref="G318:J318"/>
    <mergeCell ref="G319:J319"/>
    <mergeCell ref="G320:J320"/>
    <mergeCell ref="B315:D315"/>
    <mergeCell ref="E315:F315"/>
    <mergeCell ref="B316:D316"/>
    <mergeCell ref="E316:F316"/>
    <mergeCell ref="B317:D317"/>
    <mergeCell ref="E317:F317"/>
    <mergeCell ref="G315:J315"/>
    <mergeCell ref="G316:J316"/>
    <mergeCell ref="G317:J317"/>
    <mergeCell ref="E313:F313"/>
    <mergeCell ref="B314:D314"/>
    <mergeCell ref="E314:F314"/>
    <mergeCell ref="G312:J312"/>
    <mergeCell ref="G313:J313"/>
    <mergeCell ref="G314:J314"/>
    <mergeCell ref="B311:D311"/>
    <mergeCell ref="E311:F311"/>
    <mergeCell ref="G294:J294"/>
    <mergeCell ref="G295:J295"/>
    <mergeCell ref="G311:J311"/>
    <mergeCell ref="B298:D298"/>
    <mergeCell ref="B201:D201"/>
    <mergeCell ref="B202:D202"/>
    <mergeCell ref="B325:D325"/>
    <mergeCell ref="E325:F325"/>
    <mergeCell ref="B323:D323"/>
    <mergeCell ref="E323:F323"/>
    <mergeCell ref="B324:D324"/>
    <mergeCell ref="E324:F324"/>
    <mergeCell ref="B321:D321"/>
    <mergeCell ref="E321:F321"/>
    <mergeCell ref="B322:D322"/>
    <mergeCell ref="E322:F322"/>
    <mergeCell ref="G321:J321"/>
    <mergeCell ref="G322:J322"/>
    <mergeCell ref="G323:J323"/>
    <mergeCell ref="G324:J324"/>
    <mergeCell ref="G325:J325"/>
    <mergeCell ref="B222:D222"/>
    <mergeCell ref="E222:F222"/>
    <mergeCell ref="G222:J222"/>
    <mergeCell ref="Y93:Z93"/>
    <mergeCell ref="Y94:Z94"/>
    <mergeCell ref="Y95:Z95"/>
    <mergeCell ref="Y96:Z96"/>
    <mergeCell ref="Y97:Z97"/>
    <mergeCell ref="Y138:Z138"/>
    <mergeCell ref="Y139:Z139"/>
    <mergeCell ref="Y140:Z140"/>
    <mergeCell ref="Y141:Z141"/>
    <mergeCell ref="Y98:Z98"/>
    <mergeCell ref="Y101:Z101"/>
    <mergeCell ref="Y142:Z142"/>
    <mergeCell ref="Y154:Z154"/>
    <mergeCell ref="B250:D250"/>
    <mergeCell ref="E250:F250"/>
    <mergeCell ref="G250:K250"/>
    <mergeCell ref="B239:D239"/>
    <mergeCell ref="E239:F239"/>
    <mergeCell ref="R232:AA232"/>
    <mergeCell ref="R233:AA233"/>
    <mergeCell ref="C149:E149"/>
    <mergeCell ref="F149:G149"/>
    <mergeCell ref="B235:D235"/>
    <mergeCell ref="E235:F235"/>
    <mergeCell ref="B232:D232"/>
    <mergeCell ref="E232:F232"/>
    <mergeCell ref="B233:D233"/>
    <mergeCell ref="E233:F233"/>
    <mergeCell ref="B234:D234"/>
    <mergeCell ref="B248:F248"/>
    <mergeCell ref="B249:E249"/>
    <mergeCell ref="R175:AA175"/>
    <mergeCell ref="G181:K181"/>
    <mergeCell ref="R181:AA181"/>
    <mergeCell ref="B199:D199"/>
    <mergeCell ref="B200:D200"/>
    <mergeCell ref="R174:AA174"/>
    <mergeCell ref="R250:AA250"/>
    <mergeCell ref="B177:D177"/>
    <mergeCell ref="E177:F177"/>
    <mergeCell ref="G177:K177"/>
    <mergeCell ref="R177:AA177"/>
    <mergeCell ref="E186:F186"/>
    <mergeCell ref="R234:AA234"/>
    <mergeCell ref="R235:AA235"/>
    <mergeCell ref="G211:J211"/>
    <mergeCell ref="G212:J212"/>
    <mergeCell ref="G213:J213"/>
    <mergeCell ref="G214:J214"/>
    <mergeCell ref="G215:J215"/>
    <mergeCell ref="B211:D211"/>
    <mergeCell ref="E211:F211"/>
    <mergeCell ref="R201:AA201"/>
    <mergeCell ref="G185:K185"/>
    <mergeCell ref="B218:D218"/>
    <mergeCell ref="B241:D241"/>
    <mergeCell ref="E241:F241"/>
    <mergeCell ref="B244:D244"/>
    <mergeCell ref="B212:D212"/>
    <mergeCell ref="E212:F212"/>
    <mergeCell ref="R203:AA203"/>
    <mergeCell ref="R204:AA204"/>
    <mergeCell ref="E205:F205"/>
    <mergeCell ref="E206:F206"/>
    <mergeCell ref="R318:AA318"/>
    <mergeCell ref="R319:AA319"/>
    <mergeCell ref="R320:AA320"/>
    <mergeCell ref="R321:AA321"/>
    <mergeCell ref="R322:AA322"/>
    <mergeCell ref="R323:AA323"/>
    <mergeCell ref="R324:AA324"/>
    <mergeCell ref="R325:AA325"/>
    <mergeCell ref="R240:AA240"/>
    <mergeCell ref="R241:AA241"/>
    <mergeCell ref="R242:AA242"/>
    <mergeCell ref="R243:AA243"/>
    <mergeCell ref="R244:AA244"/>
    <mergeCell ref="R245:AA245"/>
    <mergeCell ref="R246:AA246"/>
    <mergeCell ref="R315:AA315"/>
    <mergeCell ref="R316:AA316"/>
    <mergeCell ref="R312:AA312"/>
    <mergeCell ref="R313:AA313"/>
    <mergeCell ref="R314:AA314"/>
    <mergeCell ref="R294:AA294"/>
    <mergeCell ref="R295:AA295"/>
    <mergeCell ref="R311:AA311"/>
    <mergeCell ref="R258:AA258"/>
    <mergeCell ref="R259:AA259"/>
    <mergeCell ref="R260:AA260"/>
    <mergeCell ref="R264:AA264"/>
    <mergeCell ref="R303:AA303"/>
    <mergeCell ref="R298:AA298"/>
    <mergeCell ref="R299:AA299"/>
    <mergeCell ref="R300:AA300"/>
    <mergeCell ref="R265:AA265"/>
    <mergeCell ref="B206:D206"/>
    <mergeCell ref="G203:K203"/>
    <mergeCell ref="G204:K204"/>
    <mergeCell ref="E203:F203"/>
    <mergeCell ref="E204:F204"/>
    <mergeCell ref="G205:K205"/>
    <mergeCell ref="G206:K206"/>
    <mergeCell ref="R185:AA185"/>
    <mergeCell ref="B186:D186"/>
    <mergeCell ref="B197:D197"/>
    <mergeCell ref="B198:D198"/>
    <mergeCell ref="G197:K197"/>
    <mergeCell ref="G198:K198"/>
    <mergeCell ref="G195:K195"/>
    <mergeCell ref="G196:K196"/>
    <mergeCell ref="E195:F195"/>
    <mergeCell ref="E196:F196"/>
    <mergeCell ref="E197:F197"/>
    <mergeCell ref="E198:F198"/>
    <mergeCell ref="R195:AA195"/>
    <mergeCell ref="R193:AA193"/>
    <mergeCell ref="R194:AA194"/>
    <mergeCell ref="Y130:Z130"/>
    <mergeCell ref="C131:E131"/>
    <mergeCell ref="F131:G131"/>
    <mergeCell ref="R131:T131"/>
    <mergeCell ref="Y131:Z131"/>
    <mergeCell ref="C132:E132"/>
    <mergeCell ref="F132:G132"/>
    <mergeCell ref="R132:T132"/>
    <mergeCell ref="Y132:Z132"/>
    <mergeCell ref="Y136:Z136"/>
    <mergeCell ref="C137:E137"/>
    <mergeCell ref="F137:G137"/>
    <mergeCell ref="R176:AA176"/>
    <mergeCell ref="R205:AA205"/>
    <mergeCell ref="R206:AA206"/>
    <mergeCell ref="R102:T102"/>
    <mergeCell ref="Y102:Z102"/>
    <mergeCell ref="R103:T103"/>
    <mergeCell ref="Y103:Z103"/>
    <mergeCell ref="C104:E104"/>
    <mergeCell ref="F104:G104"/>
    <mergeCell ref="R104:T104"/>
    <mergeCell ref="Y104:Z104"/>
    <mergeCell ref="R137:T137"/>
    <mergeCell ref="Y137:Z137"/>
    <mergeCell ref="R146:T146"/>
    <mergeCell ref="Y146:Z146"/>
    <mergeCell ref="Y147:Z147"/>
    <mergeCell ref="Y148:Z148"/>
    <mergeCell ref="R182:AA182"/>
    <mergeCell ref="G179:K179"/>
    <mergeCell ref="R179:AA179"/>
    <mergeCell ref="R213:AA213"/>
    <mergeCell ref="R214:AA214"/>
    <mergeCell ref="B214:D214"/>
    <mergeCell ref="E214:F214"/>
    <mergeCell ref="B215:D215"/>
    <mergeCell ref="E215:F215"/>
    <mergeCell ref="B216:D216"/>
    <mergeCell ref="E216:F216"/>
    <mergeCell ref="B213:D213"/>
    <mergeCell ref="E213:F213"/>
    <mergeCell ref="G216:J216"/>
    <mergeCell ref="B217:D217"/>
    <mergeCell ref="E217:F217"/>
    <mergeCell ref="G217:J217"/>
    <mergeCell ref="R217:AA217"/>
    <mergeCell ref="Y99:Z99"/>
    <mergeCell ref="R317:AA317"/>
    <mergeCell ref="R292:AA292"/>
    <mergeCell ref="R293:AA293"/>
    <mergeCell ref="R285:AA285"/>
    <mergeCell ref="R282:AA282"/>
    <mergeCell ref="R283:AA283"/>
    <mergeCell ref="R284:AA284"/>
    <mergeCell ref="R279:AA279"/>
    <mergeCell ref="R280:AA280"/>
    <mergeCell ref="C152:E152"/>
    <mergeCell ref="F152:G152"/>
    <mergeCell ref="R152:T152"/>
    <mergeCell ref="Y135:Z135"/>
    <mergeCell ref="C130:E130"/>
    <mergeCell ref="F130:G130"/>
    <mergeCell ref="R130:T130"/>
    <mergeCell ref="R211:AA211"/>
    <mergeCell ref="R212:AA212"/>
    <mergeCell ref="H208:J208"/>
    <mergeCell ref="B210:E210"/>
    <mergeCell ref="R197:AA197"/>
    <mergeCell ref="R198:AA198"/>
    <mergeCell ref="R196:AA196"/>
    <mergeCell ref="B195:D195"/>
    <mergeCell ref="B196:D196"/>
    <mergeCell ref="G229:J229"/>
    <mergeCell ref="R229:AA229"/>
    <mergeCell ref="B230:D230"/>
    <mergeCell ref="E230:F230"/>
    <mergeCell ref="G230:J230"/>
    <mergeCell ref="R230:AA230"/>
    <mergeCell ref="B225:D225"/>
    <mergeCell ref="E225:F225"/>
    <mergeCell ref="G225:J225"/>
    <mergeCell ref="R225:AA225"/>
    <mergeCell ref="B226:D226"/>
    <mergeCell ref="E226:F226"/>
    <mergeCell ref="G226:J226"/>
    <mergeCell ref="R226:AA226"/>
    <mergeCell ref="B227:D227"/>
    <mergeCell ref="E227:F227"/>
    <mergeCell ref="G227:J227"/>
    <mergeCell ref="R227:AA227"/>
    <mergeCell ref="E218:F218"/>
    <mergeCell ref="G218:J218"/>
    <mergeCell ref="R218:AA218"/>
    <mergeCell ref="R215:AA215"/>
    <mergeCell ref="R216:AA216"/>
    <mergeCell ref="B231:D231"/>
    <mergeCell ref="E231:F231"/>
    <mergeCell ref="G231:J231"/>
    <mergeCell ref="R231:AA231"/>
    <mergeCell ref="B256:D256"/>
    <mergeCell ref="E256:F256"/>
    <mergeCell ref="G256:K256"/>
    <mergeCell ref="R256:AA256"/>
    <mergeCell ref="B257:D257"/>
    <mergeCell ref="E257:F257"/>
    <mergeCell ref="G257:K257"/>
    <mergeCell ref="R257:AA257"/>
    <mergeCell ref="B255:D255"/>
    <mergeCell ref="E255:F255"/>
    <mergeCell ref="E234:F234"/>
    <mergeCell ref="R236:AA236"/>
    <mergeCell ref="R237:AA237"/>
    <mergeCell ref="R238:AA238"/>
    <mergeCell ref="R239:AA239"/>
    <mergeCell ref="G232:J232"/>
    <mergeCell ref="G233:J233"/>
    <mergeCell ref="G234:J234"/>
    <mergeCell ref="G237:J237"/>
    <mergeCell ref="G238:J238"/>
    <mergeCell ref="G239:J239"/>
    <mergeCell ref="G240:J240"/>
    <mergeCell ref="G241:J241"/>
    <mergeCell ref="G242:J242"/>
    <mergeCell ref="G243:J243"/>
    <mergeCell ref="G244:J244"/>
    <mergeCell ref="G245:J245"/>
    <mergeCell ref="G246:J246"/>
    <mergeCell ref="B266:D266"/>
    <mergeCell ref="E266:F266"/>
    <mergeCell ref="G266:K266"/>
    <mergeCell ref="R266:AA266"/>
    <mergeCell ref="B261:D261"/>
    <mergeCell ref="E261:F261"/>
    <mergeCell ref="G261:K261"/>
    <mergeCell ref="R261:AA261"/>
    <mergeCell ref="B262:D262"/>
    <mergeCell ref="E262:F262"/>
    <mergeCell ref="G262:K262"/>
    <mergeCell ref="R262:AA262"/>
    <mergeCell ref="B263:D263"/>
    <mergeCell ref="E263:F263"/>
    <mergeCell ref="G263:K263"/>
    <mergeCell ref="R263:AA263"/>
    <mergeCell ref="E264:F264"/>
    <mergeCell ref="G264:K264"/>
    <mergeCell ref="B265:D265"/>
    <mergeCell ref="E265:F265"/>
    <mergeCell ref="G265:K265"/>
    <mergeCell ref="R290:AA290"/>
    <mergeCell ref="B285:D285"/>
    <mergeCell ref="E285:F285"/>
    <mergeCell ref="G285:K285"/>
    <mergeCell ref="B290:D290"/>
    <mergeCell ref="E290:F290"/>
    <mergeCell ref="G290:J290"/>
    <mergeCell ref="B282:D282"/>
    <mergeCell ref="E282:F282"/>
    <mergeCell ref="G282:K282"/>
    <mergeCell ref="B283:D283"/>
    <mergeCell ref="E283:F283"/>
    <mergeCell ref="R277:AA277"/>
    <mergeCell ref="R278:AA278"/>
    <mergeCell ref="B276:D276"/>
    <mergeCell ref="E276:F276"/>
    <mergeCell ref="G276:K276"/>
    <mergeCell ref="R276:AA276"/>
    <mergeCell ref="B277:D277"/>
    <mergeCell ref="E277:F277"/>
    <mergeCell ref="G277:K277"/>
    <mergeCell ref="B278:D278"/>
    <mergeCell ref="E278:F278"/>
    <mergeCell ref="G278:K278"/>
    <mergeCell ref="E284:F284"/>
    <mergeCell ref="G284:K284"/>
    <mergeCell ref="R281:AA281"/>
    <mergeCell ref="B279:D279"/>
    <mergeCell ref="E279:F279"/>
    <mergeCell ref="G279:K279"/>
    <mergeCell ref="B280:D280"/>
    <mergeCell ref="E280:F280"/>
    <mergeCell ref="B274:D274"/>
    <mergeCell ref="E274:F274"/>
    <mergeCell ref="B267:D267"/>
    <mergeCell ref="E267:F267"/>
    <mergeCell ref="G267:K267"/>
    <mergeCell ref="R267:AA267"/>
    <mergeCell ref="B268:D268"/>
    <mergeCell ref="E268:F268"/>
    <mergeCell ref="G268:K268"/>
    <mergeCell ref="R268:AA268"/>
    <mergeCell ref="B269:D269"/>
    <mergeCell ref="E269:F269"/>
    <mergeCell ref="G269:K269"/>
    <mergeCell ref="R269:AA269"/>
    <mergeCell ref="G274:K274"/>
    <mergeCell ref="H287:J287"/>
    <mergeCell ref="B289:E289"/>
    <mergeCell ref="G280:K280"/>
    <mergeCell ref="B281:D281"/>
    <mergeCell ref="E281:F281"/>
    <mergeCell ref="G281:K281"/>
    <mergeCell ref="B275:D275"/>
    <mergeCell ref="E275:F275"/>
    <mergeCell ref="G275:K275"/>
    <mergeCell ref="B272:D272"/>
    <mergeCell ref="E272:F272"/>
    <mergeCell ref="G272:K272"/>
    <mergeCell ref="R273:AA273"/>
    <mergeCell ref="R274:AA274"/>
    <mergeCell ref="B273:D273"/>
    <mergeCell ref="E273:F273"/>
    <mergeCell ref="G273:K273"/>
    <mergeCell ref="E296:F296"/>
    <mergeCell ref="G296:J296"/>
    <mergeCell ref="R296:AA296"/>
    <mergeCell ref="B297:D297"/>
    <mergeCell ref="E297:F297"/>
    <mergeCell ref="G297:J297"/>
    <mergeCell ref="R297:AA297"/>
    <mergeCell ref="B294:D294"/>
    <mergeCell ref="E294:F294"/>
    <mergeCell ref="B295:D295"/>
    <mergeCell ref="E295:F295"/>
    <mergeCell ref="B291:D291"/>
    <mergeCell ref="E291:F291"/>
    <mergeCell ref="B292:D292"/>
    <mergeCell ref="E292:F292"/>
    <mergeCell ref="B293:D293"/>
    <mergeCell ref="E293:F293"/>
    <mergeCell ref="G291:J291"/>
    <mergeCell ref="G292:J292"/>
    <mergeCell ref="G293:J293"/>
    <mergeCell ref="R291:AA291"/>
    <mergeCell ref="R127:T127"/>
    <mergeCell ref="Y127:Z127"/>
    <mergeCell ref="R310:AA310"/>
    <mergeCell ref="R307:AA307"/>
    <mergeCell ref="B308:D308"/>
    <mergeCell ref="E308:F308"/>
    <mergeCell ref="G308:J308"/>
    <mergeCell ref="R308:AA308"/>
    <mergeCell ref="B309:D309"/>
    <mergeCell ref="E309:F309"/>
    <mergeCell ref="G309:J309"/>
    <mergeCell ref="R309:AA309"/>
    <mergeCell ref="R304:AA304"/>
    <mergeCell ref="B305:D305"/>
    <mergeCell ref="E305:F305"/>
    <mergeCell ref="G305:J305"/>
    <mergeCell ref="R305:AA305"/>
    <mergeCell ref="B306:D306"/>
    <mergeCell ref="E306:F306"/>
    <mergeCell ref="G306:J306"/>
    <mergeCell ref="R306:AA306"/>
    <mergeCell ref="R301:AA301"/>
    <mergeCell ref="B302:D302"/>
    <mergeCell ref="E302:F302"/>
    <mergeCell ref="G302:J302"/>
    <mergeCell ref="R302:AA302"/>
    <mergeCell ref="B270:D270"/>
    <mergeCell ref="E270:F270"/>
    <mergeCell ref="G270:K270"/>
    <mergeCell ref="R270:AA270"/>
    <mergeCell ref="C128:E128"/>
    <mergeCell ref="F128:G128"/>
    <mergeCell ref="R128:T128"/>
    <mergeCell ref="Y128:Z128"/>
    <mergeCell ref="C129:E129"/>
    <mergeCell ref="F129:G129"/>
    <mergeCell ref="R129:T129"/>
    <mergeCell ref="Y129:Z129"/>
    <mergeCell ref="C110:E110"/>
    <mergeCell ref="F110:G110"/>
    <mergeCell ref="R110:T110"/>
    <mergeCell ref="Y110:Z110"/>
    <mergeCell ref="C111:E111"/>
    <mergeCell ref="F111:G111"/>
    <mergeCell ref="R111:T111"/>
    <mergeCell ref="Y111:Z111"/>
    <mergeCell ref="C112:E112"/>
    <mergeCell ref="F112:G112"/>
    <mergeCell ref="R112:T112"/>
    <mergeCell ref="Y112:Z112"/>
    <mergeCell ref="C113:E113"/>
    <mergeCell ref="F113:G113"/>
    <mergeCell ref="R113:T113"/>
    <mergeCell ref="Y113:Z113"/>
    <mergeCell ref="C125:E125"/>
    <mergeCell ref="F125:G125"/>
    <mergeCell ref="R125:T125"/>
    <mergeCell ref="Y125:Z125"/>
    <mergeCell ref="C115:E115"/>
    <mergeCell ref="F115:G115"/>
    <mergeCell ref="R126:T126"/>
    <mergeCell ref="Y126:Z126"/>
    <mergeCell ref="R114:T114"/>
    <mergeCell ref="Y114:Z114"/>
    <mergeCell ref="R105:T105"/>
    <mergeCell ref="Y105:Z105"/>
    <mergeCell ref="C106:E106"/>
    <mergeCell ref="F106:G106"/>
    <mergeCell ref="R106:T106"/>
    <mergeCell ref="Y106:Z106"/>
    <mergeCell ref="C107:E107"/>
    <mergeCell ref="F107:G107"/>
    <mergeCell ref="R107:T107"/>
    <mergeCell ref="Y107:Z107"/>
    <mergeCell ref="C108:E108"/>
    <mergeCell ref="F108:G108"/>
    <mergeCell ref="R108:T108"/>
    <mergeCell ref="Y108:Z108"/>
    <mergeCell ref="R109:T109"/>
    <mergeCell ref="Y109:Z109"/>
    <mergeCell ref="C120:E120"/>
    <mergeCell ref="F120:G120"/>
    <mergeCell ref="R120:T120"/>
    <mergeCell ref="Y120:Z120"/>
    <mergeCell ref="R115:T115"/>
    <mergeCell ref="Y115:Z115"/>
    <mergeCell ref="C116:E116"/>
    <mergeCell ref="F116:G116"/>
    <mergeCell ref="R116:T116"/>
    <mergeCell ref="Y116:Z116"/>
    <mergeCell ref="C117:E117"/>
    <mergeCell ref="F117:G117"/>
    <mergeCell ref="R117:T117"/>
    <mergeCell ref="Y117:Z117"/>
    <mergeCell ref="C114:E114"/>
    <mergeCell ref="F114:G114"/>
    <mergeCell ref="R124:T124"/>
    <mergeCell ref="Y124:Z124"/>
    <mergeCell ref="G77:H77"/>
    <mergeCell ref="R77:S77"/>
    <mergeCell ref="G78:H78"/>
    <mergeCell ref="R78:S78"/>
    <mergeCell ref="G79:H79"/>
    <mergeCell ref="R79:S79"/>
    <mergeCell ref="G80:H80"/>
    <mergeCell ref="R80:S80"/>
    <mergeCell ref="G81:H81"/>
    <mergeCell ref="R81:S81"/>
    <mergeCell ref="C121:E121"/>
    <mergeCell ref="F121:G121"/>
    <mergeCell ref="R121:T121"/>
    <mergeCell ref="Y121:Z121"/>
    <mergeCell ref="C122:E122"/>
    <mergeCell ref="F122:G122"/>
    <mergeCell ref="R122:T122"/>
    <mergeCell ref="Y122:Z122"/>
    <mergeCell ref="C123:E123"/>
    <mergeCell ref="F123:G123"/>
    <mergeCell ref="R123:T123"/>
    <mergeCell ref="Y123:Z123"/>
    <mergeCell ref="C118:E118"/>
    <mergeCell ref="F118:G118"/>
    <mergeCell ref="R118:T118"/>
    <mergeCell ref="Y118:Z118"/>
    <mergeCell ref="C119:E119"/>
    <mergeCell ref="F119:G119"/>
    <mergeCell ref="R119:T119"/>
    <mergeCell ref="Y119:Z119"/>
    <mergeCell ref="R67:S67"/>
    <mergeCell ref="G68:H68"/>
    <mergeCell ref="R68:S68"/>
    <mergeCell ref="G69:H69"/>
    <mergeCell ref="R69:S69"/>
    <mergeCell ref="G70:H70"/>
    <mergeCell ref="R70:S70"/>
    <mergeCell ref="G71:H71"/>
    <mergeCell ref="R71:S71"/>
    <mergeCell ref="G72:H72"/>
    <mergeCell ref="R72:S72"/>
    <mergeCell ref="G66:H66"/>
    <mergeCell ref="R66:S66"/>
    <mergeCell ref="G63:H63"/>
    <mergeCell ref="R63:S63"/>
    <mergeCell ref="G64:H64"/>
    <mergeCell ref="R64:S64"/>
    <mergeCell ref="G65:H65"/>
    <mergeCell ref="R65:S65"/>
  </mergeCells>
  <conditionalFormatting sqref="F93:G152">
    <cfRule type="expression" dxfId="38" priority="174">
      <formula>LEFT($C93,4)&lt;&gt;"Övri"</formula>
    </cfRule>
  </conditionalFormatting>
  <conditionalFormatting sqref="G53:H87">
    <cfRule type="expression" dxfId="37" priority="98">
      <formula>AND($D53&lt;&gt;"Övrig kaffeautomat",$D53&lt;&gt;"Befintlig automat, endast serviceavtal (ange modell i fritext)",$D53&lt;&gt;"Övrig vattenautomat")</formula>
    </cfRule>
  </conditionalFormatting>
  <conditionalFormatting sqref="J328:K328">
    <cfRule type="expression" dxfId="34" priority="261">
      <formula>UtvarderingsVal="Alt2"</formula>
    </cfRule>
  </conditionalFormatting>
  <conditionalFormatting sqref="K211:K246 K290:K325">
    <cfRule type="expression" dxfId="33" priority="275">
      <formula>OR(UtvarderingsVal="UtFalskt",UtvarderingsVal="Ut1")</formula>
    </cfRule>
  </conditionalFormatting>
  <conditionalFormatting sqref="K211:K246">
    <cfRule type="expression" dxfId="32" priority="257">
      <formula>UtvarderingsVal="Alt4"</formula>
    </cfRule>
  </conditionalFormatting>
  <conditionalFormatting sqref="K212:K246 K291:K325">
    <cfRule type="expression" dxfId="31" priority="718">
      <formula>$K$211=""</formula>
    </cfRule>
  </conditionalFormatting>
  <conditionalFormatting sqref="K212:K246">
    <cfRule type="expression" dxfId="30" priority="264">
      <formula>$B212=""</formula>
    </cfRule>
    <cfRule type="expression" dxfId="29" priority="73">
      <formula>UtvarderingsVal="Alt4"</formula>
    </cfRule>
    <cfRule type="expression" dxfId="28" priority="74">
      <formula>$B212=""</formula>
    </cfRule>
  </conditionalFormatting>
  <conditionalFormatting sqref="K290:K325 K211:K246">
    <cfRule type="expression" dxfId="27" priority="258">
      <formula>UtvarderingsVal="Alt2"</formula>
    </cfRule>
  </conditionalFormatting>
  <conditionalFormatting sqref="K290:K325">
    <cfRule type="expression" dxfId="26" priority="66">
      <formula>UtvarderingsVal="Alt4"</formula>
    </cfRule>
  </conditionalFormatting>
  <conditionalFormatting sqref="K291:K325">
    <cfRule type="expression" dxfId="25" priority="77">
      <formula>$B291=""</formula>
    </cfRule>
  </conditionalFormatting>
  <conditionalFormatting sqref="K53:L87">
    <cfRule type="expression" dxfId="24" priority="28">
      <formula>$C53="Vattenautomater"</formula>
    </cfRule>
  </conditionalFormatting>
  <conditionalFormatting sqref="L53:L87">
    <cfRule type="expression" dxfId="23" priority="53">
      <formula>$J53="Fullservice"</formula>
    </cfRule>
    <cfRule type="expression" dxfId="22" priority="30">
      <formula>$J53="Hygienisk service"</formula>
    </cfRule>
    <cfRule type="expression" dxfId="21" priority="29">
      <formula>OR($J53="Ingen service (endast vid köp)",$J53="")</formula>
    </cfRule>
  </conditionalFormatting>
  <conditionalFormatting sqref="O53:O87">
    <cfRule type="expression" dxfId="20" priority="9">
      <formula>AND(NOT(LEFT($D53,6)="Vatten"),$C53="Vattenautomater")</formula>
    </cfRule>
    <cfRule type="expression" dxfId="19" priority="724">
      <formula>OR($D53="Befintlig automat, endast serviceavtal (ange modell i fritext)",LEFT(D53,8)="Tillhöra",LEFT(D53,8)="Friståen",LEFT(D53,8)="Inbyggd ")</formula>
    </cfRule>
  </conditionalFormatting>
  <conditionalFormatting sqref="Q93:Q152">
    <cfRule type="expression" dxfId="18" priority="8">
      <formula>NOT(LEFT($C93,5)="Övrig")</formula>
    </cfRule>
  </conditionalFormatting>
  <conditionalFormatting sqref="R93:Z152 R172:AA212 R213:R246 R247:AA293 R294:R325">
    <cfRule type="expression" dxfId="17" priority="71">
      <formula>$Q93="Nej"</formula>
    </cfRule>
  </conditionalFormatting>
  <conditionalFormatting sqref="R53:AB87">
    <cfRule type="expression" dxfId="16" priority="14">
      <formula>$Q53="Nej"</formula>
    </cfRule>
  </conditionalFormatting>
  <conditionalFormatting sqref="T17">
    <cfRule type="expression" dxfId="15" priority="65">
      <formula>$Q$17="Nej"</formula>
    </cfRule>
  </conditionalFormatting>
  <conditionalFormatting sqref="T53:T87">
    <cfRule type="expression" dxfId="14" priority="25">
      <formula>$I53&lt;&gt;"Köp"</formula>
    </cfRule>
  </conditionalFormatting>
  <conditionalFormatting sqref="U53:U87 W53:W87">
    <cfRule type="expression" dxfId="13" priority="19">
      <formula>OR($I53="Köp",$I53="Endast service")</formula>
    </cfRule>
  </conditionalFormatting>
  <conditionalFormatting sqref="U358">
    <cfRule type="expression" dxfId="12" priority="54">
      <formula>U358&lt;&gt;""</formula>
    </cfRule>
  </conditionalFormatting>
  <conditionalFormatting sqref="U363">
    <cfRule type="cellIs" dxfId="11" priority="265" stopIfTrue="1" operator="equal">
      <formula>"Nej"</formula>
    </cfRule>
    <cfRule type="expression" dxfId="10" priority="266" stopIfTrue="1">
      <formula>AJ363</formula>
    </cfRule>
  </conditionalFormatting>
  <conditionalFormatting sqref="V53:V87">
    <cfRule type="expression" dxfId="9" priority="18">
      <formula>$J53="Ingen service (endast vid köp)"</formula>
    </cfRule>
  </conditionalFormatting>
  <conditionalFormatting sqref="V93:V152">
    <cfRule type="expression" dxfId="8" priority="169">
      <formula>$P93=TRUE</formula>
    </cfRule>
  </conditionalFormatting>
  <conditionalFormatting sqref="X93:X152">
    <cfRule type="expression" dxfId="6" priority="172">
      <formula>$P93=TRUE</formula>
    </cfRule>
  </conditionalFormatting>
  <conditionalFormatting sqref="X328:Z328">
    <cfRule type="expression" dxfId="5" priority="241">
      <formula>UtvarderingsVal="Alt2"</formula>
    </cfRule>
  </conditionalFormatting>
  <conditionalFormatting sqref="X53:AB87">
    <cfRule type="expression" dxfId="4" priority="16">
      <formula>$J53="Ingen service (endast vid köp)"</formula>
    </cfRule>
  </conditionalFormatting>
  <conditionalFormatting sqref="Y53:AB87">
    <cfRule type="expression" dxfId="3" priority="12">
      <formula>$C53="Vattenautomater"</formula>
    </cfRule>
  </conditionalFormatting>
  <conditionalFormatting sqref="AC53:AE53">
    <cfRule type="expression" dxfId="2" priority="13">
      <formula>$Q53="Nej"</formula>
    </cfRule>
  </conditionalFormatting>
  <conditionalFormatting sqref="AC54:AF87">
    <cfRule type="expression" dxfId="1" priority="17">
      <formula>$Q54="Nej"</formula>
    </cfRule>
  </conditionalFormatting>
  <dataValidations count="18">
    <dataValidation type="list" allowBlank="1" showInputMessage="1" showErrorMessage="1" sqref="Q251:Q285 R347 Q212:Q247 Q172:Q206 Q17 Q53:Q87 Q20 Q291:Q325" xr:uid="{73ADF9BA-C399-4658-B591-575D66625B1C}">
      <formula1>"Ja,Nej"</formula1>
    </dataValidation>
    <dataValidation allowBlank="1" showErrorMessage="1" sqref="B43:I43" xr:uid="{1FE40301-1A67-4CE8-AB26-D45EA557238E}"/>
    <dataValidation type="date" errorStyle="information" allowBlank="1" showInputMessage="1" showErrorMessage="1" errorTitle="Fel" error="Fel datumformat._x000a_Ange datum i datumformatet ÅÅÅÅ-MM-DD Alternativt texten &quot;Ej tillämpligt&quot;_x000a_" promptTitle="Datum" prompt="Datum i datumformatet ÅÅÅÅ-MM-DD_x000a_Som tumregel vid komplexa avrop kan det anses rimligt med minst 14 arbetsdagars svarstid och vid mindre komplexa avrop är motsvarande svarstid sju arbetsdagar." sqref="B40" xr:uid="{57F071DF-7521-4930-A2AF-A985826CD08E}">
      <formula1>40817</formula1>
      <formula2>42308</formula2>
    </dataValidation>
    <dataValidation type="date" errorStyle="information" allowBlank="1" showInputMessage="1" showErrorMessage="1" errorTitle="Fel" error="Ange datum i datumformatet ÅÅÅÅ-MM-DD" promptTitle="Datum" prompt="Datum i datumformatet ÅÅÅÅ-MM-DD" sqref="D40" xr:uid="{0EE5CF09-6E7D-4926-857C-54A1966A6E01}">
      <formula1>40817</formula1>
      <formula2>42308</formula2>
    </dataValidation>
    <dataValidation type="list" allowBlank="1" showInputMessage="1" showErrorMessage="1" sqref="B45 B247:C247 B326:C326" xr:uid="{C04AC3A5-342D-4235-95CB-B3FABE0EE9A5}">
      <formula1>ResVarTja</formula1>
    </dataValidation>
    <dataValidation type="list" allowBlank="1" showInputMessage="1" showErrorMessage="1" sqref="B42" xr:uid="{C8B46DB5-025A-4B99-BF9D-259DA506E9CA}">
      <formula1>TblDelområde</formula1>
    </dataValidation>
    <dataValidation type="list" allowBlank="1" showInputMessage="1" showErrorMessage="1" sqref="B157:J157" xr:uid="{750F9511-B11B-4AFC-A140-26CA9C8DD7F1}">
      <formula1>TblGrundTilldeln</formula1>
    </dataValidation>
    <dataValidation type="list" allowBlank="1" showInputMessage="1" showErrorMessage="1" sqref="I36:I37" xr:uid="{4B6C6C4E-F5CE-4382-B691-E5D22884B2D1}">
      <formula1>",Ja,Nej"</formula1>
    </dataValidation>
    <dataValidation type="list" allowBlank="1" showInputMessage="1" showErrorMessage="1" sqref="J93:K152 M53:N87" xr:uid="{AE4C8465-7BB5-4BE5-9B44-9BA223931575}">
      <formula1>"12,24,36,48"</formula1>
    </dataValidation>
    <dataValidation type="list" allowBlank="1" showInputMessage="1" showErrorMessage="1" sqref="C93:E152" xr:uid="{D478E59B-62C1-4AE8-868F-12C588058028}">
      <formula1>VarorKaffeaut</formula1>
    </dataValidation>
    <dataValidation type="list" allowBlank="1" showInputMessage="1" showErrorMessage="1" sqref="E212:E246 E172:E206 J53:J87" xr:uid="{6A1D6358-2CE1-42AC-BE22-50A9C4E55120}">
      <formula1>INDIRECT($A53)</formula1>
    </dataValidation>
    <dataValidation type="list" allowBlank="1" showInputMessage="1" showErrorMessage="1" sqref="E251:F285 E291:F325" xr:uid="{CB603A93-5DEA-44B0-B60C-DA5E1B3E797E}">
      <formula1>KravVaror</formula1>
    </dataValidation>
    <dataValidation type="list" allowBlank="1" showInputMessage="1" showErrorMessage="1" sqref="D53:D87" xr:uid="{EB14DB6F-A48D-497B-A693-35E0FB652DCC}">
      <formula1>$AR53:$BF53</formula1>
    </dataValidation>
    <dataValidation type="decimal" allowBlank="1" showInputMessage="1" showErrorMessage="1" errorTitle="Ange ett tal" error="Ange ett positivt tal, decimaler tillåtna" sqref="H93:H152" xr:uid="{8C53689B-48C3-4C80-A20E-8EA26A413196}">
      <formula1>0</formula1>
      <formula2>99999</formula2>
    </dataValidation>
    <dataValidation type="list" errorStyle="information" allowBlank="1" showErrorMessage="1" errorTitle="Fel" error="Fel datumformat._x000a_Ange datum i datumformatet ÅÅÅÅ-MM-DD Alternativt texten &quot;Ej tillämpligt&quot;_x000a_" promptTitle="Datum" prompt="Datum i datumformatet ÅÅÅÅ-MM-DD_x000a_" sqref="B39:E39" xr:uid="{DF2EFF8C-7EF3-4DB5-A202-866D602C6E61}">
      <formula1>"12,24,36,48"</formula1>
    </dataValidation>
    <dataValidation type="date" allowBlank="1" showInputMessage="1" showErrorMessage="1" errorTitle="Ange ett datum" error="Ange ett datum efter dagens." promptTitle="Datum" prompt="Datum i formatet ÅÅÅÅ-MM-DD" sqref="B36:E36 B33:E33" xr:uid="{830F2424-6554-4A8C-8DE7-26F5716A59BA}">
      <formula1>TODAY()</formula1>
      <formula2>73050</formula2>
    </dataValidation>
    <dataValidation type="list" allowBlank="1" showInputMessage="1" showErrorMessage="1" sqref="O53:O87" xr:uid="{43C7EB53-FBB8-45D6-B9AE-AA8F9C12F2E4}">
      <formula1>IF(LEFT($D53,3)="Bef",Nej,INDIRECT($BH53))</formula1>
    </dataValidation>
    <dataValidation type="list" allowBlank="1" showInputMessage="1" showErrorMessage="1" sqref="Q93:Q152" xr:uid="{BD6850C3-C360-4994-9810-22F5B6596564}">
      <formula1>IF(LEFT($C93,5)="Övrig",INDIRECT("JaNej"),$N$114:$N$115)</formula1>
    </dataValidation>
  </dataValidations>
  <pageMargins left="0.31496062992125984" right="0.31496062992125984" top="0.39370078740157483" bottom="0.39370078740157483" header="0.51181102362204722" footer="0.19685039370078741"/>
  <pageSetup paperSize="9" scale="80" fitToWidth="0" fitToHeight="0" pageOrder="overThenDown" orientation="landscape" r:id="rId1"/>
  <headerFooter alignWithMargins="0">
    <oddFooter>&amp;R&amp;P (&amp;N)</oddFooter>
  </headerFooter>
  <colBreaks count="1" manualBreakCount="1">
    <brk id="16" max="1048575" man="1"/>
  </colBreaks>
  <extLst>
    <ext xmlns:x14="http://schemas.microsoft.com/office/spreadsheetml/2009/9/main" uri="{78C0D931-6437-407d-A8EE-F0AAD7539E65}">
      <x14:conditionalFormattings>
        <x14:conditionalFormatting xmlns:xm="http://schemas.microsoft.com/office/excel/2006/main">
          <x14:cfRule type="expression" priority="3" id="{2EF92B8F-830F-4440-8F84-B1F01D7DBBF2}">
            <xm:f>Information!$D$13&lt;&gt;"Ja"</xm:f>
            <x14:dxf>
              <font>
                <color auto="1"/>
              </font>
              <numFmt numFmtId="169" formatCode=";;;"/>
              <fill>
                <patternFill>
                  <bgColor theme="1"/>
                </patternFill>
              </fill>
              <border>
                <left/>
                <right/>
                <top/>
                <bottom/>
                <vertical/>
                <horizontal/>
              </border>
            </x14:dxf>
          </x14:cfRule>
          <xm:sqref>A1:ZZ999</xm:sqref>
        </x14:conditionalFormatting>
        <x14:conditionalFormatting xmlns:xm="http://schemas.microsoft.com/office/excel/2006/main">
          <x14:cfRule type="expression" priority="291" id="{B2CF90F0-A4F3-4B2C-A559-32D3D0451EC3}">
            <xm:f>ISNUMBER(SEARCH("1",Admin!$D$69))=TRUE</xm:f>
            <x14:dxf>
              <font>
                <color theme="0"/>
              </font>
            </x14:dxf>
          </x14:cfRule>
          <xm:sqref>J327:K327</xm:sqref>
        </x14:conditionalFormatting>
        <x14:conditionalFormatting xmlns:xm="http://schemas.microsoft.com/office/excel/2006/main">
          <x14:cfRule type="expression" priority="290" id="{214A3884-5FBD-4357-A970-FF488FF52B58}">
            <xm:f>ISNUMBER(SEARCH("1",Admin!$D$69))=TRUE</xm:f>
            <x14:dxf>
              <font>
                <color theme="0"/>
              </font>
              <fill>
                <patternFill>
                  <bgColor theme="0"/>
                </patternFill>
              </fill>
              <border>
                <right/>
                <top/>
                <bottom/>
              </border>
            </x14:dxf>
          </x14:cfRule>
          <xm:sqref>J328:K328</xm:sqref>
        </x14:conditionalFormatting>
        <x14:conditionalFormatting xmlns:xm="http://schemas.microsoft.com/office/excel/2006/main">
          <x14:cfRule type="expression" priority="293" id="{5F321F36-0E4C-489A-8CC9-3ACABD677893}">
            <xm:f>ISNUMBER(SEARCH("1",Admin!$D$69))=TRUE</xm:f>
            <x14:dxf>
              <font>
                <strike val="0"/>
                <color theme="0"/>
              </font>
              <fill>
                <patternFill>
                  <bgColor theme="0"/>
                </patternFill>
              </fill>
              <border>
                <left/>
                <right/>
                <top/>
                <bottom/>
              </border>
            </x14:dxf>
          </x14:cfRule>
          <xm:sqref>V328</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8C1F7122-C8C9-4867-9175-8472087A265C}">
          <x14:formula1>
            <xm:f>Admin!$M$60:$M$61</xm:f>
          </x14:formula1>
          <xm:sqref>C53:D87</xm:sqref>
        </x14:dataValidation>
        <x14:dataValidation type="list" allowBlank="1" showInputMessage="1" showErrorMessage="1" xr:uid="{BD806399-2C5C-47F3-A01A-73F5C32F3849}">
          <x14:formula1>
            <xm:f>Admin!$F$128:$F$188</xm:f>
          </x14:formula1>
          <xm:sqref>B291:D325 B251:D285</xm:sqref>
        </x14:dataValidation>
        <x14:dataValidation type="list" allowBlank="1" showInputMessage="1" showErrorMessage="1" xr:uid="{4BE07DDB-6671-4E7C-8120-31F10E52FF95}">
          <x14:formula1>
            <xm:f>Admin!$F$57:$F$62</xm:f>
          </x14:formula1>
          <xm:sqref>D247:E247 D326:E326</xm:sqref>
        </x14:dataValidation>
        <x14:dataValidation type="list" allowBlank="1" showInputMessage="1" showErrorMessage="1" xr:uid="{93AB70A5-3684-4101-B781-26D9AECD3CF2}">
          <x14:formula1>
            <xm:f>IF($D53="Befintlig automat, endast serviceavtal (ange modell i fritext)",Admin!$G$73,Admin!$G$74:$G$75)</xm:f>
          </x14:formula1>
          <xm:sqref>I53:I87</xm:sqref>
        </x14:dataValidation>
        <x14:dataValidation type="list" allowBlank="1" showInputMessage="1" showErrorMessage="1" xr:uid="{8F988F03-951C-478F-A7E1-759000CBCAF3}">
          <x14:formula1>
            <xm:f>LeverantörsAdmin!$B$3:$B$8</xm:f>
          </x14:formula1>
          <xm:sqref>Q9:V9</xm:sqref>
        </x14:dataValidation>
        <x14:dataValidation type="list" allowBlank="1" showInputMessage="1" showErrorMessage="1" xr:uid="{F0C51506-443E-4FF7-A551-213A7DAA6C64}">
          <x14:formula1>
            <xm:f>Admin!$E$128:$E$163</xm:f>
          </x14:formula1>
          <xm:sqref>B172:D206 B212:D246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3"/>
  <dimension ref="A1:N43"/>
  <sheetViews>
    <sheetView showGridLines="0" showRuler="0" zoomScaleNormal="100" zoomScalePageLayoutView="90" workbookViewId="0">
      <selection activeCell="C25" sqref="C25"/>
    </sheetView>
  </sheetViews>
  <sheetFormatPr defaultColWidth="9.140625" defaultRowHeight="12.75" x14ac:dyDescent="0.2"/>
  <cols>
    <col min="1" max="1" width="2.5703125" style="1" customWidth="1"/>
    <col min="2" max="2" width="20.7109375" style="1" customWidth="1"/>
    <col min="3" max="3" width="30.7109375" style="1" customWidth="1"/>
    <col min="4" max="4" width="3.140625" style="391" customWidth="1"/>
    <col min="5" max="5" width="50.7109375" style="1" customWidth="1"/>
    <col min="6" max="6" width="9.140625" style="1"/>
    <col min="7" max="7" width="13.140625" style="1" customWidth="1"/>
    <col min="8" max="16384" width="9.140625" style="1"/>
  </cols>
  <sheetData>
    <row r="1" spans="2:14" ht="17.25" customHeight="1" x14ac:dyDescent="0.2">
      <c r="E1" s="9" t="str">
        <f>"Avrop nr: "&amp;IF(NOT(Information!D12="Ja"),'1 Spec. - 2. Mervärdesmodell'!B15,'1 Spec. - 1. Lägsta pris'!B15)</f>
        <v xml:space="preserve">Avrop nr: </v>
      </c>
      <c r="G1" s="250"/>
    </row>
    <row r="2" spans="2:14" ht="17.25" customHeight="1" x14ac:dyDescent="0.2"/>
    <row r="3" spans="2:14" ht="17.25" customHeight="1" x14ac:dyDescent="0.25">
      <c r="B3" s="251"/>
      <c r="C3" s="251"/>
    </row>
    <row r="5" spans="2:14" ht="25.5" customHeight="1" x14ac:dyDescent="0.3">
      <c r="B5" s="252" t="s">
        <v>46</v>
      </c>
      <c r="C5" s="252"/>
      <c r="D5" s="392"/>
      <c r="E5" s="252"/>
      <c r="K5" s="228"/>
      <c r="L5" s="228"/>
      <c r="M5" s="228"/>
      <c r="N5" s="228"/>
    </row>
    <row r="6" spans="2:14" ht="48.75" customHeight="1" x14ac:dyDescent="0.25">
      <c r="B6" s="791" t="str">
        <f>"Detta kontrakt reglerar avrop från ramavtalsområde "&amp;Information!B5&amp;", "&amp;Information!B6</f>
        <v>Detta kontrakt reglerar avrop från ramavtalsområde Kaffe- och vattenautomater med tillhörande varor och tjänster, Ramavtalsnummer: 23.3-6642-2023</v>
      </c>
      <c r="C6" s="791"/>
      <c r="D6" s="791"/>
      <c r="E6" s="791"/>
      <c r="G6" s="250"/>
      <c r="K6" s="228"/>
      <c r="L6" s="228"/>
      <c r="M6" s="228"/>
      <c r="N6" s="228"/>
    </row>
    <row r="7" spans="2:14" ht="25.5" customHeight="1" x14ac:dyDescent="0.25">
      <c r="B7" s="791" t="s">
        <v>45</v>
      </c>
      <c r="C7" s="791"/>
      <c r="D7" s="791"/>
      <c r="E7" s="791"/>
      <c r="K7" s="228"/>
      <c r="L7" s="228"/>
      <c r="M7" s="228"/>
      <c r="N7" s="228"/>
    </row>
    <row r="8" spans="2:14" ht="46.5" customHeight="1" x14ac:dyDescent="0.25">
      <c r="B8" s="608" t="s">
        <v>44</v>
      </c>
      <c r="C8" s="608"/>
      <c r="D8" s="608"/>
      <c r="E8" s="608"/>
      <c r="H8" s="9"/>
      <c r="K8" s="228"/>
      <c r="L8" s="228"/>
      <c r="M8" s="228"/>
      <c r="N8" s="228"/>
    </row>
    <row r="9" spans="2:14" ht="18" x14ac:dyDescent="0.25">
      <c r="B9" s="1" t="s">
        <v>763</v>
      </c>
      <c r="D9" s="394"/>
      <c r="E9" s="7"/>
      <c r="H9" s="9"/>
      <c r="K9" s="228"/>
      <c r="L9" s="228"/>
      <c r="M9" s="228"/>
      <c r="N9" s="228"/>
    </row>
    <row r="10" spans="2:14" ht="18" x14ac:dyDescent="0.25">
      <c r="B10" s="1" t="s">
        <v>764</v>
      </c>
      <c r="D10" s="395"/>
      <c r="E10" s="14"/>
      <c r="K10" s="228"/>
      <c r="L10" s="228"/>
      <c r="M10" s="228"/>
      <c r="N10" s="228"/>
    </row>
    <row r="11" spans="2:14" ht="18" x14ac:dyDescent="0.25">
      <c r="B11" s="1" t="s">
        <v>765</v>
      </c>
      <c r="D11" s="394"/>
      <c r="E11" s="7"/>
      <c r="K11" s="228"/>
      <c r="L11" s="228"/>
      <c r="M11" s="228"/>
      <c r="N11" s="228"/>
    </row>
    <row r="12" spans="2:14" ht="18" x14ac:dyDescent="0.25">
      <c r="B12" s="1" t="s">
        <v>766</v>
      </c>
      <c r="D12" s="395"/>
      <c r="E12" s="14"/>
      <c r="H12" s="254"/>
      <c r="K12" s="228"/>
      <c r="L12" s="228"/>
      <c r="M12" s="228"/>
      <c r="N12" s="228"/>
    </row>
    <row r="13" spans="2:14" ht="18" x14ac:dyDescent="0.25">
      <c r="B13" s="1" t="s">
        <v>767</v>
      </c>
      <c r="D13" s="394"/>
      <c r="E13" s="7"/>
      <c r="H13" s="254"/>
      <c r="K13" s="228"/>
      <c r="L13" s="228"/>
      <c r="M13" s="228"/>
      <c r="N13" s="228"/>
    </row>
    <row r="14" spans="2:14" ht="18" x14ac:dyDescent="0.25">
      <c r="B14" s="1" t="s">
        <v>768</v>
      </c>
      <c r="D14" s="394"/>
      <c r="E14" s="7"/>
      <c r="H14" s="254"/>
      <c r="K14" s="228"/>
      <c r="L14" s="228"/>
      <c r="M14" s="228"/>
      <c r="N14" s="228"/>
    </row>
    <row r="15" spans="2:14" ht="18" x14ac:dyDescent="0.25">
      <c r="B15" s="1" t="s">
        <v>769</v>
      </c>
      <c r="D15" s="394"/>
      <c r="E15" s="7"/>
      <c r="H15" s="254"/>
      <c r="K15" s="228"/>
      <c r="L15" s="228"/>
      <c r="M15" s="228"/>
      <c r="N15" s="228"/>
    </row>
    <row r="16" spans="2:14" ht="18" x14ac:dyDescent="0.25">
      <c r="B16" s="8" t="s">
        <v>770</v>
      </c>
      <c r="C16" s="8"/>
      <c r="D16" s="394"/>
      <c r="E16" s="7"/>
      <c r="H16" s="254"/>
      <c r="K16" s="228"/>
      <c r="L16" s="228"/>
      <c r="M16" s="228"/>
      <c r="N16" s="228"/>
    </row>
    <row r="17" spans="1:14" ht="18" x14ac:dyDescent="0.25">
      <c r="B17" s="1" t="s">
        <v>985</v>
      </c>
      <c r="D17" s="394"/>
      <c r="E17" s="7"/>
      <c r="H17" s="254"/>
      <c r="K17" s="228"/>
      <c r="L17" s="228"/>
      <c r="M17" s="228"/>
      <c r="N17" s="228"/>
    </row>
    <row r="18" spans="1:14" ht="18" x14ac:dyDescent="0.25">
      <c r="B18" s="390" t="s">
        <v>986</v>
      </c>
      <c r="C18" s="390"/>
      <c r="D18" s="394"/>
      <c r="E18" s="7"/>
      <c r="H18" s="254"/>
      <c r="K18" s="228"/>
      <c r="L18" s="228"/>
      <c r="M18" s="228"/>
      <c r="N18" s="228"/>
    </row>
    <row r="19" spans="1:14" ht="18" x14ac:dyDescent="0.25">
      <c r="B19" s="1" t="s">
        <v>771</v>
      </c>
      <c r="D19" s="394"/>
      <c r="E19" s="7"/>
      <c r="H19" s="254"/>
      <c r="K19" s="228"/>
      <c r="L19" s="228"/>
      <c r="M19" s="228"/>
      <c r="N19" s="228"/>
    </row>
    <row r="20" spans="1:14" ht="18" customHeight="1" x14ac:dyDescent="0.25">
      <c r="B20" s="608"/>
      <c r="C20" s="608"/>
      <c r="D20" s="608"/>
      <c r="E20" s="608"/>
      <c r="K20" s="228"/>
      <c r="L20" s="228"/>
      <c r="M20" s="228"/>
      <c r="N20" s="228"/>
    </row>
    <row r="21" spans="1:14" ht="78" customHeight="1" x14ac:dyDescent="0.25">
      <c r="B21" s="608" t="s">
        <v>772</v>
      </c>
      <c r="C21" s="608"/>
      <c r="D21" s="608"/>
      <c r="E21" s="608"/>
      <c r="K21" s="228"/>
      <c r="L21" s="228"/>
      <c r="M21" s="228"/>
      <c r="N21" s="228"/>
    </row>
    <row r="22" spans="1:14" ht="10.5" customHeight="1" x14ac:dyDescent="0.3">
      <c r="B22" s="255"/>
      <c r="C22" s="255"/>
      <c r="D22" s="396"/>
      <c r="E22" s="256"/>
      <c r="K22" s="228"/>
      <c r="L22" s="228"/>
      <c r="M22" s="228"/>
      <c r="N22" s="228"/>
    </row>
    <row r="23" spans="1:14" s="8" customFormat="1" ht="24" customHeight="1" x14ac:dyDescent="0.2">
      <c r="B23" s="253" t="s">
        <v>37</v>
      </c>
      <c r="C23" s="253"/>
      <c r="D23" s="393"/>
      <c r="E23" s="253"/>
      <c r="J23" s="1"/>
    </row>
    <row r="24" spans="1:14" ht="66.75" customHeight="1" x14ac:dyDescent="0.2">
      <c r="B24" s="608" t="s">
        <v>984</v>
      </c>
      <c r="C24" s="608"/>
      <c r="D24" s="608"/>
      <c r="E24" s="608"/>
    </row>
    <row r="25" spans="1:14" ht="22.5" customHeight="1" x14ac:dyDescent="0.2">
      <c r="B25" s="245" t="s">
        <v>989</v>
      </c>
      <c r="C25" s="399"/>
      <c r="D25" s="394"/>
      <c r="E25" s="7"/>
    </row>
    <row r="26" spans="1:14" s="258" customFormat="1" ht="18" customHeight="1" x14ac:dyDescent="0.2">
      <c r="A26" s="1"/>
      <c r="B26" s="791" t="s">
        <v>43</v>
      </c>
      <c r="C26" s="791"/>
      <c r="D26" s="391"/>
      <c r="E26" s="257" t="s">
        <v>42</v>
      </c>
      <c r="F26" s="253"/>
    </row>
    <row r="27" spans="1:14" s="258" customFormat="1" ht="23.25" customHeight="1" x14ac:dyDescent="0.2">
      <c r="A27" s="1"/>
      <c r="B27" s="797">
        <f>IF(Information!$D$12="Ja",'1 Spec. - 1. Lägsta pris'!B9,'1 Spec. - 2. Mervärdesmodell'!B9)</f>
        <v>0</v>
      </c>
      <c r="C27" s="798"/>
      <c r="D27" s="391"/>
      <c r="E27" s="259">
        <f>IF(Information!$D$12="Ja",'1 Spec. - 1. Lägsta pris'!Q9,'1 Spec. - 2. Mervärdesmodell'!Q9)</f>
        <v>0</v>
      </c>
    </row>
    <row r="28" spans="1:14" s="258" customFormat="1" x14ac:dyDescent="0.2">
      <c r="A28" s="1"/>
      <c r="B28" s="799" t="s">
        <v>41</v>
      </c>
      <c r="C28" s="800"/>
      <c r="D28" s="391"/>
      <c r="E28" s="260" t="s">
        <v>41</v>
      </c>
    </row>
    <row r="29" spans="1:14" s="258" customFormat="1" ht="18" customHeight="1" x14ac:dyDescent="0.2">
      <c r="A29" s="1"/>
      <c r="B29" s="783">
        <f>IF(Information!$D$12="Ja",'1 Spec. - 1. Lägsta pris'!H9,'1 Spec. - 2. Mervärdesmodell'!H9)</f>
        <v>0</v>
      </c>
      <c r="C29" s="784"/>
      <c r="D29" s="391"/>
      <c r="E29" s="362" t="str">
        <f>IF(Information!$D$12="Ja",'1 Spec. - 1. Lägsta pris'!W9,'1 Spec. - 2. Mervärdesmodell'!W9)</f>
        <v/>
      </c>
    </row>
    <row r="30" spans="1:14" s="258" customFormat="1" ht="44.25" customHeight="1" x14ac:dyDescent="0.2">
      <c r="A30" s="1"/>
      <c r="B30" s="785"/>
      <c r="C30" s="785"/>
      <c r="D30" s="391"/>
      <c r="E30"/>
    </row>
    <row r="31" spans="1:14" s="258" customFormat="1" x14ac:dyDescent="0.2">
      <c r="B31" s="786" t="s">
        <v>38</v>
      </c>
      <c r="C31" s="787"/>
      <c r="D31" s="397"/>
      <c r="E31" s="261" t="s">
        <v>38</v>
      </c>
    </row>
    <row r="32" spans="1:14" s="258" customFormat="1" ht="28.5" customHeight="1" x14ac:dyDescent="0.2">
      <c r="B32" s="788"/>
      <c r="C32" s="789"/>
      <c r="D32" s="397"/>
      <c r="E32" s="263"/>
    </row>
    <row r="33" spans="1:5" ht="16.5" customHeight="1" x14ac:dyDescent="0.2">
      <c r="A33" s="258"/>
      <c r="B33" s="790"/>
      <c r="C33" s="790"/>
      <c r="D33" s="397"/>
      <c r="E33" s="258"/>
    </row>
    <row r="34" spans="1:5" ht="25.5" customHeight="1" x14ac:dyDescent="0.2">
      <c r="A34" s="258"/>
      <c r="B34" s="786" t="s">
        <v>50</v>
      </c>
      <c r="C34" s="787"/>
      <c r="D34" s="397"/>
      <c r="E34" s="262" t="s">
        <v>51</v>
      </c>
    </row>
    <row r="35" spans="1:5" x14ac:dyDescent="0.2">
      <c r="A35" s="258"/>
      <c r="B35" s="779"/>
      <c r="C35" s="780"/>
      <c r="D35" s="397"/>
      <c r="E35" s="795"/>
    </row>
    <row r="36" spans="1:5" x14ac:dyDescent="0.2">
      <c r="A36" s="258"/>
      <c r="B36" s="781"/>
      <c r="C36" s="782"/>
      <c r="D36" s="397"/>
      <c r="E36" s="796"/>
    </row>
    <row r="37" spans="1:5" x14ac:dyDescent="0.2">
      <c r="A37" s="7"/>
      <c r="B37" s="7"/>
      <c r="C37" s="7"/>
      <c r="D37" s="394"/>
      <c r="E37" s="258"/>
    </row>
    <row r="38" spans="1:5" ht="15.75" customHeight="1" x14ac:dyDescent="0.2">
      <c r="B38" s="257" t="s">
        <v>40</v>
      </c>
      <c r="C38" s="257"/>
      <c r="D38" s="398"/>
      <c r="E38" s="257"/>
    </row>
    <row r="39" spans="1:5" x14ac:dyDescent="0.2">
      <c r="B39" s="792"/>
      <c r="C39" s="793"/>
      <c r="D39" s="793"/>
      <c r="E39" s="794"/>
    </row>
    <row r="40" spans="1:5" x14ac:dyDescent="0.2">
      <c r="B40" s="792"/>
      <c r="C40" s="793"/>
      <c r="D40" s="793"/>
      <c r="E40" s="794"/>
    </row>
    <row r="41" spans="1:5" x14ac:dyDescent="0.2">
      <c r="B41" s="792"/>
      <c r="C41" s="793"/>
      <c r="D41" s="793"/>
      <c r="E41" s="794"/>
    </row>
    <row r="42" spans="1:5" x14ac:dyDescent="0.2">
      <c r="B42" s="792"/>
      <c r="C42" s="793"/>
      <c r="D42" s="793"/>
      <c r="E42" s="794"/>
    </row>
    <row r="43" spans="1:5" x14ac:dyDescent="0.2">
      <c r="B43" s="792"/>
      <c r="C43" s="793"/>
      <c r="D43" s="793"/>
      <c r="E43" s="794"/>
    </row>
  </sheetData>
  <sheetProtection algorithmName="SHA-512" hashValue="0GuaPlN7ui1te0EwKqsCbt5Dk9+9uYhWVCWb1iu5Yj5rZJMDsAxVXNF81xNV/XClmIxNFEufY0oCTZXPjVOazg==" saltValue="xYlxO1ginKIOXd/hqLWA6A==" spinCount="100000" sheet="1" objects="1" scenarios="1" selectLockedCells="1"/>
  <mergeCells count="23">
    <mergeCell ref="B7:E7"/>
    <mergeCell ref="B20:E20"/>
    <mergeCell ref="B43:E43"/>
    <mergeCell ref="B39:E39"/>
    <mergeCell ref="B6:E6"/>
    <mergeCell ref="B40:E40"/>
    <mergeCell ref="B41:E41"/>
    <mergeCell ref="B42:E42"/>
    <mergeCell ref="B8:E8"/>
    <mergeCell ref="E35:E36"/>
    <mergeCell ref="B21:E21"/>
    <mergeCell ref="B24:E24"/>
    <mergeCell ref="B26:C26"/>
    <mergeCell ref="B27:C27"/>
    <mergeCell ref="B28:C28"/>
    <mergeCell ref="B34:C34"/>
    <mergeCell ref="B35:C35"/>
    <mergeCell ref="B36:C36"/>
    <mergeCell ref="B29:C29"/>
    <mergeCell ref="B30:C30"/>
    <mergeCell ref="B31:C31"/>
    <mergeCell ref="B32:C32"/>
    <mergeCell ref="B33:C33"/>
  </mergeCells>
  <dataValidations count="1">
    <dataValidation type="date" allowBlank="1" showInputMessage="1" showErrorMessage="1" sqref="C25" xr:uid="{01BDE925-FC58-4CE5-94AE-66D3B07BE686}">
      <formula1>TODAY()</formula1>
      <formula2>73050</formula2>
    </dataValidation>
  </dataValidations>
  <pageMargins left="0.74803149606299213" right="0.74803149606299213" top="0.39370078740157483" bottom="0.98425196850393704" header="0.51181102362204722" footer="0.51181102362204722"/>
  <pageSetup paperSize="9" scale="80" fitToHeight="2" orientation="portrait" r:id="rId1"/>
  <headerFooter alignWithMargins="0">
    <oddFooter>&amp;R&amp;P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B1:AO194"/>
  <sheetViews>
    <sheetView showGridLines="0" zoomScaleNormal="100" workbookViewId="0">
      <selection activeCell="B13" sqref="B13"/>
    </sheetView>
  </sheetViews>
  <sheetFormatPr defaultColWidth="9.140625" defaultRowHeight="12.75" x14ac:dyDescent="0.2"/>
  <cols>
    <col min="1" max="2" width="6.7109375" style="1" customWidth="1"/>
    <col min="3" max="3" width="23.7109375" style="1" bestFit="1" customWidth="1"/>
    <col min="4" max="4" width="51.5703125" style="1" bestFit="1" customWidth="1"/>
    <col min="5" max="5" width="54" style="1" bestFit="1" customWidth="1"/>
    <col min="6" max="6" width="39" style="1" bestFit="1" customWidth="1"/>
    <col min="7" max="8" width="24.42578125" style="1" bestFit="1" customWidth="1"/>
    <col min="9" max="14" width="24.5703125" style="1" customWidth="1"/>
    <col min="15" max="15" width="13.28515625" style="1" customWidth="1"/>
    <col min="16" max="16" width="64.42578125" style="1" bestFit="1" customWidth="1"/>
    <col min="17" max="17" width="53.85546875" style="1" bestFit="1" customWidth="1"/>
    <col min="18" max="20" width="13.28515625" style="1" customWidth="1"/>
    <col min="21" max="21" width="47.28515625" style="1" bestFit="1" customWidth="1"/>
    <col min="22" max="28" width="13.28515625" style="1" customWidth="1"/>
    <col min="29" max="32" width="24.5703125" style="1" customWidth="1"/>
    <col min="33" max="33" width="40" style="1" bestFit="1" customWidth="1"/>
    <col min="34" max="34" width="17" style="1" bestFit="1" customWidth="1"/>
    <col min="35" max="35" width="13.85546875" style="1" bestFit="1" customWidth="1"/>
    <col min="36" max="36" width="13.42578125" style="1" bestFit="1" customWidth="1"/>
    <col min="37" max="37" width="19.85546875" style="1" bestFit="1" customWidth="1"/>
    <col min="38" max="38" width="12.140625" style="1" bestFit="1" customWidth="1"/>
    <col min="39" max="39" width="17.42578125" style="1" bestFit="1" customWidth="1"/>
    <col min="40" max="40" width="17.5703125" style="1" bestFit="1" customWidth="1"/>
    <col min="41" max="41" width="27.7109375" style="1" bestFit="1" customWidth="1"/>
    <col min="42" max="43" width="9.140625" style="1"/>
    <col min="44" max="44" width="18.7109375" style="1" bestFit="1" customWidth="1"/>
    <col min="45" max="16384" width="9.140625" style="1"/>
  </cols>
  <sheetData>
    <row r="1" spans="2:41" x14ac:dyDescent="0.2">
      <c r="J1" s="27" t="s">
        <v>124</v>
      </c>
    </row>
    <row r="2" spans="2:41" x14ac:dyDescent="0.2">
      <c r="D2" s="67" t="s">
        <v>162</v>
      </c>
      <c r="E2" s="67" t="s">
        <v>163</v>
      </c>
      <c r="F2" s="67" t="s">
        <v>164</v>
      </c>
      <c r="G2" s="67" t="s">
        <v>165</v>
      </c>
      <c r="H2" s="67" t="s">
        <v>166</v>
      </c>
      <c r="I2" s="67" t="s">
        <v>167</v>
      </c>
      <c r="J2" s="68" t="str">
        <f>USRDelområde</f>
        <v>Delområde 1</v>
      </c>
      <c r="L2" s="68" t="s">
        <v>614</v>
      </c>
      <c r="M2" s="68" t="s">
        <v>615</v>
      </c>
      <c r="O2" s="1" t="s">
        <v>626</v>
      </c>
    </row>
    <row r="3" spans="2:41" ht="13.5" thickBot="1" x14ac:dyDescent="0.25">
      <c r="C3" s="91" t="s">
        <v>117</v>
      </c>
      <c r="D3" s="90" t="s">
        <v>168</v>
      </c>
      <c r="E3" s="90" t="s">
        <v>168</v>
      </c>
      <c r="F3" s="67" t="s">
        <v>168</v>
      </c>
      <c r="G3" s="67" t="s">
        <v>168</v>
      </c>
      <c r="H3" s="67" t="s">
        <v>168</v>
      </c>
      <c r="I3" s="85" t="s">
        <v>168</v>
      </c>
      <c r="J3" s="88" t="str">
        <f>IFERROR(IF(INDEX(D3:I3,MATCH(J$2,D$2:I$2,0))=0,"",INDEX(D3:I3,MATCH(J$2,D$2:I$2,0))),"")</f>
        <v>Välj vara/tjänst</v>
      </c>
      <c r="L3" s="80" t="s">
        <v>630</v>
      </c>
      <c r="M3" s="80" t="s">
        <v>631</v>
      </c>
    </row>
    <row r="4" spans="2:41" x14ac:dyDescent="0.2">
      <c r="C4" s="108" t="s">
        <v>169</v>
      </c>
      <c r="D4" s="110" t="s">
        <v>170</v>
      </c>
      <c r="E4" s="26" t="s">
        <v>171</v>
      </c>
      <c r="F4" s="26" t="s">
        <v>172</v>
      </c>
      <c r="G4" s="26" t="s">
        <v>173</v>
      </c>
      <c r="H4" s="26" t="s">
        <v>174</v>
      </c>
      <c r="I4" s="84" t="s">
        <v>175</v>
      </c>
      <c r="J4" s="88" t="str">
        <f>IFERROR(IF(INDEX(D4:I4,MATCH(J$2,D$2:I$2,0))=0,"",INDEX(D4:I4,MATCH(J$2,D$2:I$2,0))),"")</f>
        <v>Delområde 1/Vara/Tjanst 1</v>
      </c>
      <c r="L4" s="79"/>
      <c r="M4" s="79"/>
      <c r="N4" s="1">
        <v>1</v>
      </c>
    </row>
    <row r="5" spans="2:41" x14ac:dyDescent="0.2">
      <c r="C5" s="109" t="s">
        <v>162</v>
      </c>
      <c r="D5" s="110" t="s">
        <v>176</v>
      </c>
      <c r="E5" s="26" t="s">
        <v>177</v>
      </c>
      <c r="F5" s="26" t="s">
        <v>178</v>
      </c>
      <c r="G5" s="26" t="s">
        <v>179</v>
      </c>
      <c r="H5" s="26" t="s">
        <v>180</v>
      </c>
      <c r="I5" s="84" t="s">
        <v>181</v>
      </c>
      <c r="J5" s="88" t="str">
        <f t="shared" ref="J5:J24" si="0">IFERROR(IF(INDEX(D5:I5,MATCH(J$2,D$2:I$2,0))=0,"",INDEX(D5:I5,MATCH(J$2,D$2:I$2,0))),"")</f>
        <v>Delområde 1/Vara/Tjanst 2</v>
      </c>
      <c r="L5" s="75" t="s">
        <v>632</v>
      </c>
      <c r="M5" s="79" t="s">
        <v>633</v>
      </c>
      <c r="N5" s="1">
        <v>2</v>
      </c>
      <c r="AF5"/>
      <c r="AG5"/>
      <c r="AH5"/>
      <c r="AI5"/>
      <c r="AJ5"/>
      <c r="AK5"/>
      <c r="AL5"/>
      <c r="AM5"/>
      <c r="AN5"/>
      <c r="AO5"/>
    </row>
    <row r="6" spans="2:41" x14ac:dyDescent="0.2">
      <c r="C6" s="109" t="s">
        <v>163</v>
      </c>
      <c r="D6" s="110" t="s">
        <v>182</v>
      </c>
      <c r="E6" s="26" t="s">
        <v>183</v>
      </c>
      <c r="F6" s="26" t="s">
        <v>184</v>
      </c>
      <c r="G6" s="26" t="s">
        <v>185</v>
      </c>
      <c r="H6" s="26" t="s">
        <v>186</v>
      </c>
      <c r="I6" s="84" t="s">
        <v>187</v>
      </c>
      <c r="J6" s="88" t="str">
        <f t="shared" si="0"/>
        <v>Delområde 1/Vara/Tjanst 3</v>
      </c>
      <c r="L6" s="75" t="s">
        <v>634</v>
      </c>
      <c r="M6" s="75" t="s">
        <v>635</v>
      </c>
      <c r="N6" s="1">
        <v>3</v>
      </c>
    </row>
    <row r="7" spans="2:41" x14ac:dyDescent="0.2">
      <c r="C7" s="109" t="s">
        <v>164</v>
      </c>
      <c r="D7" s="110" t="s">
        <v>188</v>
      </c>
      <c r="E7" s="26" t="s">
        <v>189</v>
      </c>
      <c r="F7" s="26" t="s">
        <v>190</v>
      </c>
      <c r="G7" s="26" t="s">
        <v>191</v>
      </c>
      <c r="H7" s="26" t="s">
        <v>192</v>
      </c>
      <c r="I7" s="84" t="s">
        <v>193</v>
      </c>
      <c r="J7" s="88" t="str">
        <f t="shared" si="0"/>
        <v>Delområde 1/Vara/Tjanst 4</v>
      </c>
      <c r="L7" s="75" t="s">
        <v>636</v>
      </c>
      <c r="M7" s="75" t="s">
        <v>637</v>
      </c>
      <c r="N7" s="1">
        <v>4</v>
      </c>
    </row>
    <row r="8" spans="2:41" x14ac:dyDescent="0.2">
      <c r="C8" s="109" t="s">
        <v>165</v>
      </c>
      <c r="D8" s="110" t="s">
        <v>194</v>
      </c>
      <c r="E8" s="26" t="s">
        <v>195</v>
      </c>
      <c r="F8" s="26" t="s">
        <v>196</v>
      </c>
      <c r="G8" s="26" t="s">
        <v>197</v>
      </c>
      <c r="H8" s="26" t="s">
        <v>198</v>
      </c>
      <c r="I8" s="84" t="s">
        <v>199</v>
      </c>
      <c r="J8" s="88" t="str">
        <f t="shared" si="0"/>
        <v>Delområde 1/Vara/Tjanst 5</v>
      </c>
      <c r="L8" s="75" t="s">
        <v>638</v>
      </c>
      <c r="M8" s="75" t="s">
        <v>639</v>
      </c>
      <c r="N8" s="1">
        <v>5</v>
      </c>
    </row>
    <row r="9" spans="2:41" ht="12.75" customHeight="1" x14ac:dyDescent="0.2">
      <c r="C9" s="109" t="s">
        <v>166</v>
      </c>
      <c r="D9" s="110" t="s">
        <v>200</v>
      </c>
      <c r="E9" s="26" t="s">
        <v>201</v>
      </c>
      <c r="F9" s="26" t="s">
        <v>202</v>
      </c>
      <c r="G9" s="26" t="s">
        <v>203</v>
      </c>
      <c r="H9" s="26" t="s">
        <v>204</v>
      </c>
      <c r="I9" s="84" t="s">
        <v>205</v>
      </c>
      <c r="J9" s="88" t="str">
        <f t="shared" si="0"/>
        <v>Delområde 1/Vara/Tjanst 6</v>
      </c>
      <c r="L9" s="75" t="s">
        <v>640</v>
      </c>
      <c r="M9" s="75" t="s">
        <v>641</v>
      </c>
      <c r="N9" s="1">
        <v>6</v>
      </c>
    </row>
    <row r="10" spans="2:41" ht="12.75" customHeight="1" x14ac:dyDescent="0.2">
      <c r="C10" s="109" t="s">
        <v>167</v>
      </c>
      <c r="D10" s="110" t="s">
        <v>206</v>
      </c>
      <c r="E10" s="26" t="s">
        <v>207</v>
      </c>
      <c r="F10" s="26" t="s">
        <v>208</v>
      </c>
      <c r="G10" s="26" t="s">
        <v>209</v>
      </c>
      <c r="H10" s="26" t="s">
        <v>210</v>
      </c>
      <c r="I10" s="84" t="s">
        <v>211</v>
      </c>
      <c r="J10" s="88" t="str">
        <f t="shared" si="0"/>
        <v>Delområde 1/Vara/Tjanst 7</v>
      </c>
      <c r="L10" s="75" t="s">
        <v>642</v>
      </c>
      <c r="M10" s="75" t="s">
        <v>643</v>
      </c>
      <c r="N10" s="1">
        <v>7</v>
      </c>
    </row>
    <row r="11" spans="2:41" ht="12.75" customHeight="1" x14ac:dyDescent="0.2">
      <c r="D11" s="110" t="s">
        <v>212</v>
      </c>
      <c r="E11" s="26" t="s">
        <v>213</v>
      </c>
      <c r="F11" s="26" t="s">
        <v>214</v>
      </c>
      <c r="G11" s="26" t="s">
        <v>215</v>
      </c>
      <c r="H11" s="26" t="s">
        <v>216</v>
      </c>
      <c r="I11" s="84" t="s">
        <v>217</v>
      </c>
      <c r="J11" s="88" t="str">
        <f t="shared" si="0"/>
        <v>Delområde 1/Vara/Tjanst 8</v>
      </c>
      <c r="L11" s="75" t="s">
        <v>644</v>
      </c>
      <c r="M11" s="75" t="s">
        <v>645</v>
      </c>
      <c r="N11" s="1">
        <v>8</v>
      </c>
    </row>
    <row r="12" spans="2:41" x14ac:dyDescent="0.2">
      <c r="D12" s="110" t="s">
        <v>218</v>
      </c>
      <c r="E12" s="26" t="s">
        <v>219</v>
      </c>
      <c r="F12" s="26" t="s">
        <v>220</v>
      </c>
      <c r="G12" s="26" t="s">
        <v>221</v>
      </c>
      <c r="H12" s="26" t="s">
        <v>222</v>
      </c>
      <c r="I12" s="84" t="s">
        <v>223</v>
      </c>
      <c r="J12" s="88" t="str">
        <f t="shared" si="0"/>
        <v>Delområde 1/Vara/Tjanst 9</v>
      </c>
      <c r="L12" s="75" t="s">
        <v>646</v>
      </c>
      <c r="M12" s="75" t="s">
        <v>647</v>
      </c>
      <c r="N12" s="1">
        <v>9</v>
      </c>
    </row>
    <row r="13" spans="2:41" ht="13.5" thickBot="1" x14ac:dyDescent="0.25">
      <c r="B13" s="2"/>
      <c r="D13" s="110" t="s">
        <v>224</v>
      </c>
      <c r="E13" s="26" t="s">
        <v>225</v>
      </c>
      <c r="F13" s="26" t="s">
        <v>226</v>
      </c>
      <c r="G13" s="26" t="s">
        <v>227</v>
      </c>
      <c r="H13" s="26" t="s">
        <v>228</v>
      </c>
      <c r="I13" s="84" t="s">
        <v>229</v>
      </c>
      <c r="J13" s="88" t="str">
        <f t="shared" si="0"/>
        <v>Delområde 1/Vara/Tjanst 10</v>
      </c>
      <c r="L13" s="75" t="s">
        <v>648</v>
      </c>
      <c r="M13" s="76" t="s">
        <v>649</v>
      </c>
      <c r="N13" s="1">
        <v>10</v>
      </c>
    </row>
    <row r="14" spans="2:41" ht="13.5" thickBot="1" x14ac:dyDescent="0.25">
      <c r="D14" s="110" t="s">
        <v>230</v>
      </c>
      <c r="E14" s="26" t="s">
        <v>231</v>
      </c>
      <c r="F14" s="26" t="s">
        <v>232</v>
      </c>
      <c r="G14" s="26" t="s">
        <v>233</v>
      </c>
      <c r="H14" s="26" t="s">
        <v>234</v>
      </c>
      <c r="I14" s="84" t="s">
        <v>235</v>
      </c>
      <c r="J14" s="88" t="str">
        <f t="shared" si="0"/>
        <v>Delområde 1/Vara/Tjanst 11</v>
      </c>
      <c r="L14" s="76" t="s">
        <v>650</v>
      </c>
      <c r="M14" s="160" t="s">
        <v>13</v>
      </c>
      <c r="N14" s="1">
        <v>11</v>
      </c>
    </row>
    <row r="15" spans="2:41" x14ac:dyDescent="0.2">
      <c r="D15" s="110" t="s">
        <v>236</v>
      </c>
      <c r="E15" s="26" t="s">
        <v>237</v>
      </c>
      <c r="F15" s="26" t="s">
        <v>238</v>
      </c>
      <c r="G15" s="26" t="s">
        <v>239</v>
      </c>
      <c r="H15" s="26" t="s">
        <v>240</v>
      </c>
      <c r="I15" s="84" t="s">
        <v>241</v>
      </c>
      <c r="J15" s="88" t="str">
        <f t="shared" si="0"/>
        <v>Delområde 1/Vara/Tjanst 12</v>
      </c>
      <c r="N15" s="1">
        <v>12</v>
      </c>
    </row>
    <row r="16" spans="2:41" x14ac:dyDescent="0.2">
      <c r="D16" s="110" t="s">
        <v>242</v>
      </c>
      <c r="E16" s="26" t="s">
        <v>243</v>
      </c>
      <c r="F16" s="26" t="s">
        <v>244</v>
      </c>
      <c r="G16" s="26" t="s">
        <v>245</v>
      </c>
      <c r="H16" s="26" t="s">
        <v>246</v>
      </c>
      <c r="I16" s="84" t="s">
        <v>247</v>
      </c>
      <c r="J16" s="88" t="str">
        <f t="shared" si="0"/>
        <v>Delområde 1/Vara/Tjanst 13</v>
      </c>
      <c r="N16" s="1">
        <v>13</v>
      </c>
    </row>
    <row r="17" spans="4:22" x14ac:dyDescent="0.2">
      <c r="D17" s="110" t="s">
        <v>248</v>
      </c>
      <c r="E17" s="26" t="s">
        <v>249</v>
      </c>
      <c r="F17" s="26" t="s">
        <v>250</v>
      </c>
      <c r="G17" s="26" t="s">
        <v>251</v>
      </c>
      <c r="H17" s="26" t="s">
        <v>252</v>
      </c>
      <c r="I17" s="84" t="s">
        <v>253</v>
      </c>
      <c r="J17" s="88" t="str">
        <f t="shared" si="0"/>
        <v>Delområde 1/Vara/Tjanst 14</v>
      </c>
      <c r="N17" s="1">
        <v>14</v>
      </c>
    </row>
    <row r="18" spans="4:22" x14ac:dyDescent="0.2">
      <c r="D18" s="110" t="s">
        <v>254</v>
      </c>
      <c r="E18" s="26" t="s">
        <v>255</v>
      </c>
      <c r="F18" s="26" t="s">
        <v>256</v>
      </c>
      <c r="G18" s="26" t="s">
        <v>257</v>
      </c>
      <c r="H18" s="26" t="s">
        <v>258</v>
      </c>
      <c r="I18" s="84" t="s">
        <v>259</v>
      </c>
      <c r="J18" s="88" t="str">
        <f t="shared" si="0"/>
        <v>Delområde 1/Vara/Tjanst 15</v>
      </c>
      <c r="N18" s="1">
        <v>15</v>
      </c>
    </row>
    <row r="19" spans="4:22" x14ac:dyDescent="0.2">
      <c r="D19" s="110" t="s">
        <v>260</v>
      </c>
      <c r="E19" s="26" t="s">
        <v>261</v>
      </c>
      <c r="F19" s="26" t="s">
        <v>262</v>
      </c>
      <c r="G19" s="26" t="s">
        <v>263</v>
      </c>
      <c r="H19" s="26" t="s">
        <v>264</v>
      </c>
      <c r="I19" s="84" t="s">
        <v>265</v>
      </c>
      <c r="J19" s="88" t="str">
        <f t="shared" si="0"/>
        <v>Delområde 1/Vara/Tjanst 16</v>
      </c>
      <c r="N19" s="1">
        <v>16</v>
      </c>
    </row>
    <row r="20" spans="4:22" x14ac:dyDescent="0.2">
      <c r="D20" s="110" t="s">
        <v>266</v>
      </c>
      <c r="E20" s="26" t="s">
        <v>267</v>
      </c>
      <c r="F20" s="26" t="s">
        <v>268</v>
      </c>
      <c r="G20" s="26" t="s">
        <v>269</v>
      </c>
      <c r="H20" s="26" t="s">
        <v>270</v>
      </c>
      <c r="I20" s="84" t="s">
        <v>271</v>
      </c>
      <c r="J20" s="88" t="str">
        <f t="shared" si="0"/>
        <v>Delområde 1/Vara/Tjanst 17</v>
      </c>
      <c r="N20" s="1">
        <v>17</v>
      </c>
    </row>
    <row r="21" spans="4:22" x14ac:dyDescent="0.2">
      <c r="D21" s="110" t="s">
        <v>272</v>
      </c>
      <c r="E21" s="26" t="s">
        <v>273</v>
      </c>
      <c r="F21" s="26" t="s">
        <v>274</v>
      </c>
      <c r="G21" s="26" t="s">
        <v>275</v>
      </c>
      <c r="H21" s="26" t="s">
        <v>276</v>
      </c>
      <c r="I21" s="84" t="s">
        <v>277</v>
      </c>
      <c r="J21" s="88" t="str">
        <f t="shared" si="0"/>
        <v>Delområde 1/Vara/Tjanst 18</v>
      </c>
      <c r="N21" s="1">
        <v>18</v>
      </c>
    </row>
    <row r="22" spans="4:22" x14ac:dyDescent="0.2">
      <c r="D22" s="110" t="s">
        <v>278</v>
      </c>
      <c r="E22" s="26" t="s">
        <v>279</v>
      </c>
      <c r="F22" s="26" t="s">
        <v>280</v>
      </c>
      <c r="G22" s="26" t="s">
        <v>281</v>
      </c>
      <c r="H22" s="26" t="s">
        <v>282</v>
      </c>
      <c r="I22" s="84" t="s">
        <v>283</v>
      </c>
      <c r="J22" s="88" t="str">
        <f t="shared" si="0"/>
        <v>Delområde 1/Vara/Tjanst 19</v>
      </c>
      <c r="N22" s="1">
        <v>19</v>
      </c>
    </row>
    <row r="23" spans="4:22" x14ac:dyDescent="0.2">
      <c r="D23" s="110" t="s">
        <v>284</v>
      </c>
      <c r="E23" s="26" t="s">
        <v>285</v>
      </c>
      <c r="F23" s="26" t="s">
        <v>286</v>
      </c>
      <c r="G23" s="26" t="s">
        <v>287</v>
      </c>
      <c r="H23" s="26" t="s">
        <v>288</v>
      </c>
      <c r="I23" s="84" t="s">
        <v>289</v>
      </c>
      <c r="J23" s="88" t="str">
        <f t="shared" si="0"/>
        <v>Delområde 1/Vara/Tjanst 20</v>
      </c>
      <c r="N23" s="1">
        <v>20</v>
      </c>
    </row>
    <row r="24" spans="4:22" x14ac:dyDescent="0.2">
      <c r="D24" s="110" t="s">
        <v>290</v>
      </c>
      <c r="E24" s="26" t="s">
        <v>291</v>
      </c>
      <c r="F24" s="26" t="s">
        <v>292</v>
      </c>
      <c r="G24" s="26" t="s">
        <v>293</v>
      </c>
      <c r="H24" s="26" t="s">
        <v>294</v>
      </c>
      <c r="I24" s="84" t="s">
        <v>295</v>
      </c>
      <c r="J24" s="88" t="str">
        <f t="shared" si="0"/>
        <v>Delområde 1/Vara/Tjanst 21</v>
      </c>
    </row>
    <row r="25" spans="4:22" x14ac:dyDescent="0.2">
      <c r="J25" s="86"/>
    </row>
    <row r="26" spans="4:22" x14ac:dyDescent="0.2">
      <c r="J26" s="86"/>
    </row>
    <row r="27" spans="4:22" ht="13.5" thickBot="1" x14ac:dyDescent="0.25">
      <c r="D27" s="61" t="s">
        <v>587</v>
      </c>
      <c r="J27" s="27" t="s">
        <v>123</v>
      </c>
    </row>
    <row r="28" spans="4:22" x14ac:dyDescent="0.2">
      <c r="D28" s="69" t="s">
        <v>337</v>
      </c>
      <c r="E28" s="89" t="str">
        <f>D28</f>
        <v>Välj Vara/Tjanst</v>
      </c>
      <c r="F28" s="89" t="str">
        <f>E28</f>
        <v>Välj Vara/Tjanst</v>
      </c>
      <c r="G28" s="89" t="str">
        <f>F28</f>
        <v>Välj Vara/Tjanst</v>
      </c>
      <c r="H28" s="89" t="str">
        <f>G28</f>
        <v>Välj Vara/Tjanst</v>
      </c>
      <c r="I28" s="89" t="str">
        <f>H28</f>
        <v>Välj Vara/Tjanst</v>
      </c>
      <c r="J28" s="87" t="str">
        <f>INDEX(D28:I28,MATCH(J$2,D$2:I$2,0))</f>
        <v>Välj Vara/Tjanst</v>
      </c>
    </row>
    <row r="29" spans="4:22" x14ac:dyDescent="0.2">
      <c r="D29" s="110" t="s">
        <v>170</v>
      </c>
      <c r="E29" s="110" t="s">
        <v>171</v>
      </c>
      <c r="F29" s="26" t="s">
        <v>172</v>
      </c>
      <c r="G29" s="26" t="s">
        <v>173</v>
      </c>
      <c r="H29" s="26" t="s">
        <v>174</v>
      </c>
      <c r="I29" s="84" t="s">
        <v>175</v>
      </c>
      <c r="J29" s="88" t="str">
        <f>IFERROR(IF(INDEX(D29:I29,MATCH(J$2,D$2:I$2,0))=0,"",INDEX(D29:I29,MATCH(J$2,D$2:I$2,0))),"")</f>
        <v>Delområde 1/Vara/Tjanst 1</v>
      </c>
      <c r="P29" s="1" t="s">
        <v>627</v>
      </c>
      <c r="S29" s="1" t="s">
        <v>628</v>
      </c>
      <c r="V29" s="1" t="s">
        <v>629</v>
      </c>
    </row>
    <row r="30" spans="4:22" x14ac:dyDescent="0.2">
      <c r="D30" s="110" t="s">
        <v>176</v>
      </c>
      <c r="E30" s="110" t="s">
        <v>177</v>
      </c>
      <c r="F30" s="26" t="s">
        <v>178</v>
      </c>
      <c r="G30" s="26" t="s">
        <v>179</v>
      </c>
      <c r="H30" s="26" t="s">
        <v>180</v>
      </c>
      <c r="I30" s="84" t="s">
        <v>181</v>
      </c>
      <c r="J30" s="88" t="str">
        <f t="shared" ref="J30:J53" si="1">IFERROR(IF(INDEX(D30:I30,MATCH(J$2,D$2:I$2,0))=0,"",INDEX(D30:I30,MATCH(J$2,D$2:I$2,0))),"")</f>
        <v>Delområde 1/Vara/Tjanst 2</v>
      </c>
    </row>
    <row r="31" spans="4:22" x14ac:dyDescent="0.2">
      <c r="D31" s="110" t="s">
        <v>182</v>
      </c>
      <c r="E31" s="110" t="s">
        <v>183</v>
      </c>
      <c r="F31" s="26" t="s">
        <v>184</v>
      </c>
      <c r="G31" s="26" t="s">
        <v>185</v>
      </c>
      <c r="H31" s="26" t="s">
        <v>186</v>
      </c>
      <c r="I31" s="84" t="s">
        <v>187</v>
      </c>
      <c r="J31" s="88" t="str">
        <f t="shared" si="1"/>
        <v>Delområde 1/Vara/Tjanst 3</v>
      </c>
    </row>
    <row r="32" spans="4:22" x14ac:dyDescent="0.2">
      <c r="D32" s="110" t="s">
        <v>188</v>
      </c>
      <c r="E32" s="110" t="s">
        <v>189</v>
      </c>
      <c r="F32" s="26" t="s">
        <v>190</v>
      </c>
      <c r="G32" s="26" t="s">
        <v>191</v>
      </c>
      <c r="H32" s="26" t="s">
        <v>192</v>
      </c>
      <c r="I32" s="84" t="s">
        <v>193</v>
      </c>
      <c r="J32" s="88" t="str">
        <f t="shared" si="1"/>
        <v>Delområde 1/Vara/Tjanst 4</v>
      </c>
    </row>
    <row r="33" spans="4:20" x14ac:dyDescent="0.2">
      <c r="D33" s="110" t="s">
        <v>194</v>
      </c>
      <c r="E33" s="110" t="s">
        <v>195</v>
      </c>
      <c r="F33" s="26" t="s">
        <v>196</v>
      </c>
      <c r="G33" s="26" t="s">
        <v>197</v>
      </c>
      <c r="H33" s="26" t="s">
        <v>198</v>
      </c>
      <c r="I33" s="84" t="s">
        <v>199</v>
      </c>
      <c r="J33" s="88" t="str">
        <f t="shared" si="1"/>
        <v>Delområde 1/Vara/Tjanst 5</v>
      </c>
    </row>
    <row r="34" spans="4:20" x14ac:dyDescent="0.2">
      <c r="D34" s="110" t="s">
        <v>200</v>
      </c>
      <c r="E34" s="110" t="s">
        <v>201</v>
      </c>
      <c r="F34" s="26" t="s">
        <v>202</v>
      </c>
      <c r="G34" s="26" t="s">
        <v>203</v>
      </c>
      <c r="H34" s="26" t="s">
        <v>204</v>
      </c>
      <c r="I34" s="84" t="s">
        <v>205</v>
      </c>
      <c r="J34" s="88" t="str">
        <f t="shared" si="1"/>
        <v>Delområde 1/Vara/Tjanst 6</v>
      </c>
    </row>
    <row r="35" spans="4:20" x14ac:dyDescent="0.2">
      <c r="D35" s="110" t="s">
        <v>206</v>
      </c>
      <c r="E35" s="110" t="s">
        <v>207</v>
      </c>
      <c r="F35" s="26" t="s">
        <v>208</v>
      </c>
      <c r="G35" s="26" t="s">
        <v>209</v>
      </c>
      <c r="H35" s="26" t="s">
        <v>210</v>
      </c>
      <c r="I35" s="84" t="s">
        <v>211</v>
      </c>
      <c r="J35" s="88" t="str">
        <f t="shared" si="1"/>
        <v>Delområde 1/Vara/Tjanst 7</v>
      </c>
    </row>
    <row r="36" spans="4:20" x14ac:dyDescent="0.2">
      <c r="D36" s="110" t="s">
        <v>212</v>
      </c>
      <c r="E36" s="110" t="s">
        <v>213</v>
      </c>
      <c r="F36" s="26" t="s">
        <v>214</v>
      </c>
      <c r="G36" s="26" t="s">
        <v>215</v>
      </c>
      <c r="H36" s="26" t="s">
        <v>216</v>
      </c>
      <c r="I36" s="84" t="s">
        <v>217</v>
      </c>
      <c r="J36" s="88" t="str">
        <f t="shared" si="1"/>
        <v>Delområde 1/Vara/Tjanst 8</v>
      </c>
    </row>
    <row r="37" spans="4:20" x14ac:dyDescent="0.2">
      <c r="D37" s="110" t="s">
        <v>218</v>
      </c>
      <c r="E37" s="110" t="s">
        <v>219</v>
      </c>
      <c r="F37" s="26" t="s">
        <v>220</v>
      </c>
      <c r="G37" s="26" t="s">
        <v>221</v>
      </c>
      <c r="H37" s="26" t="s">
        <v>222</v>
      </c>
      <c r="I37" s="84" t="s">
        <v>223</v>
      </c>
      <c r="J37" s="88" t="str">
        <f t="shared" si="1"/>
        <v>Delområde 1/Vara/Tjanst 9</v>
      </c>
    </row>
    <row r="38" spans="4:20" x14ac:dyDescent="0.2">
      <c r="D38" s="110" t="s">
        <v>224</v>
      </c>
      <c r="E38" s="110" t="s">
        <v>225</v>
      </c>
      <c r="F38" s="26" t="s">
        <v>226</v>
      </c>
      <c r="G38" s="26" t="s">
        <v>227</v>
      </c>
      <c r="H38" s="26" t="s">
        <v>228</v>
      </c>
      <c r="I38" s="84" t="s">
        <v>229</v>
      </c>
      <c r="J38" s="88" t="str">
        <f t="shared" si="1"/>
        <v>Delområde 1/Vara/Tjanst 10</v>
      </c>
    </row>
    <row r="39" spans="4:20" x14ac:dyDescent="0.2">
      <c r="D39" s="110" t="s">
        <v>230</v>
      </c>
      <c r="E39" s="110" t="s">
        <v>231</v>
      </c>
      <c r="F39" s="26" t="s">
        <v>232</v>
      </c>
      <c r="G39" s="26" t="s">
        <v>233</v>
      </c>
      <c r="H39" s="26" t="s">
        <v>234</v>
      </c>
      <c r="I39" s="84" t="s">
        <v>235</v>
      </c>
      <c r="J39" s="88" t="str">
        <f t="shared" si="1"/>
        <v>Delområde 1/Vara/Tjanst 11</v>
      </c>
    </row>
    <row r="40" spans="4:20" x14ac:dyDescent="0.2">
      <c r="D40" s="110" t="s">
        <v>236</v>
      </c>
      <c r="E40" s="110" t="s">
        <v>237</v>
      </c>
      <c r="F40" s="26" t="s">
        <v>238</v>
      </c>
      <c r="G40" s="26" t="s">
        <v>239</v>
      </c>
      <c r="H40" s="26" t="s">
        <v>240</v>
      </c>
      <c r="I40" s="84" t="s">
        <v>241</v>
      </c>
      <c r="J40" s="88" t="str">
        <f t="shared" si="1"/>
        <v>Delområde 1/Vara/Tjanst 12</v>
      </c>
    </row>
    <row r="41" spans="4:20" ht="13.5" thickBot="1" x14ac:dyDescent="0.25">
      <c r="D41" s="110" t="s">
        <v>242</v>
      </c>
      <c r="E41" s="110" t="s">
        <v>243</v>
      </c>
      <c r="F41" s="26" t="s">
        <v>244</v>
      </c>
      <c r="G41" s="26" t="s">
        <v>245</v>
      </c>
      <c r="H41" s="26" t="s">
        <v>246</v>
      </c>
      <c r="I41" s="84" t="s">
        <v>247</v>
      </c>
      <c r="J41" s="88" t="str">
        <f t="shared" si="1"/>
        <v>Delområde 1/Vara/Tjanst 13</v>
      </c>
      <c r="P41" s="27" t="s">
        <v>630</v>
      </c>
      <c r="Q41" s="27" t="s">
        <v>631</v>
      </c>
      <c r="R41" s="1" t="s">
        <v>664</v>
      </c>
    </row>
    <row r="42" spans="4:20" x14ac:dyDescent="0.2">
      <c r="D42" s="110" t="s">
        <v>248</v>
      </c>
      <c r="E42" s="110" t="s">
        <v>249</v>
      </c>
      <c r="F42" s="26" t="s">
        <v>250</v>
      </c>
      <c r="G42" s="26" t="s">
        <v>251</v>
      </c>
      <c r="H42" s="26" t="s">
        <v>252</v>
      </c>
      <c r="I42" s="84" t="s">
        <v>253</v>
      </c>
      <c r="J42" s="88" t="str">
        <f t="shared" si="1"/>
        <v>Delområde 1/Vara/Tjanst 14</v>
      </c>
      <c r="M42" s="1" t="str" cm="1">
        <f t="array" aca="1" ref="M42" ca="1">IFERROR(INDIRECT(Admin!M44),"XXXXX")</f>
        <v>Kaffe- och vattenautomater med tillhörande varor och tjänster</v>
      </c>
      <c r="N42" s="1" t="str" cm="1">
        <f t="array" aca="1" ref="N42" ca="1">IFERROR(INDIRECT(Admin!N44),"XXXXX")</f>
        <v>23.3-6642-2023</v>
      </c>
      <c r="P42" s="189"/>
      <c r="Q42" s="191"/>
    </row>
    <row r="43" spans="4:20" x14ac:dyDescent="0.2">
      <c r="D43" s="110" t="s">
        <v>254</v>
      </c>
      <c r="E43" s="110" t="s">
        <v>255</v>
      </c>
      <c r="F43" s="26" t="s">
        <v>256</v>
      </c>
      <c r="G43" s="26" t="s">
        <v>257</v>
      </c>
      <c r="H43" s="26" t="s">
        <v>258</v>
      </c>
      <c r="I43" s="84" t="s">
        <v>259</v>
      </c>
      <c r="J43" s="88" t="str">
        <f t="shared" si="1"/>
        <v>Delområde 1/Vara/Tjanst 15</v>
      </c>
      <c r="P43" s="190" t="s">
        <v>704</v>
      </c>
      <c r="Q43" s="75" t="s">
        <v>888</v>
      </c>
      <c r="R43" s="1" t="s">
        <v>740</v>
      </c>
      <c r="T43" s="1" t="s">
        <v>888</v>
      </c>
    </row>
    <row r="44" spans="4:20" x14ac:dyDescent="0.2">
      <c r="D44" s="110" t="s">
        <v>260</v>
      </c>
      <c r="E44" s="110" t="s">
        <v>261</v>
      </c>
      <c r="F44" s="26" t="s">
        <v>262</v>
      </c>
      <c r="G44" s="26" t="s">
        <v>263</v>
      </c>
      <c r="H44" s="26" t="s">
        <v>264</v>
      </c>
      <c r="I44" s="84" t="s">
        <v>265</v>
      </c>
      <c r="J44" s="88" t="str">
        <f t="shared" si="1"/>
        <v>Delområde 1/Vara/Tjanst 16</v>
      </c>
      <c r="M44" s="1" t="str">
        <f>"'"&amp;M46&amp;"'!"&amp;M45</f>
        <v>'1 Spec. - 1. Lägsta pris'!J5</v>
      </c>
      <c r="N44" s="1" t="str">
        <f>"'"&amp;N46&amp;"'!"&amp;N45</f>
        <v>'1 Spec. - 1. Lägsta pris'!J8</v>
      </c>
      <c r="P44" s="190" t="s">
        <v>705</v>
      </c>
      <c r="Q44" s="75" t="s">
        <v>889</v>
      </c>
      <c r="R44" s="1" t="s">
        <v>740</v>
      </c>
      <c r="T44" s="1" t="s">
        <v>718</v>
      </c>
    </row>
    <row r="45" spans="4:20" x14ac:dyDescent="0.2">
      <c r="D45" s="110" t="s">
        <v>266</v>
      </c>
      <c r="E45" s="110" t="s">
        <v>267</v>
      </c>
      <c r="F45" s="26" t="s">
        <v>268</v>
      </c>
      <c r="G45" s="26" t="s">
        <v>269</v>
      </c>
      <c r="H45" s="26" t="s">
        <v>270</v>
      </c>
      <c r="I45" s="84" t="s">
        <v>271</v>
      </c>
      <c r="J45" s="88" t="str">
        <f t="shared" si="1"/>
        <v>Delområde 1/Vara/Tjanst 17</v>
      </c>
      <c r="M45" s="155" t="s">
        <v>612</v>
      </c>
      <c r="N45" s="155" t="s">
        <v>613</v>
      </c>
      <c r="P45" s="190" t="s">
        <v>706</v>
      </c>
      <c r="Q45" s="75" t="s">
        <v>890</v>
      </c>
      <c r="R45" s="1" t="s">
        <v>740</v>
      </c>
      <c r="T45" s="1" t="s">
        <v>889</v>
      </c>
    </row>
    <row r="46" spans="4:20" x14ac:dyDescent="0.2">
      <c r="D46" s="110" t="s">
        <v>272</v>
      </c>
      <c r="E46" s="110" t="s">
        <v>273</v>
      </c>
      <c r="F46" s="26" t="s">
        <v>274</v>
      </c>
      <c r="G46" s="26" t="s">
        <v>275</v>
      </c>
      <c r="H46" s="26" t="s">
        <v>276</v>
      </c>
      <c r="I46" s="84" t="s">
        <v>277</v>
      </c>
      <c r="J46" s="88" t="str">
        <f t="shared" si="1"/>
        <v>Delområde 1/Vara/Tjanst 18</v>
      </c>
      <c r="M46" s="150" t="str">
        <f>IFERROR(INDEX($L$50:$L$53,MATCH("Ja",$M$50:$M$53,0)),0)</f>
        <v>1 Spec. - 1. Lägsta pris</v>
      </c>
      <c r="N46" s="150" t="str">
        <f>M46</f>
        <v>1 Spec. - 1. Lägsta pris</v>
      </c>
      <c r="P46" s="190" t="s">
        <v>707</v>
      </c>
      <c r="Q46" s="75" t="s">
        <v>891</v>
      </c>
      <c r="R46" s="1" t="s">
        <v>740</v>
      </c>
      <c r="T46" s="1" t="s">
        <v>719</v>
      </c>
    </row>
    <row r="47" spans="4:20" x14ac:dyDescent="0.2">
      <c r="D47" s="110" t="s">
        <v>278</v>
      </c>
      <c r="E47" s="110" t="s">
        <v>279</v>
      </c>
      <c r="F47" s="26" t="s">
        <v>280</v>
      </c>
      <c r="G47" s="26" t="s">
        <v>281</v>
      </c>
      <c r="H47" s="26" t="s">
        <v>282</v>
      </c>
      <c r="I47" s="84" t="s">
        <v>283</v>
      </c>
      <c r="J47" s="88" t="str">
        <f t="shared" si="1"/>
        <v>Delområde 1/Vara/Tjanst 19</v>
      </c>
      <c r="P47" s="190" t="s">
        <v>708</v>
      </c>
      <c r="Q47" s="75" t="s">
        <v>892</v>
      </c>
      <c r="R47" s="1" t="s">
        <v>740</v>
      </c>
      <c r="T47" s="1" t="s">
        <v>890</v>
      </c>
    </row>
    <row r="48" spans="4:20" x14ac:dyDescent="0.2">
      <c r="D48" s="110" t="s">
        <v>284</v>
      </c>
      <c r="E48" s="110" t="s">
        <v>285</v>
      </c>
      <c r="F48" s="26" t="s">
        <v>286</v>
      </c>
      <c r="G48" s="26" t="s">
        <v>287</v>
      </c>
      <c r="H48" s="26" t="s">
        <v>288</v>
      </c>
      <c r="I48" s="84" t="s">
        <v>289</v>
      </c>
      <c r="J48" s="88" t="str">
        <f t="shared" si="1"/>
        <v>Delområde 1/Vara/Tjanst 20</v>
      </c>
      <c r="P48" s="190" t="s">
        <v>709</v>
      </c>
      <c r="Q48" s="75" t="s">
        <v>893</v>
      </c>
      <c r="R48" s="1" t="s">
        <v>740</v>
      </c>
      <c r="T48" s="1" t="s">
        <v>720</v>
      </c>
    </row>
    <row r="49" spans="3:25" ht="13.5" thickBot="1" x14ac:dyDescent="0.25">
      <c r="D49" s="110" t="s">
        <v>290</v>
      </c>
      <c r="E49" s="110" t="s">
        <v>291</v>
      </c>
      <c r="F49" s="26" t="s">
        <v>292</v>
      </c>
      <c r="G49" s="26" t="s">
        <v>293</v>
      </c>
      <c r="H49" s="26" t="s">
        <v>294</v>
      </c>
      <c r="I49" s="84" t="s">
        <v>295</v>
      </c>
      <c r="J49" s="88" t="str">
        <f t="shared" si="1"/>
        <v>Delområde 1/Vara/Tjanst 21</v>
      </c>
      <c r="L49" s="27"/>
      <c r="M49" s="153" t="s">
        <v>610</v>
      </c>
      <c r="P49" s="190" t="s">
        <v>710</v>
      </c>
      <c r="Q49" s="75" t="s">
        <v>894</v>
      </c>
      <c r="R49" s="1" t="s">
        <v>739</v>
      </c>
      <c r="T49" s="1" t="s">
        <v>891</v>
      </c>
    </row>
    <row r="50" spans="3:25" x14ac:dyDescent="0.2">
      <c r="D50" s="110" t="s">
        <v>338</v>
      </c>
      <c r="E50" s="110" t="s">
        <v>339</v>
      </c>
      <c r="F50" s="26" t="s">
        <v>340</v>
      </c>
      <c r="G50" s="26" t="s">
        <v>341</v>
      </c>
      <c r="H50" s="26" t="s">
        <v>342</v>
      </c>
      <c r="I50" s="84" t="s">
        <v>343</v>
      </c>
      <c r="J50" s="88" t="str">
        <f t="shared" si="1"/>
        <v>Delområde 1/Vara/Tjanst 22</v>
      </c>
      <c r="L50" s="154" t="s">
        <v>611</v>
      </c>
      <c r="M50" s="72" t="str">
        <f>Information!D12</f>
        <v>Ja</v>
      </c>
      <c r="P50" s="190" t="s">
        <v>711</v>
      </c>
      <c r="Q50" s="75" t="s">
        <v>895</v>
      </c>
      <c r="R50" s="1" t="s">
        <v>739</v>
      </c>
      <c r="T50" s="1" t="s">
        <v>892</v>
      </c>
    </row>
    <row r="51" spans="3:25" x14ac:dyDescent="0.2">
      <c r="D51" s="110" t="s">
        <v>344</v>
      </c>
      <c r="E51" s="110" t="s">
        <v>345</v>
      </c>
      <c r="F51" s="26" t="s">
        <v>346</v>
      </c>
      <c r="G51" s="26" t="s">
        <v>347</v>
      </c>
      <c r="H51" s="26" t="s">
        <v>348</v>
      </c>
      <c r="I51" s="84" t="s">
        <v>349</v>
      </c>
      <c r="J51" s="88" t="str">
        <f t="shared" si="1"/>
        <v>Delområde 1/Vara/Tjanst 23</v>
      </c>
      <c r="L51" s="154" t="s">
        <v>755</v>
      </c>
      <c r="M51" s="151" t="str">
        <f>Information!D13</f>
        <v>Ja</v>
      </c>
      <c r="P51" s="190" t="s">
        <v>712</v>
      </c>
      <c r="Q51" s="75" t="s">
        <v>896</v>
      </c>
      <c r="R51" s="1" t="s">
        <v>739</v>
      </c>
      <c r="T51" s="1" t="s">
        <v>893</v>
      </c>
    </row>
    <row r="52" spans="3:25" x14ac:dyDescent="0.2">
      <c r="D52" s="110" t="s">
        <v>350</v>
      </c>
      <c r="E52" s="110" t="s">
        <v>351</v>
      </c>
      <c r="F52" s="26" t="s">
        <v>352</v>
      </c>
      <c r="G52" s="26" t="s">
        <v>353</v>
      </c>
      <c r="H52" s="26" t="s">
        <v>354</v>
      </c>
      <c r="I52" s="84" t="s">
        <v>355</v>
      </c>
      <c r="J52" s="88" t="str">
        <f t="shared" si="1"/>
        <v>Delområde 1/Vara/Tjanst 24</v>
      </c>
      <c r="L52" s="154"/>
      <c r="M52" s="151"/>
      <c r="P52" s="190" t="s">
        <v>713</v>
      </c>
      <c r="Q52" s="75" t="s">
        <v>721</v>
      </c>
      <c r="R52" s="1" t="s">
        <v>739</v>
      </c>
      <c r="T52" s="1" t="s">
        <v>894</v>
      </c>
    </row>
    <row r="53" spans="3:25" ht="13.5" thickBot="1" x14ac:dyDescent="0.25">
      <c r="D53" s="110" t="s">
        <v>356</v>
      </c>
      <c r="E53" s="110" t="s">
        <v>357</v>
      </c>
      <c r="F53" s="26" t="s">
        <v>358</v>
      </c>
      <c r="G53" s="26" t="s">
        <v>359</v>
      </c>
      <c r="H53" s="26" t="s">
        <v>360</v>
      </c>
      <c r="I53" s="84" t="s">
        <v>361</v>
      </c>
      <c r="J53" s="88" t="str">
        <f t="shared" si="1"/>
        <v>Delområde 1/Vara/Tjanst 25</v>
      </c>
      <c r="L53" s="154"/>
      <c r="M53" s="152"/>
      <c r="P53" s="190" t="s">
        <v>714</v>
      </c>
      <c r="Q53" s="75" t="s">
        <v>735</v>
      </c>
      <c r="R53" s="1" t="s">
        <v>739</v>
      </c>
      <c r="T53" s="1" t="s">
        <v>895</v>
      </c>
      <c r="V53"/>
    </row>
    <row r="54" spans="3:25" x14ac:dyDescent="0.2">
      <c r="P54" s="190" t="s">
        <v>715</v>
      </c>
      <c r="Q54" s="75"/>
      <c r="R54" s="1" t="s">
        <v>739</v>
      </c>
      <c r="T54" s="1" t="s">
        <v>896</v>
      </c>
      <c r="V54"/>
    </row>
    <row r="55" spans="3:25" ht="13.5" thickBot="1" x14ac:dyDescent="0.25">
      <c r="F55" s="71" t="s">
        <v>727</v>
      </c>
      <c r="G55" s="71" t="s">
        <v>728</v>
      </c>
      <c r="H55" s="27"/>
      <c r="I55" s="71" t="s">
        <v>671</v>
      </c>
      <c r="J55" s="27" t="s">
        <v>95</v>
      </c>
      <c r="K55" s="62"/>
      <c r="P55" s="190" t="s">
        <v>716</v>
      </c>
      <c r="Q55" s="75"/>
      <c r="R55" s="1" t="s">
        <v>739</v>
      </c>
      <c r="T55" s="1" t="s">
        <v>721</v>
      </c>
      <c r="V55"/>
      <c r="W55" s="27"/>
      <c r="Y55" s="27"/>
    </row>
    <row r="56" spans="3:25" ht="13.5" thickBot="1" x14ac:dyDescent="0.25">
      <c r="C56" s="27"/>
      <c r="D56" s="71" t="s">
        <v>120</v>
      </c>
      <c r="F56" s="80" t="s">
        <v>725</v>
      </c>
      <c r="G56" s="80" t="s">
        <v>726</v>
      </c>
      <c r="H56" s="80" t="s">
        <v>119</v>
      </c>
      <c r="I56" s="80" t="s">
        <v>752</v>
      </c>
      <c r="J56" s="81" t="s">
        <v>73</v>
      </c>
      <c r="P56" s="190" t="s">
        <v>717</v>
      </c>
      <c r="Q56" s="75"/>
      <c r="R56" s="1" t="s">
        <v>739</v>
      </c>
      <c r="V56"/>
    </row>
    <row r="57" spans="3:25" ht="13.5" thickBot="1" x14ac:dyDescent="0.25">
      <c r="C57" s="61"/>
      <c r="D57" s="72"/>
      <c r="E57" s="61">
        <v>1</v>
      </c>
      <c r="F57" s="75" t="s">
        <v>723</v>
      </c>
      <c r="G57" s="75" t="s">
        <v>672</v>
      </c>
      <c r="H57" s="121" t="s">
        <v>296</v>
      </c>
      <c r="I57" s="75" t="s">
        <v>723</v>
      </c>
      <c r="J57" s="82" t="s">
        <v>74</v>
      </c>
      <c r="K57" s="61"/>
      <c r="P57" s="192" t="s">
        <v>735</v>
      </c>
      <c r="Q57" s="192"/>
      <c r="V57"/>
    </row>
    <row r="58" spans="3:25" x14ac:dyDescent="0.2">
      <c r="C58" s="61"/>
      <c r="D58" s="73"/>
      <c r="E58" s="61">
        <v>2</v>
      </c>
      <c r="F58" s="75" t="s">
        <v>672</v>
      </c>
      <c r="G58" s="75" t="s">
        <v>674</v>
      </c>
      <c r="H58" s="77" t="s">
        <v>110</v>
      </c>
      <c r="I58" s="75" t="s">
        <v>674</v>
      </c>
      <c r="J58" s="82" t="s">
        <v>75</v>
      </c>
      <c r="K58" s="61"/>
      <c r="V58"/>
    </row>
    <row r="59" spans="3:25" ht="26.25" thickBot="1" x14ac:dyDescent="0.25">
      <c r="C59" s="61"/>
      <c r="D59" s="74" t="s">
        <v>319</v>
      </c>
      <c r="E59" s="61">
        <v>3</v>
      </c>
      <c r="F59" s="75" t="s">
        <v>674</v>
      </c>
      <c r="G59" s="75" t="s">
        <v>675</v>
      </c>
      <c r="H59" s="77" t="s">
        <v>112</v>
      </c>
      <c r="I59" s="75" t="s">
        <v>675</v>
      </c>
      <c r="J59" s="82" t="s">
        <v>76</v>
      </c>
      <c r="K59" s="61"/>
      <c r="V59"/>
    </row>
    <row r="60" spans="3:25" x14ac:dyDescent="0.2">
      <c r="C60" s="61"/>
      <c r="E60" s="61">
        <v>4</v>
      </c>
      <c r="F60" s="75" t="s">
        <v>675</v>
      </c>
      <c r="G60" s="75" t="s">
        <v>673</v>
      </c>
      <c r="H60" s="77" t="s">
        <v>297</v>
      </c>
      <c r="I60" s="75" t="s">
        <v>673</v>
      </c>
      <c r="J60" s="82" t="s">
        <v>77</v>
      </c>
      <c r="K60" s="61"/>
      <c r="L60" s="61"/>
      <c r="M60" s="4" t="s">
        <v>669</v>
      </c>
      <c r="V60"/>
    </row>
    <row r="61" spans="3:25" ht="13.5" thickBot="1" x14ac:dyDescent="0.25">
      <c r="C61" s="61"/>
      <c r="D61" s="27" t="s">
        <v>121</v>
      </c>
      <c r="E61" s="61">
        <v>5</v>
      </c>
      <c r="F61" s="75" t="s">
        <v>673</v>
      </c>
      <c r="G61" s="75" t="s">
        <v>724</v>
      </c>
      <c r="H61" s="78" t="s">
        <v>111</v>
      </c>
      <c r="I61" s="76" t="s">
        <v>724</v>
      </c>
      <c r="J61" s="82" t="s">
        <v>78</v>
      </c>
      <c r="K61" s="61"/>
      <c r="L61" s="61"/>
      <c r="M61" s="4" t="s">
        <v>670</v>
      </c>
      <c r="V61"/>
    </row>
    <row r="62" spans="3:25" ht="13.5" thickBot="1" x14ac:dyDescent="0.25">
      <c r="C62" s="61"/>
      <c r="D62" s="127" t="s">
        <v>118</v>
      </c>
      <c r="E62" s="61">
        <v>6</v>
      </c>
      <c r="F62" s="76" t="s">
        <v>724</v>
      </c>
      <c r="G62" s="76"/>
      <c r="J62" s="82" t="s">
        <v>79</v>
      </c>
      <c r="K62" s="61"/>
      <c r="L62" s="61"/>
      <c r="M62" s="4" t="s">
        <v>671</v>
      </c>
      <c r="V62"/>
    </row>
    <row r="63" spans="3:25" x14ac:dyDescent="0.2">
      <c r="D63" s="128" t="s">
        <v>310</v>
      </c>
      <c r="J63" s="82" t="s">
        <v>80</v>
      </c>
      <c r="K63" s="61"/>
      <c r="L63" s="61"/>
      <c r="V63"/>
    </row>
    <row r="64" spans="3:25" ht="25.5" x14ac:dyDescent="0.2">
      <c r="D64" s="129" t="s">
        <v>311</v>
      </c>
      <c r="J64" s="82" t="s">
        <v>81</v>
      </c>
      <c r="K64" s="61"/>
      <c r="L64" s="61"/>
      <c r="V64"/>
    </row>
    <row r="65" spans="3:22" x14ac:dyDescent="0.2">
      <c r="D65" s="129" t="s">
        <v>312</v>
      </c>
      <c r="J65" s="82" t="s">
        <v>82</v>
      </c>
      <c r="K65" s="61"/>
      <c r="L65" s="61"/>
      <c r="O65" s="27"/>
      <c r="V65"/>
    </row>
    <row r="66" spans="3:22" ht="13.5" thickBot="1" x14ac:dyDescent="0.25">
      <c r="D66" s="130" t="s">
        <v>313</v>
      </c>
      <c r="F66" s="8" t="s">
        <v>592</v>
      </c>
      <c r="G66" s="8" t="s">
        <v>739</v>
      </c>
      <c r="J66" s="82" t="s">
        <v>94</v>
      </c>
      <c r="K66" s="61"/>
      <c r="L66" s="61"/>
      <c r="O66" s="10"/>
      <c r="V66"/>
    </row>
    <row r="67" spans="3:22" ht="13.5" thickBot="1" x14ac:dyDescent="0.25">
      <c r="F67" s="72"/>
      <c r="G67" s="72" t="s">
        <v>591</v>
      </c>
      <c r="J67" s="82" t="s">
        <v>83</v>
      </c>
      <c r="K67" s="61"/>
      <c r="L67" s="61"/>
      <c r="O67" s="10"/>
      <c r="V67"/>
    </row>
    <row r="68" spans="3:22" ht="13.5" thickBot="1" x14ac:dyDescent="0.25">
      <c r="F68" s="83" t="s">
        <v>591</v>
      </c>
      <c r="G68" s="83" t="s">
        <v>740</v>
      </c>
      <c r="H68" s="72" t="s">
        <v>614</v>
      </c>
      <c r="J68" s="82" t="s">
        <v>84</v>
      </c>
      <c r="K68" s="61"/>
      <c r="L68" s="61"/>
      <c r="O68" s="10"/>
      <c r="V68"/>
    </row>
    <row r="69" spans="3:22" ht="13.5" thickBot="1" x14ac:dyDescent="0.25">
      <c r="D69" s="102"/>
      <c r="H69" s="83" t="s">
        <v>615</v>
      </c>
      <c r="J69" s="82" t="s">
        <v>85</v>
      </c>
      <c r="K69" s="61"/>
      <c r="L69" s="61"/>
      <c r="O69" s="10"/>
      <c r="U69" s="4" t="s">
        <v>677</v>
      </c>
      <c r="V69" s="4" t="s">
        <v>678</v>
      </c>
    </row>
    <row r="70" spans="3:22" x14ac:dyDescent="0.2">
      <c r="J70" s="82" t="s">
        <v>86</v>
      </c>
      <c r="K70" s="61"/>
      <c r="L70" s="61"/>
      <c r="U70" s="4" t="s">
        <v>679</v>
      </c>
      <c r="V70" s="4" t="s">
        <v>678</v>
      </c>
    </row>
    <row r="71" spans="3:22" x14ac:dyDescent="0.2">
      <c r="J71" s="82" t="s">
        <v>87</v>
      </c>
      <c r="K71" s="61"/>
      <c r="L71" s="61"/>
      <c r="U71" s="4" t="s">
        <v>680</v>
      </c>
      <c r="V71" s="4" t="s">
        <v>678</v>
      </c>
    </row>
    <row r="72" spans="3:22" ht="13.5" thickBot="1" x14ac:dyDescent="0.25">
      <c r="G72" s="1" t="s">
        <v>621</v>
      </c>
      <c r="H72" s="1" t="s">
        <v>621</v>
      </c>
      <c r="J72" s="82" t="s">
        <v>88</v>
      </c>
      <c r="K72" s="61"/>
      <c r="L72" s="61"/>
      <c r="U72" s="4" t="s">
        <v>681</v>
      </c>
      <c r="V72" s="4" t="s">
        <v>678</v>
      </c>
    </row>
    <row r="73" spans="3:22" ht="13.5" thickBot="1" x14ac:dyDescent="0.25">
      <c r="C73" s="1" t="s">
        <v>761</v>
      </c>
      <c r="D73" s="1" t="s">
        <v>762</v>
      </c>
      <c r="E73" s="1" t="s">
        <v>759</v>
      </c>
      <c r="F73" s="1" t="s">
        <v>760</v>
      </c>
      <c r="G73" s="72" t="s">
        <v>733</v>
      </c>
      <c r="H73" s="72"/>
      <c r="J73" s="82" t="s">
        <v>89</v>
      </c>
      <c r="K73" s="61"/>
      <c r="L73" s="61"/>
      <c r="U73" s="4" t="s">
        <v>682</v>
      </c>
      <c r="V73" s="4" t="s">
        <v>678</v>
      </c>
    </row>
    <row r="74" spans="3:22" x14ac:dyDescent="0.2">
      <c r="C74" s="72" t="s">
        <v>665</v>
      </c>
      <c r="D74" s="72" t="s">
        <v>623</v>
      </c>
      <c r="E74" s="72" t="s">
        <v>623</v>
      </c>
      <c r="F74" s="82" t="s">
        <v>665</v>
      </c>
      <c r="G74" s="159" t="s">
        <v>622</v>
      </c>
      <c r="H74" s="159" t="s">
        <v>660</v>
      </c>
      <c r="J74" s="82" t="s">
        <v>90</v>
      </c>
      <c r="K74" s="61"/>
      <c r="L74" s="61"/>
      <c r="U74" s="4" t="s">
        <v>683</v>
      </c>
      <c r="V74" s="4" t="s">
        <v>678</v>
      </c>
    </row>
    <row r="75" spans="3:22" ht="12.75" customHeight="1" thickBot="1" x14ac:dyDescent="0.25">
      <c r="C75" s="83"/>
      <c r="D75" s="83" t="s">
        <v>665</v>
      </c>
      <c r="E75" s="82" t="s">
        <v>665</v>
      </c>
      <c r="F75" s="83" t="s">
        <v>738</v>
      </c>
      <c r="G75" s="159" t="s">
        <v>624</v>
      </c>
      <c r="H75" s="83" t="s">
        <v>661</v>
      </c>
      <c r="I75" s="70"/>
      <c r="J75" s="82" t="s">
        <v>91</v>
      </c>
      <c r="K75" s="61"/>
      <c r="L75" s="61"/>
      <c r="U75" s="4" t="s">
        <v>684</v>
      </c>
      <c r="V75" s="4" t="s">
        <v>678</v>
      </c>
    </row>
    <row r="76" spans="3:22" ht="12.75" customHeight="1" thickBot="1" x14ac:dyDescent="0.25">
      <c r="E76" s="83" t="s">
        <v>738</v>
      </c>
      <c r="G76" s="83"/>
      <c r="H76" s="70"/>
      <c r="I76" s="70"/>
      <c r="J76" s="82" t="s">
        <v>92</v>
      </c>
      <c r="K76" s="61"/>
      <c r="L76" s="61"/>
      <c r="U76" s="4" t="s">
        <v>685</v>
      </c>
      <c r="V76" s="4" t="s">
        <v>678</v>
      </c>
    </row>
    <row r="77" spans="3:22" ht="13.5" thickBot="1" x14ac:dyDescent="0.25">
      <c r="F77" s="70"/>
      <c r="G77" s="70"/>
      <c r="J77" s="83" t="s">
        <v>93</v>
      </c>
      <c r="K77" s="61"/>
      <c r="L77" s="61"/>
      <c r="U77" s="4" t="s">
        <v>686</v>
      </c>
      <c r="V77" s="4" t="s">
        <v>678</v>
      </c>
    </row>
    <row r="78" spans="3:22" x14ac:dyDescent="0.2">
      <c r="U78" s="4" t="s">
        <v>687</v>
      </c>
      <c r="V78" s="4" t="s">
        <v>678</v>
      </c>
    </row>
    <row r="79" spans="3:22" x14ac:dyDescent="0.2">
      <c r="C79" s="27" t="s">
        <v>122</v>
      </c>
      <c r="U79" s="4" t="s">
        <v>688</v>
      </c>
      <c r="V79" s="4" t="s">
        <v>678</v>
      </c>
    </row>
    <row r="80" spans="3:22" x14ac:dyDescent="0.2">
      <c r="C80" s="67" t="s">
        <v>19</v>
      </c>
      <c r="D80" s="67" t="s">
        <v>20</v>
      </c>
      <c r="E80" s="67" t="s">
        <v>22</v>
      </c>
      <c r="F80" s="67" t="s">
        <v>4</v>
      </c>
      <c r="G80" s="67" t="s">
        <v>5</v>
      </c>
      <c r="H80" s="67" t="s">
        <v>7</v>
      </c>
      <c r="I80" s="67" t="s">
        <v>27</v>
      </c>
      <c r="J80" s="67" t="s">
        <v>28</v>
      </c>
      <c r="K80" s="67" t="s">
        <v>25</v>
      </c>
      <c r="L80" s="67" t="s">
        <v>21</v>
      </c>
      <c r="M80" s="67" t="s">
        <v>2</v>
      </c>
      <c r="N80" s="67" t="s">
        <v>23</v>
      </c>
      <c r="O80" s="67" t="s">
        <v>24</v>
      </c>
      <c r="P80" s="67" t="s">
        <v>8</v>
      </c>
      <c r="Q80" s="67" t="s">
        <v>26</v>
      </c>
      <c r="U80" s="4" t="s">
        <v>689</v>
      </c>
      <c r="V80" s="4" t="s">
        <v>678</v>
      </c>
    </row>
    <row r="81" spans="3:22" x14ac:dyDescent="0.2">
      <c r="C81" s="4"/>
      <c r="D81" s="4"/>
      <c r="E81" s="4"/>
      <c r="F81" s="4"/>
      <c r="G81" s="4"/>
      <c r="H81" s="4"/>
      <c r="I81" s="4"/>
      <c r="J81" s="4"/>
      <c r="K81" s="4"/>
      <c r="L81" s="4"/>
      <c r="M81" s="4"/>
      <c r="N81" s="4"/>
      <c r="O81" s="4"/>
      <c r="P81" s="4"/>
      <c r="Q81" s="4"/>
      <c r="U81" s="4" t="s">
        <v>690</v>
      </c>
      <c r="V81" s="4" t="s">
        <v>678</v>
      </c>
    </row>
    <row r="82" spans="3:22" x14ac:dyDescent="0.2">
      <c r="C82" s="4" t="str">
        <f>"Välj "&amp;C80</f>
        <v>Välj Juridiskt Namn</v>
      </c>
      <c r="D82" s="4" t="str">
        <f t="shared" ref="D82:Q82" si="2">D80</f>
        <v xml:space="preserve">Förvaltningens avtalsnummer </v>
      </c>
      <c r="E82" s="4" t="str">
        <f t="shared" si="2"/>
        <v>Organisations-nummer</v>
      </c>
      <c r="F82" s="4" t="str">
        <f t="shared" si="2"/>
        <v>Adress</v>
      </c>
      <c r="G82" s="4" t="str">
        <f t="shared" si="2"/>
        <v>Postnummer</v>
      </c>
      <c r="H82" s="4" t="str">
        <f t="shared" si="2"/>
        <v>Postadress</v>
      </c>
      <c r="I82" s="4" t="str">
        <f t="shared" si="2"/>
        <v>Telefon Växel</v>
      </c>
      <c r="J82" s="4" t="str">
        <f t="shared" si="2"/>
        <v>Telefon kundtjänst</v>
      </c>
      <c r="K82" s="4" t="str">
        <f t="shared" si="2"/>
        <v>Hemsida</v>
      </c>
      <c r="L82" s="4" t="str">
        <f t="shared" si="2"/>
        <v xml:space="preserve">Kontaktperson </v>
      </c>
      <c r="M82" s="4" t="str">
        <f t="shared" si="2"/>
        <v>Telefon</v>
      </c>
      <c r="N82" s="4" t="str">
        <f t="shared" si="2"/>
        <v>E-post kontaktperson</v>
      </c>
      <c r="O82" s="4" t="str">
        <f t="shared" si="2"/>
        <v>Befattning Kontaktperson</v>
      </c>
      <c r="P82" s="4" t="str">
        <f t="shared" si="2"/>
        <v>Fax</v>
      </c>
      <c r="Q82" s="4" t="str">
        <f t="shared" si="2"/>
        <v>E-post Gruppbrevlåda</v>
      </c>
      <c r="U82" s="4" t="s">
        <v>662</v>
      </c>
      <c r="V82" s="4" t="s">
        <v>678</v>
      </c>
    </row>
    <row r="83" spans="3:22" x14ac:dyDescent="0.2">
      <c r="C83" s="4" t="s">
        <v>54</v>
      </c>
      <c r="D83" s="4" t="s">
        <v>55</v>
      </c>
      <c r="E83" s="4" t="s">
        <v>56</v>
      </c>
      <c r="F83" s="4" t="s">
        <v>57</v>
      </c>
      <c r="G83" s="4" t="s">
        <v>58</v>
      </c>
      <c r="H83" s="4" t="s">
        <v>59</v>
      </c>
      <c r="I83" s="4" t="s">
        <v>60</v>
      </c>
      <c r="J83" s="4" t="s">
        <v>61</v>
      </c>
      <c r="K83" s="4" t="s">
        <v>62</v>
      </c>
      <c r="L83" s="4" t="s">
        <v>63</v>
      </c>
      <c r="M83" s="4" t="s">
        <v>64</v>
      </c>
      <c r="N83" s="4" t="s">
        <v>65</v>
      </c>
      <c r="O83" s="4" t="s">
        <v>66</v>
      </c>
      <c r="P83" s="4" t="s">
        <v>67</v>
      </c>
      <c r="Q83" s="4" t="s">
        <v>68</v>
      </c>
      <c r="U83" s="4" t="s">
        <v>691</v>
      </c>
      <c r="V83" s="4" t="s">
        <v>692</v>
      </c>
    </row>
    <row r="84" spans="3:22" x14ac:dyDescent="0.2">
      <c r="C84" s="4"/>
      <c r="D84" s="4"/>
      <c r="E84" s="4"/>
      <c r="F84" s="4"/>
      <c r="G84" s="4"/>
      <c r="H84" s="4"/>
      <c r="I84" s="4"/>
      <c r="J84" s="4"/>
      <c r="K84" s="4"/>
      <c r="L84" s="4"/>
      <c r="M84" s="4"/>
      <c r="N84" s="4"/>
      <c r="O84" s="4"/>
      <c r="P84" s="4"/>
      <c r="Q84" s="4"/>
      <c r="U84" s="4" t="s">
        <v>693</v>
      </c>
      <c r="V84" s="4" t="s">
        <v>692</v>
      </c>
    </row>
    <row r="85" spans="3:22" x14ac:dyDescent="0.2">
      <c r="C85" s="4"/>
      <c r="D85" s="4"/>
      <c r="E85" s="4"/>
      <c r="F85" s="4"/>
      <c r="G85" s="4"/>
      <c r="H85" s="4"/>
      <c r="I85" s="4"/>
      <c r="J85" s="4"/>
      <c r="K85" s="4"/>
      <c r="L85" s="4"/>
      <c r="M85" s="4"/>
      <c r="N85" s="4"/>
      <c r="O85" s="4"/>
      <c r="P85" s="4"/>
      <c r="Q85" s="4"/>
      <c r="U85" s="4" t="s">
        <v>663</v>
      </c>
      <c r="V85" s="4" t="s">
        <v>678</v>
      </c>
    </row>
    <row r="86" spans="3:22" x14ac:dyDescent="0.2">
      <c r="C86" s="4"/>
      <c r="D86" s="4"/>
      <c r="E86" s="4"/>
      <c r="F86" s="4"/>
      <c r="G86" s="4"/>
      <c r="H86" s="4"/>
      <c r="I86" s="4"/>
      <c r="J86" s="4"/>
      <c r="K86" s="4"/>
      <c r="L86" s="4"/>
      <c r="M86" s="4"/>
      <c r="N86" s="4"/>
      <c r="O86" s="4"/>
      <c r="P86" s="4"/>
      <c r="Q86" s="4"/>
      <c r="U86" s="4" t="s">
        <v>694</v>
      </c>
      <c r="V86" s="4" t="s">
        <v>678</v>
      </c>
    </row>
    <row r="87" spans="3:22" x14ac:dyDescent="0.2">
      <c r="C87" s="4"/>
      <c r="D87" s="4"/>
      <c r="E87" s="4"/>
      <c r="F87" s="4"/>
      <c r="G87" s="4"/>
      <c r="H87" s="4"/>
      <c r="I87" s="4"/>
      <c r="J87" s="4"/>
      <c r="K87" s="4"/>
      <c r="L87" s="4"/>
      <c r="M87" s="4"/>
      <c r="N87" s="4"/>
      <c r="O87" s="4"/>
      <c r="P87" s="4"/>
      <c r="Q87" s="4"/>
      <c r="U87" s="4" t="s">
        <v>695</v>
      </c>
      <c r="V87" s="4" t="s">
        <v>678</v>
      </c>
    </row>
    <row r="88" spans="3:22" x14ac:dyDescent="0.2">
      <c r="C88" s="4"/>
      <c r="D88" s="4"/>
      <c r="E88" s="4"/>
      <c r="F88" s="4"/>
      <c r="G88" s="4"/>
      <c r="H88" s="4"/>
      <c r="I88" s="4"/>
      <c r="J88" s="4"/>
      <c r="K88" s="4"/>
      <c r="L88" s="4"/>
      <c r="M88" s="4"/>
      <c r="N88" s="4"/>
      <c r="O88" s="4"/>
      <c r="P88" s="4"/>
      <c r="Q88" s="4"/>
      <c r="U88" s="4" t="s">
        <v>696</v>
      </c>
      <c r="V88" s="4" t="s">
        <v>678</v>
      </c>
    </row>
    <row r="89" spans="3:22" x14ac:dyDescent="0.2">
      <c r="C89" s="4"/>
      <c r="D89" s="4"/>
      <c r="E89" s="4"/>
      <c r="F89" s="4"/>
      <c r="G89" s="4"/>
      <c r="H89" s="4"/>
      <c r="I89" s="4"/>
      <c r="J89" s="4"/>
      <c r="K89" s="4"/>
      <c r="L89" s="4"/>
      <c r="M89" s="4"/>
      <c r="N89" s="4"/>
      <c r="O89" s="4"/>
      <c r="P89" s="4"/>
      <c r="Q89" s="4"/>
      <c r="U89" s="4" t="s">
        <v>697</v>
      </c>
      <c r="V89" s="4" t="s">
        <v>698</v>
      </c>
    </row>
    <row r="90" spans="3:22" x14ac:dyDescent="0.2">
      <c r="C90" s="4"/>
      <c r="D90" s="4"/>
      <c r="E90" s="4"/>
      <c r="F90" s="4"/>
      <c r="G90" s="4"/>
      <c r="H90" s="4"/>
      <c r="I90" s="4"/>
      <c r="J90" s="4"/>
      <c r="K90" s="4"/>
      <c r="L90" s="4"/>
      <c r="M90" s="4"/>
      <c r="N90" s="4"/>
      <c r="O90" s="4"/>
      <c r="P90" s="4"/>
      <c r="Q90" s="4"/>
      <c r="U90" s="4" t="s">
        <v>699</v>
      </c>
      <c r="V90" s="4" t="s">
        <v>700</v>
      </c>
    </row>
    <row r="91" spans="3:22" x14ac:dyDescent="0.2">
      <c r="C91" s="4"/>
      <c r="D91" s="4"/>
      <c r="E91" s="4"/>
      <c r="F91" s="4"/>
      <c r="G91" s="4"/>
      <c r="H91" s="4"/>
      <c r="I91" s="4"/>
      <c r="J91" s="4"/>
      <c r="K91" s="4"/>
      <c r="L91" s="4"/>
      <c r="M91" s="4"/>
      <c r="N91" s="4"/>
      <c r="O91" s="4"/>
      <c r="P91" s="4"/>
      <c r="Q91" s="4"/>
      <c r="U91" s="4" t="s">
        <v>701</v>
      </c>
      <c r="V91" s="4" t="s">
        <v>700</v>
      </c>
    </row>
    <row r="92" spans="3:22" x14ac:dyDescent="0.2">
      <c r="C92" s="4"/>
      <c r="D92" s="4"/>
      <c r="E92" s="4"/>
      <c r="F92" s="4"/>
      <c r="G92" s="4"/>
      <c r="H92" s="4"/>
      <c r="I92" s="4"/>
      <c r="J92" s="4"/>
      <c r="K92" s="4"/>
      <c r="L92" s="4"/>
      <c r="M92" s="4"/>
      <c r="N92" s="4"/>
      <c r="O92" s="4"/>
      <c r="P92" s="4"/>
      <c r="Q92" s="4"/>
      <c r="U92" s="4" t="s">
        <v>702</v>
      </c>
      <c r="V92" s="4" t="s">
        <v>700</v>
      </c>
    </row>
    <row r="93" spans="3:22" x14ac:dyDescent="0.2">
      <c r="C93" s="4"/>
      <c r="D93" s="4"/>
      <c r="E93" s="4"/>
      <c r="F93" s="4"/>
      <c r="G93" s="4"/>
      <c r="H93" s="4"/>
      <c r="I93" s="4"/>
      <c r="J93" s="4"/>
      <c r="K93" s="4"/>
      <c r="L93" s="4"/>
      <c r="M93" s="4"/>
      <c r="N93" s="4"/>
      <c r="O93" s="4"/>
      <c r="P93" s="4"/>
      <c r="Q93" s="4"/>
      <c r="U93" s="4" t="s">
        <v>703</v>
      </c>
      <c r="V93" s="4"/>
    </row>
    <row r="94" spans="3:22" x14ac:dyDescent="0.2">
      <c r="C94" s="4"/>
      <c r="D94" s="4"/>
      <c r="E94" s="4"/>
      <c r="F94" s="4"/>
      <c r="G94" s="4"/>
      <c r="H94" s="4"/>
      <c r="I94" s="4"/>
      <c r="J94" s="4"/>
      <c r="K94" s="4"/>
      <c r="L94" s="4"/>
      <c r="M94" s="4"/>
      <c r="N94" s="4"/>
      <c r="O94" s="4"/>
      <c r="P94" s="4"/>
      <c r="Q94" s="4"/>
      <c r="U94" s="4" t="s">
        <v>991</v>
      </c>
      <c r="V94" s="4"/>
    </row>
    <row r="95" spans="3:22" x14ac:dyDescent="0.2">
      <c r="C95" s="4"/>
      <c r="D95" s="4"/>
      <c r="E95" s="4"/>
      <c r="F95" s="4"/>
      <c r="G95" s="4"/>
      <c r="H95" s="4"/>
      <c r="I95" s="4"/>
      <c r="J95" s="4"/>
      <c r="K95" s="4"/>
      <c r="L95" s="4"/>
      <c r="M95" s="4"/>
      <c r="N95" s="4"/>
      <c r="O95" s="4"/>
      <c r="P95" s="4"/>
      <c r="Q95" s="4"/>
    </row>
    <row r="96" spans="3:22" x14ac:dyDescent="0.2">
      <c r="C96" s="4"/>
      <c r="D96" s="4"/>
      <c r="E96" s="4"/>
      <c r="F96" s="4"/>
      <c r="G96" s="4"/>
      <c r="H96" s="4"/>
      <c r="I96" s="4"/>
      <c r="J96" s="4"/>
      <c r="K96" s="4"/>
      <c r="L96" s="4"/>
      <c r="M96" s="4"/>
      <c r="N96" s="4"/>
      <c r="O96" s="4"/>
      <c r="P96" s="4"/>
      <c r="Q96" s="4"/>
    </row>
    <row r="97" spans="3:30" x14ac:dyDescent="0.2">
      <c r="C97" s="4"/>
      <c r="D97" s="4"/>
      <c r="E97" s="4"/>
      <c r="F97" s="4"/>
      <c r="G97" s="4"/>
      <c r="H97" s="4"/>
      <c r="I97" s="4"/>
      <c r="J97" s="4"/>
      <c r="K97" s="4"/>
      <c r="L97" s="4"/>
      <c r="M97" s="4"/>
      <c r="N97" s="4"/>
      <c r="O97" s="4"/>
      <c r="P97" s="4"/>
      <c r="Q97" s="4"/>
    </row>
    <row r="99" spans="3:30" x14ac:dyDescent="0.2">
      <c r="E99" s="27" t="s">
        <v>147</v>
      </c>
      <c r="F99" s="1">
        <v>30</v>
      </c>
      <c r="G99" s="1">
        <f>F99+1</f>
        <v>31</v>
      </c>
      <c r="H99" s="1">
        <f t="shared" ref="H99:AC99" si="3">G99+1</f>
        <v>32</v>
      </c>
      <c r="I99" s="1">
        <f t="shared" si="3"/>
        <v>33</v>
      </c>
      <c r="J99" s="1">
        <f t="shared" si="3"/>
        <v>34</v>
      </c>
      <c r="K99" s="1">
        <f t="shared" si="3"/>
        <v>35</v>
      </c>
      <c r="L99" s="1">
        <f t="shared" si="3"/>
        <v>36</v>
      </c>
      <c r="M99" s="1">
        <f t="shared" si="3"/>
        <v>37</v>
      </c>
      <c r="N99" s="1">
        <f t="shared" si="3"/>
        <v>38</v>
      </c>
      <c r="O99" s="1">
        <f t="shared" si="3"/>
        <v>39</v>
      </c>
      <c r="P99" s="1">
        <f t="shared" si="3"/>
        <v>40</v>
      </c>
      <c r="Q99" s="1">
        <f t="shared" si="3"/>
        <v>41</v>
      </c>
      <c r="R99" s="1">
        <f t="shared" si="3"/>
        <v>42</v>
      </c>
      <c r="S99" s="1">
        <f t="shared" si="3"/>
        <v>43</v>
      </c>
      <c r="T99" s="1">
        <f t="shared" si="3"/>
        <v>44</v>
      </c>
      <c r="U99" s="1">
        <f t="shared" si="3"/>
        <v>45</v>
      </c>
      <c r="V99" s="1">
        <f t="shared" si="3"/>
        <v>46</v>
      </c>
      <c r="W99" s="1">
        <f t="shared" si="3"/>
        <v>47</v>
      </c>
      <c r="X99" s="1">
        <f t="shared" si="3"/>
        <v>48</v>
      </c>
      <c r="Y99" s="1">
        <f t="shared" si="3"/>
        <v>49</v>
      </c>
      <c r="Z99" s="1">
        <f t="shared" si="3"/>
        <v>50</v>
      </c>
      <c r="AA99" s="1">
        <f t="shared" si="3"/>
        <v>51</v>
      </c>
      <c r="AB99" s="1">
        <f t="shared" si="3"/>
        <v>52</v>
      </c>
      <c r="AC99" s="1">
        <f t="shared" si="3"/>
        <v>53</v>
      </c>
    </row>
    <row r="100" spans="3:30" x14ac:dyDescent="0.2">
      <c r="C100" s="27" t="s">
        <v>146</v>
      </c>
      <c r="E100" s="4" t="str">
        <f>J29</f>
        <v>Delområde 1/Vara/Tjanst 1</v>
      </c>
      <c r="F100" s="4" t="str">
        <f ca="1">INDIRECT("J"&amp;F99)</f>
        <v>Delområde 1/Vara/Tjanst 2</v>
      </c>
      <c r="G100" s="4" t="str">
        <f t="shared" ref="G100:S100" ca="1" si="4">INDIRECT("J"&amp;G99)</f>
        <v>Delområde 1/Vara/Tjanst 3</v>
      </c>
      <c r="H100" s="4" t="str">
        <f t="shared" ca="1" si="4"/>
        <v>Delområde 1/Vara/Tjanst 4</v>
      </c>
      <c r="I100" s="4" t="str">
        <f t="shared" ca="1" si="4"/>
        <v>Delområde 1/Vara/Tjanst 5</v>
      </c>
      <c r="J100" s="4" t="str">
        <f t="shared" ca="1" si="4"/>
        <v>Delområde 1/Vara/Tjanst 6</v>
      </c>
      <c r="K100" s="4" t="str">
        <f t="shared" ca="1" si="4"/>
        <v>Delområde 1/Vara/Tjanst 7</v>
      </c>
      <c r="L100" s="4" t="str">
        <f t="shared" ca="1" si="4"/>
        <v>Delområde 1/Vara/Tjanst 8</v>
      </c>
      <c r="M100" s="4" t="str">
        <f t="shared" ca="1" si="4"/>
        <v>Delområde 1/Vara/Tjanst 9</v>
      </c>
      <c r="N100" s="4" t="str">
        <f t="shared" ca="1" si="4"/>
        <v>Delområde 1/Vara/Tjanst 10</v>
      </c>
      <c r="O100" s="4" t="str">
        <f t="shared" ca="1" si="4"/>
        <v>Delområde 1/Vara/Tjanst 11</v>
      </c>
      <c r="P100" s="4" t="str">
        <f t="shared" ca="1" si="4"/>
        <v>Delområde 1/Vara/Tjanst 12</v>
      </c>
      <c r="Q100" s="4" t="str">
        <f t="shared" ca="1" si="4"/>
        <v>Delområde 1/Vara/Tjanst 13</v>
      </c>
      <c r="R100" s="4" t="str">
        <f t="shared" ca="1" si="4"/>
        <v>Delområde 1/Vara/Tjanst 14</v>
      </c>
      <c r="S100" s="4" t="str">
        <f t="shared" ca="1" si="4"/>
        <v>Delområde 1/Vara/Tjanst 15</v>
      </c>
      <c r="T100" s="4" t="str">
        <f t="shared" ref="T100:AC100" ca="1" si="5">INDIRECT("J"&amp;T99)</f>
        <v>Delområde 1/Vara/Tjanst 16</v>
      </c>
      <c r="U100" s="4" t="str">
        <f t="shared" ca="1" si="5"/>
        <v>Delområde 1/Vara/Tjanst 17</v>
      </c>
      <c r="V100" s="4" t="str">
        <f t="shared" ca="1" si="5"/>
        <v>Delområde 1/Vara/Tjanst 18</v>
      </c>
      <c r="W100" s="4" t="str">
        <f t="shared" ca="1" si="5"/>
        <v>Delområde 1/Vara/Tjanst 19</v>
      </c>
      <c r="X100" s="4" t="str">
        <f t="shared" ca="1" si="5"/>
        <v>Delområde 1/Vara/Tjanst 20</v>
      </c>
      <c r="Y100" s="4" t="str">
        <f t="shared" ca="1" si="5"/>
        <v>Delområde 1/Vara/Tjanst 21</v>
      </c>
      <c r="Z100" s="4" t="str">
        <f t="shared" ca="1" si="5"/>
        <v>Delområde 1/Vara/Tjanst 22</v>
      </c>
      <c r="AA100" s="4" t="str">
        <f t="shared" ca="1" si="5"/>
        <v>Delområde 1/Vara/Tjanst 23</v>
      </c>
      <c r="AB100" s="4" t="str">
        <f t="shared" ca="1" si="5"/>
        <v>Delområde 1/Vara/Tjanst 24</v>
      </c>
      <c r="AC100" s="4" t="str">
        <f t="shared" ca="1" si="5"/>
        <v>Delområde 1/Vara/Tjanst 25</v>
      </c>
      <c r="AD100" s="122"/>
    </row>
    <row r="101" spans="3:30" x14ac:dyDescent="0.2">
      <c r="C101" s="4" t="s">
        <v>337</v>
      </c>
      <c r="E101" s="4" t="s">
        <v>362</v>
      </c>
      <c r="F101" s="4" t="s">
        <v>363</v>
      </c>
      <c r="G101" s="4" t="s">
        <v>364</v>
      </c>
      <c r="H101" s="4" t="s">
        <v>365</v>
      </c>
      <c r="I101" s="4" t="s">
        <v>366</v>
      </c>
      <c r="J101" s="4" t="s">
        <v>367</v>
      </c>
      <c r="K101" s="4" t="s">
        <v>368</v>
      </c>
      <c r="L101" s="4" t="s">
        <v>369</v>
      </c>
      <c r="M101" s="4" t="s">
        <v>370</v>
      </c>
      <c r="N101" s="4" t="s">
        <v>371</v>
      </c>
      <c r="O101" s="4" t="s">
        <v>372</v>
      </c>
      <c r="P101" s="4" t="s">
        <v>373</v>
      </c>
      <c r="Q101" s="4" t="s">
        <v>374</v>
      </c>
      <c r="R101" s="4" t="s">
        <v>375</v>
      </c>
      <c r="S101" s="4" t="s">
        <v>376</v>
      </c>
      <c r="T101" s="4" t="s">
        <v>377</v>
      </c>
      <c r="U101" s="4" t="s">
        <v>378</v>
      </c>
      <c r="V101" s="4" t="s">
        <v>379</v>
      </c>
      <c r="W101" s="4" t="s">
        <v>380</v>
      </c>
      <c r="X101" s="4" t="s">
        <v>381</v>
      </c>
      <c r="Y101" s="4" t="s">
        <v>382</v>
      </c>
      <c r="Z101" s="4" t="s">
        <v>383</v>
      </c>
      <c r="AA101" s="4" t="s">
        <v>384</v>
      </c>
      <c r="AB101" s="4" t="s">
        <v>385</v>
      </c>
      <c r="AC101" s="4" t="s">
        <v>386</v>
      </c>
    </row>
    <row r="102" spans="3:30" x14ac:dyDescent="0.2">
      <c r="C102" s="4" t="e">
        <f>IF('1 Spec. - 1. Lägsta pris'!#REF!="","",'1 Spec. - 1. Lägsta pris'!#REF!)</f>
        <v>#REF!</v>
      </c>
      <c r="E102" s="4" t="s">
        <v>387</v>
      </c>
      <c r="F102" s="4" t="s">
        <v>388</v>
      </c>
      <c r="G102" s="4" t="s">
        <v>389</v>
      </c>
      <c r="H102" s="4" t="s">
        <v>390</v>
      </c>
      <c r="I102" s="4" t="s">
        <v>391</v>
      </c>
      <c r="J102" s="4" t="s">
        <v>392</v>
      </c>
      <c r="K102" s="4" t="s">
        <v>393</v>
      </c>
      <c r="L102" s="4" t="s">
        <v>394</v>
      </c>
      <c r="M102" s="4" t="s">
        <v>395</v>
      </c>
      <c r="N102" s="4" t="s">
        <v>396</v>
      </c>
      <c r="O102" s="4" t="s">
        <v>397</v>
      </c>
      <c r="P102" s="4" t="s">
        <v>398</v>
      </c>
      <c r="Q102" s="4" t="s">
        <v>399</v>
      </c>
      <c r="R102" s="4" t="s">
        <v>400</v>
      </c>
      <c r="S102" s="4" t="s">
        <v>401</v>
      </c>
      <c r="T102" s="4" t="s">
        <v>402</v>
      </c>
      <c r="U102" s="4" t="s">
        <v>403</v>
      </c>
      <c r="V102" s="4" t="s">
        <v>404</v>
      </c>
      <c r="W102" s="4" t="s">
        <v>405</v>
      </c>
      <c r="X102" s="4" t="s">
        <v>406</v>
      </c>
      <c r="Y102" s="4" t="s">
        <v>407</v>
      </c>
      <c r="Z102" s="4" t="s">
        <v>408</v>
      </c>
      <c r="AA102" s="4" t="s">
        <v>409</v>
      </c>
      <c r="AB102" s="4" t="s">
        <v>410</v>
      </c>
      <c r="AC102" s="4" t="s">
        <v>411</v>
      </c>
    </row>
    <row r="103" spans="3:30" x14ac:dyDescent="0.2">
      <c r="C103" s="4" t="e">
        <f>IF('1 Spec. - 1. Lägsta pris'!#REF!="","",'1 Spec. - 1. Lägsta pris'!#REF!)</f>
        <v>#REF!</v>
      </c>
      <c r="E103" s="4" t="s">
        <v>412</v>
      </c>
      <c r="F103" s="4" t="s">
        <v>413</v>
      </c>
      <c r="G103" s="4" t="s">
        <v>414</v>
      </c>
      <c r="H103" s="4" t="s">
        <v>415</v>
      </c>
      <c r="I103" s="4" t="s">
        <v>416</v>
      </c>
      <c r="J103" s="4" t="s">
        <v>417</v>
      </c>
      <c r="K103" s="4" t="s">
        <v>418</v>
      </c>
      <c r="L103" s="4" t="s">
        <v>419</v>
      </c>
      <c r="M103" s="4" t="s">
        <v>420</v>
      </c>
      <c r="N103" s="4" t="s">
        <v>421</v>
      </c>
      <c r="O103" s="4" t="s">
        <v>422</v>
      </c>
      <c r="P103" s="4" t="s">
        <v>423</v>
      </c>
      <c r="Q103" s="4" t="s">
        <v>424</v>
      </c>
      <c r="R103" s="4" t="s">
        <v>425</v>
      </c>
      <c r="S103" s="4" t="s">
        <v>426</v>
      </c>
      <c r="T103" s="4" t="s">
        <v>427</v>
      </c>
      <c r="U103" s="4" t="s">
        <v>428</v>
      </c>
      <c r="V103" s="4" t="s">
        <v>429</v>
      </c>
      <c r="W103" s="4" t="s">
        <v>430</v>
      </c>
      <c r="X103" s="4" t="s">
        <v>431</v>
      </c>
      <c r="Y103" s="4" t="s">
        <v>432</v>
      </c>
      <c r="Z103" s="4" t="s">
        <v>433</v>
      </c>
      <c r="AA103" s="4" t="s">
        <v>434</v>
      </c>
      <c r="AB103" s="4" t="s">
        <v>435</v>
      </c>
      <c r="AC103" s="4" t="s">
        <v>436</v>
      </c>
    </row>
    <row r="104" spans="3:30" x14ac:dyDescent="0.2">
      <c r="C104" s="4" t="e">
        <f>IF('1 Spec. - 1. Lägsta pris'!#REF!="","",'1 Spec. - 1. Lägsta pris'!#REF!)</f>
        <v>#REF!</v>
      </c>
      <c r="E104" s="4" t="s">
        <v>437</v>
      </c>
      <c r="F104" s="4" t="s">
        <v>438</v>
      </c>
      <c r="G104" s="4" t="s">
        <v>439</v>
      </c>
      <c r="H104" s="4" t="s">
        <v>440</v>
      </c>
      <c r="I104" s="4" t="s">
        <v>441</v>
      </c>
      <c r="J104" s="4" t="s">
        <v>442</v>
      </c>
      <c r="K104" s="4" t="s">
        <v>443</v>
      </c>
      <c r="L104" s="4" t="s">
        <v>444</v>
      </c>
      <c r="M104" s="4" t="s">
        <v>445</v>
      </c>
      <c r="N104" s="4" t="s">
        <v>446</v>
      </c>
      <c r="O104" s="4" t="s">
        <v>447</v>
      </c>
      <c r="P104" s="4" t="s">
        <v>448</v>
      </c>
      <c r="Q104" s="4" t="s">
        <v>449</v>
      </c>
      <c r="R104" s="4" t="s">
        <v>450</v>
      </c>
      <c r="S104" s="4" t="s">
        <v>451</v>
      </c>
      <c r="T104" s="4" t="s">
        <v>452</v>
      </c>
      <c r="U104" s="4" t="s">
        <v>453</v>
      </c>
      <c r="V104" s="4" t="s">
        <v>454</v>
      </c>
      <c r="W104" s="4" t="s">
        <v>455</v>
      </c>
      <c r="X104" s="4" t="s">
        <v>456</v>
      </c>
      <c r="Y104" s="4" t="s">
        <v>457</v>
      </c>
      <c r="Z104" s="4" t="s">
        <v>458</v>
      </c>
      <c r="AA104" s="4" t="s">
        <v>459</v>
      </c>
      <c r="AB104" s="4" t="s">
        <v>460</v>
      </c>
      <c r="AC104" s="4" t="s">
        <v>461</v>
      </c>
    </row>
    <row r="105" spans="3:30" x14ac:dyDescent="0.2">
      <c r="C105" s="4" t="e">
        <f>IF('1 Spec. - 1. Lägsta pris'!#REF!="","",'1 Spec. - 1. Lägsta pris'!#REF!)</f>
        <v>#REF!</v>
      </c>
      <c r="E105" s="4" t="s">
        <v>462</v>
      </c>
      <c r="F105" s="4" t="s">
        <v>463</v>
      </c>
      <c r="G105" s="4" t="s">
        <v>464</v>
      </c>
      <c r="H105" s="4" t="s">
        <v>465</v>
      </c>
      <c r="I105" s="4" t="s">
        <v>466</v>
      </c>
      <c r="J105" s="4" t="s">
        <v>467</v>
      </c>
      <c r="K105" s="4" t="s">
        <v>468</v>
      </c>
      <c r="L105" s="4" t="s">
        <v>469</v>
      </c>
      <c r="M105" s="4" t="s">
        <v>470</v>
      </c>
      <c r="N105" s="4" t="s">
        <v>471</v>
      </c>
      <c r="O105" s="4" t="s">
        <v>472</v>
      </c>
      <c r="P105" s="4" t="s">
        <v>473</v>
      </c>
      <c r="Q105" s="4" t="s">
        <v>474</v>
      </c>
      <c r="R105" s="4" t="s">
        <v>475</v>
      </c>
      <c r="S105" s="4" t="s">
        <v>476</v>
      </c>
      <c r="T105" s="4" t="s">
        <v>477</v>
      </c>
      <c r="U105" s="4" t="s">
        <v>478</v>
      </c>
      <c r="V105" s="4" t="s">
        <v>479</v>
      </c>
      <c r="W105" s="4" t="s">
        <v>480</v>
      </c>
      <c r="X105" s="4" t="s">
        <v>481</v>
      </c>
      <c r="Y105" s="4" t="s">
        <v>482</v>
      </c>
      <c r="Z105" s="4" t="s">
        <v>483</v>
      </c>
      <c r="AA105" s="4" t="s">
        <v>484</v>
      </c>
      <c r="AB105" s="4" t="s">
        <v>485</v>
      </c>
      <c r="AC105" s="4" t="s">
        <v>486</v>
      </c>
    </row>
    <row r="106" spans="3:30" x14ac:dyDescent="0.2">
      <c r="C106" s="4" t="e">
        <f>IF('1 Spec. - 1. Lägsta pris'!#REF!="","",'1 Spec. - 1. Lägsta pris'!#REF!)</f>
        <v>#REF!</v>
      </c>
      <c r="E106" s="4" t="s">
        <v>487</v>
      </c>
      <c r="F106" s="4" t="s">
        <v>488</v>
      </c>
      <c r="G106" s="4" t="s">
        <v>489</v>
      </c>
      <c r="H106" s="4" t="s">
        <v>490</v>
      </c>
      <c r="I106" s="4" t="s">
        <v>491</v>
      </c>
      <c r="J106" s="4" t="s">
        <v>492</v>
      </c>
      <c r="K106" s="4" t="s">
        <v>493</v>
      </c>
      <c r="L106" s="4" t="s">
        <v>494</v>
      </c>
      <c r="M106" s="4" t="s">
        <v>495</v>
      </c>
      <c r="N106" s="4" t="s">
        <v>496</v>
      </c>
      <c r="O106" s="4" t="s">
        <v>497</v>
      </c>
      <c r="P106" s="4" t="s">
        <v>498</v>
      </c>
      <c r="Q106" s="4" t="s">
        <v>499</v>
      </c>
      <c r="R106" s="4" t="s">
        <v>500</v>
      </c>
      <c r="S106" s="4" t="s">
        <v>501</v>
      </c>
      <c r="T106" s="4" t="s">
        <v>502</v>
      </c>
      <c r="U106" s="4" t="s">
        <v>503</v>
      </c>
      <c r="V106" s="4" t="s">
        <v>504</v>
      </c>
      <c r="W106" s="4" t="s">
        <v>505</v>
      </c>
      <c r="X106" s="4" t="s">
        <v>506</v>
      </c>
      <c r="Y106" s="4" t="s">
        <v>507</v>
      </c>
      <c r="Z106" s="4" t="s">
        <v>508</v>
      </c>
      <c r="AA106" s="4" t="s">
        <v>509</v>
      </c>
      <c r="AB106" s="4" t="s">
        <v>510</v>
      </c>
      <c r="AC106" s="4" t="s">
        <v>511</v>
      </c>
    </row>
    <row r="107" spans="3:30" x14ac:dyDescent="0.2">
      <c r="C107" s="4" t="e">
        <f>IF('1 Spec. - 1. Lägsta pris'!#REF!="","",'1 Spec. - 1. Lägsta pris'!#REF!)</f>
        <v>#REF!</v>
      </c>
      <c r="E107" s="4" t="s">
        <v>512</v>
      </c>
      <c r="F107" s="4" t="s">
        <v>513</v>
      </c>
      <c r="G107" s="4" t="s">
        <v>514</v>
      </c>
      <c r="H107" s="4" t="s">
        <v>515</v>
      </c>
      <c r="I107" s="4" t="s">
        <v>516</v>
      </c>
      <c r="J107" s="4" t="s">
        <v>517</v>
      </c>
      <c r="K107" s="4" t="s">
        <v>518</v>
      </c>
      <c r="L107" s="4" t="s">
        <v>519</v>
      </c>
      <c r="M107" s="4" t="s">
        <v>520</v>
      </c>
      <c r="N107" s="4" t="s">
        <v>521</v>
      </c>
      <c r="O107" s="4" t="s">
        <v>522</v>
      </c>
      <c r="P107" s="4" t="s">
        <v>523</v>
      </c>
      <c r="Q107" s="4" t="s">
        <v>524</v>
      </c>
      <c r="R107" s="4" t="s">
        <v>525</v>
      </c>
      <c r="S107" s="4" t="s">
        <v>526</v>
      </c>
      <c r="T107" s="4" t="s">
        <v>527</v>
      </c>
      <c r="U107" s="4" t="s">
        <v>528</v>
      </c>
      <c r="V107" s="4" t="s">
        <v>529</v>
      </c>
      <c r="W107" s="4" t="s">
        <v>530</v>
      </c>
      <c r="X107" s="4" t="s">
        <v>531</v>
      </c>
      <c r="Y107" s="4" t="s">
        <v>532</v>
      </c>
      <c r="Z107" s="4" t="s">
        <v>533</v>
      </c>
      <c r="AA107" s="4" t="s">
        <v>534</v>
      </c>
      <c r="AB107" s="4" t="s">
        <v>535</v>
      </c>
      <c r="AC107" s="4" t="s">
        <v>536</v>
      </c>
    </row>
    <row r="108" spans="3:30" x14ac:dyDescent="0.2">
      <c r="C108" s="4" t="e">
        <f>IF('1 Spec. - 1. Lägsta pris'!#REF!="","",'1 Spec. - 1. Lägsta pris'!#REF!)</f>
        <v>#REF!</v>
      </c>
      <c r="E108" s="4" t="s">
        <v>537</v>
      </c>
      <c r="F108" s="4" t="s">
        <v>538</v>
      </c>
      <c r="G108" s="4" t="s">
        <v>539</v>
      </c>
      <c r="H108" s="4" t="s">
        <v>540</v>
      </c>
      <c r="I108" s="4" t="s">
        <v>541</v>
      </c>
      <c r="J108" s="4" t="s">
        <v>542</v>
      </c>
      <c r="K108" s="4" t="s">
        <v>543</v>
      </c>
      <c r="L108" s="4" t="s">
        <v>544</v>
      </c>
      <c r="M108" s="4" t="s">
        <v>545</v>
      </c>
      <c r="N108" s="4" t="s">
        <v>546</v>
      </c>
      <c r="O108" s="4" t="s">
        <v>547</v>
      </c>
      <c r="P108" s="4" t="s">
        <v>548</v>
      </c>
      <c r="Q108" s="4" t="s">
        <v>549</v>
      </c>
      <c r="R108" s="4" t="s">
        <v>550</v>
      </c>
      <c r="S108" s="4" t="s">
        <v>551</v>
      </c>
      <c r="T108" s="4" t="s">
        <v>552</v>
      </c>
      <c r="U108" s="4" t="s">
        <v>553</v>
      </c>
      <c r="V108" s="4" t="s">
        <v>554</v>
      </c>
      <c r="W108" s="4" t="s">
        <v>555</v>
      </c>
      <c r="X108" s="4" t="s">
        <v>556</v>
      </c>
      <c r="Y108" s="4" t="s">
        <v>557</v>
      </c>
      <c r="Z108" s="4" t="s">
        <v>558</v>
      </c>
      <c r="AA108" s="4" t="s">
        <v>559</v>
      </c>
      <c r="AB108" s="4" t="s">
        <v>560</v>
      </c>
      <c r="AC108" s="4" t="s">
        <v>561</v>
      </c>
    </row>
    <row r="109" spans="3:30" x14ac:dyDescent="0.2">
      <c r="C109" s="4" t="e">
        <f>IF('1 Spec. - 1. Lägsta pris'!#REF!="","",'1 Spec. - 1. Lägsta pris'!#REF!)</f>
        <v>#REF!</v>
      </c>
      <c r="E109" s="4" t="s">
        <v>562</v>
      </c>
      <c r="F109" s="4" t="s">
        <v>563</v>
      </c>
      <c r="G109" s="4" t="s">
        <v>564</v>
      </c>
      <c r="H109" s="4" t="s">
        <v>565</v>
      </c>
      <c r="I109" s="4" t="s">
        <v>566</v>
      </c>
      <c r="J109" s="4" t="s">
        <v>567</v>
      </c>
      <c r="K109" s="4" t="s">
        <v>568</v>
      </c>
      <c r="L109" s="4" t="s">
        <v>569</v>
      </c>
      <c r="M109" s="4" t="s">
        <v>570</v>
      </c>
      <c r="N109" s="4" t="s">
        <v>571</v>
      </c>
      <c r="O109" s="4" t="s">
        <v>572</v>
      </c>
      <c r="P109" s="4" t="s">
        <v>573</v>
      </c>
      <c r="Q109" s="4" t="s">
        <v>574</v>
      </c>
      <c r="R109" s="4" t="s">
        <v>575</v>
      </c>
      <c r="S109" s="4" t="s">
        <v>576</v>
      </c>
      <c r="T109" s="4" t="s">
        <v>577</v>
      </c>
      <c r="U109" s="4" t="s">
        <v>578</v>
      </c>
      <c r="V109" s="4" t="s">
        <v>579</v>
      </c>
      <c r="W109" s="4" t="s">
        <v>580</v>
      </c>
      <c r="X109" s="4" t="s">
        <v>581</v>
      </c>
      <c r="Y109" s="4" t="s">
        <v>582</v>
      </c>
      <c r="Z109" s="4" t="s">
        <v>583</v>
      </c>
      <c r="AA109" s="4" t="s">
        <v>584</v>
      </c>
      <c r="AB109" s="4" t="s">
        <v>585</v>
      </c>
      <c r="AC109" s="4" t="s">
        <v>586</v>
      </c>
    </row>
    <row r="110" spans="3:30" ht="13.5" thickBot="1" x14ac:dyDescent="0.25">
      <c r="C110" s="4" t="e">
        <f>IF('1 Spec. - 1. Lägsta pris'!#REF!="","",'1 Spec. - 1. Lägsta pris'!#REF!)</f>
        <v>#REF!</v>
      </c>
      <c r="Z110" s="123"/>
      <c r="AA110" s="123"/>
    </row>
    <row r="111" spans="3:30" x14ac:dyDescent="0.2">
      <c r="C111" s="4" t="e">
        <f>IF('1 Spec. - 1. Lägsta pris'!#REF!="","",'1 Spec. - 1. Lägsta pris'!#REF!)</f>
        <v>#REF!</v>
      </c>
      <c r="E111" s="87" t="str">
        <f t="shared" ref="E111:X111" ca="1" si="6">IFERROR(RIGHT(INDIRECT("C"&amp;E112),LEN(INDIRECT("C"&amp;E112))-6),"")</f>
        <v/>
      </c>
      <c r="F111" s="87" t="str">
        <f t="shared" ca="1" si="6"/>
        <v/>
      </c>
      <c r="G111" s="87" t="str">
        <f t="shared" ca="1" si="6"/>
        <v/>
      </c>
      <c r="H111" s="87" t="str">
        <f t="shared" ca="1" si="6"/>
        <v/>
      </c>
      <c r="I111" s="87" t="str">
        <f t="shared" ca="1" si="6"/>
        <v/>
      </c>
      <c r="J111" s="87" t="str">
        <f t="shared" ca="1" si="6"/>
        <v/>
      </c>
      <c r="K111" s="87" t="str">
        <f t="shared" ca="1" si="6"/>
        <v/>
      </c>
      <c r="L111" s="87" t="str">
        <f t="shared" ca="1" si="6"/>
        <v/>
      </c>
      <c r="M111" s="87" t="str">
        <f t="shared" ca="1" si="6"/>
        <v/>
      </c>
      <c r="N111" s="87" t="str">
        <f t="shared" ca="1" si="6"/>
        <v/>
      </c>
      <c r="O111" s="87" t="str">
        <f t="shared" ca="1" si="6"/>
        <v/>
      </c>
      <c r="P111" s="87" t="str">
        <f t="shared" ca="1" si="6"/>
        <v/>
      </c>
      <c r="Q111" s="87" t="str">
        <f t="shared" ca="1" si="6"/>
        <v/>
      </c>
      <c r="R111" s="87" t="str">
        <f t="shared" ca="1" si="6"/>
        <v/>
      </c>
      <c r="S111" s="87" t="str">
        <f t="shared" ca="1" si="6"/>
        <v/>
      </c>
      <c r="T111" s="87" t="str">
        <f t="shared" ca="1" si="6"/>
        <v/>
      </c>
      <c r="U111" s="87" t="str">
        <f t="shared" ca="1" si="6"/>
        <v/>
      </c>
      <c r="V111" s="87" t="str">
        <f t="shared" ca="1" si="6"/>
        <v/>
      </c>
      <c r="W111" s="87" t="str">
        <f t="shared" ca="1" si="6"/>
        <v/>
      </c>
      <c r="X111" s="87" t="str">
        <f t="shared" ca="1" si="6"/>
        <v/>
      </c>
      <c r="Y111" s="124"/>
    </row>
    <row r="112" spans="3:30" x14ac:dyDescent="0.2">
      <c r="C112" s="4" t="e">
        <f>IF('1 Spec. - 1. Lägsta pris'!#REF!="","",'1 Spec. - 1. Lägsta pris'!#REF!)</f>
        <v>#REF!</v>
      </c>
      <c r="E112" s="4">
        <v>102</v>
      </c>
      <c r="F112" s="4">
        <f>E112+1</f>
        <v>103</v>
      </c>
      <c r="G112" s="4">
        <f t="shared" ref="G112:Y112" si="7">F112+1</f>
        <v>104</v>
      </c>
      <c r="H112" s="4">
        <f t="shared" si="7"/>
        <v>105</v>
      </c>
      <c r="I112" s="4">
        <f t="shared" si="7"/>
        <v>106</v>
      </c>
      <c r="J112" s="4">
        <f t="shared" si="7"/>
        <v>107</v>
      </c>
      <c r="K112" s="4">
        <f t="shared" si="7"/>
        <v>108</v>
      </c>
      <c r="L112" s="4">
        <f t="shared" si="7"/>
        <v>109</v>
      </c>
      <c r="M112" s="4">
        <f t="shared" si="7"/>
        <v>110</v>
      </c>
      <c r="N112" s="4">
        <f t="shared" si="7"/>
        <v>111</v>
      </c>
      <c r="O112" s="4">
        <f t="shared" si="7"/>
        <v>112</v>
      </c>
      <c r="P112" s="4">
        <f t="shared" si="7"/>
        <v>113</v>
      </c>
      <c r="Q112" s="4">
        <f t="shared" si="7"/>
        <v>114</v>
      </c>
      <c r="R112" s="4">
        <f t="shared" si="7"/>
        <v>115</v>
      </c>
      <c r="S112" s="4">
        <f t="shared" si="7"/>
        <v>116</v>
      </c>
      <c r="T112" s="4">
        <f t="shared" si="7"/>
        <v>117</v>
      </c>
      <c r="U112" s="4">
        <f t="shared" si="7"/>
        <v>118</v>
      </c>
      <c r="V112" s="4">
        <f t="shared" si="7"/>
        <v>119</v>
      </c>
      <c r="W112" s="4">
        <f t="shared" si="7"/>
        <v>120</v>
      </c>
      <c r="X112" s="4">
        <f t="shared" si="7"/>
        <v>121</v>
      </c>
      <c r="Y112" s="4">
        <f t="shared" si="7"/>
        <v>122</v>
      </c>
    </row>
    <row r="113" spans="3:25" ht="13.5" thickBot="1" x14ac:dyDescent="0.25">
      <c r="C113" s="4" t="e">
        <f>IF('1 Spec. - 1. Lägsta pris'!#REF!="","",'1 Spec. - 1. Lägsta pris'!#REF!)</f>
        <v>#REF!</v>
      </c>
      <c r="E113" s="1" t="s">
        <v>148</v>
      </c>
      <c r="F113" s="1" t="s">
        <v>149</v>
      </c>
      <c r="G113" s="1" t="s">
        <v>150</v>
      </c>
      <c r="H113" s="1" t="s">
        <v>151</v>
      </c>
      <c r="I113" s="1" t="s">
        <v>152</v>
      </c>
      <c r="J113" s="1" t="s">
        <v>153</v>
      </c>
      <c r="K113" s="1" t="s">
        <v>154</v>
      </c>
      <c r="L113" s="1" t="s">
        <v>155</v>
      </c>
      <c r="M113" s="1" t="s">
        <v>156</v>
      </c>
      <c r="N113" s="1" t="s">
        <v>298</v>
      </c>
      <c r="O113" s="1" t="s">
        <v>299</v>
      </c>
      <c r="P113" s="1" t="s">
        <v>300</v>
      </c>
      <c r="Q113" s="1" t="s">
        <v>301</v>
      </c>
      <c r="R113" s="1" t="s">
        <v>302</v>
      </c>
      <c r="S113" s="1" t="s">
        <v>303</v>
      </c>
      <c r="T113" s="1" t="s">
        <v>304</v>
      </c>
      <c r="U113" s="1" t="s">
        <v>305</v>
      </c>
      <c r="V113" s="1" t="s">
        <v>306</v>
      </c>
      <c r="W113" s="1" t="s">
        <v>307</v>
      </c>
      <c r="X113" s="1" t="s">
        <v>308</v>
      </c>
    </row>
    <row r="114" spans="3:25" x14ac:dyDescent="0.2">
      <c r="C114" s="4" t="e">
        <f>IF('1 Spec. - 1. Lägsta pris'!#REF!="","",'1 Spec. - 1. Lägsta pris'!#REF!)</f>
        <v>#REF!</v>
      </c>
      <c r="E114" s="115" t="str">
        <f ca="1">IFERROR(INDEX($E101:$AC101,MATCH(E$111,$E$100:$AC$100,0)),"")</f>
        <v/>
      </c>
      <c r="F114" s="115" t="str">
        <f t="shared" ref="F114:X122" ca="1" si="8">IFERROR(INDEX($E101:$AC101,MATCH(F$111,$E$100:$AC$100,0)),"")</f>
        <v/>
      </c>
      <c r="G114" s="115" t="str">
        <f t="shared" ca="1" si="8"/>
        <v/>
      </c>
      <c r="H114" s="115" t="str">
        <f t="shared" ca="1" si="8"/>
        <v/>
      </c>
      <c r="I114" s="115" t="str">
        <f t="shared" ca="1" si="8"/>
        <v/>
      </c>
      <c r="J114" s="115" t="str">
        <f t="shared" ca="1" si="8"/>
        <v/>
      </c>
      <c r="K114" s="115" t="str">
        <f t="shared" ca="1" si="8"/>
        <v/>
      </c>
      <c r="L114" s="115" t="str">
        <f t="shared" ca="1" si="8"/>
        <v/>
      </c>
      <c r="M114" s="115" t="str">
        <f t="shared" ca="1" si="8"/>
        <v/>
      </c>
      <c r="N114" s="115" t="str">
        <f t="shared" ca="1" si="8"/>
        <v/>
      </c>
      <c r="O114" s="115" t="str">
        <f t="shared" ca="1" si="8"/>
        <v/>
      </c>
      <c r="P114" s="115" t="str">
        <f t="shared" ca="1" si="8"/>
        <v/>
      </c>
      <c r="Q114" s="115" t="str">
        <f t="shared" ca="1" si="8"/>
        <v/>
      </c>
      <c r="R114" s="115" t="str">
        <f t="shared" ca="1" si="8"/>
        <v/>
      </c>
      <c r="S114" s="115" t="str">
        <f t="shared" ca="1" si="8"/>
        <v/>
      </c>
      <c r="T114" s="115" t="str">
        <f t="shared" ca="1" si="8"/>
        <v/>
      </c>
      <c r="U114" s="115" t="str">
        <f t="shared" ca="1" si="8"/>
        <v/>
      </c>
      <c r="V114" s="115" t="str">
        <f t="shared" ca="1" si="8"/>
        <v/>
      </c>
      <c r="W114" s="115" t="str">
        <f t="shared" ca="1" si="8"/>
        <v/>
      </c>
      <c r="X114" s="115" t="str">
        <f t="shared" ca="1" si="8"/>
        <v/>
      </c>
      <c r="Y114" s="87" t="str">
        <f t="shared" ref="Y114" ca="1" si="9">IFERROR(RIGHT(INDIRECT("C"&amp;Y112),LEN(INDIRECT("C"&amp;Y112))-6),"")</f>
        <v/>
      </c>
    </row>
    <row r="115" spans="3:25" x14ac:dyDescent="0.2">
      <c r="C115" s="4" t="e">
        <f>IF('1 Spec. - 1. Lägsta pris'!#REF!="","",'1 Spec. - 1. Lägsta pris'!#REF!)</f>
        <v>#REF!</v>
      </c>
      <c r="E115" s="115" t="str">
        <f t="shared" ref="E115:T122" ca="1" si="10">IFERROR(INDEX($E102:$AC102,MATCH(E$111,$E$100:$AC$100,0)),"")</f>
        <v/>
      </c>
      <c r="F115" s="115" t="str">
        <f t="shared" ca="1" si="10"/>
        <v/>
      </c>
      <c r="G115" s="115" t="str">
        <f t="shared" ca="1" si="10"/>
        <v/>
      </c>
      <c r="H115" s="115" t="str">
        <f t="shared" ca="1" si="10"/>
        <v/>
      </c>
      <c r="I115" s="115" t="str">
        <f t="shared" ca="1" si="10"/>
        <v/>
      </c>
      <c r="J115" s="115" t="str">
        <f t="shared" ca="1" si="10"/>
        <v/>
      </c>
      <c r="K115" s="115" t="str">
        <f t="shared" ca="1" si="10"/>
        <v/>
      </c>
      <c r="L115" s="115" t="str">
        <f t="shared" ca="1" si="10"/>
        <v/>
      </c>
      <c r="M115" s="115" t="str">
        <f t="shared" ca="1" si="10"/>
        <v/>
      </c>
      <c r="N115" s="115" t="str">
        <f t="shared" ca="1" si="10"/>
        <v/>
      </c>
      <c r="O115" s="115" t="str">
        <f t="shared" ca="1" si="10"/>
        <v/>
      </c>
      <c r="P115" s="115" t="str">
        <f t="shared" ca="1" si="10"/>
        <v/>
      </c>
      <c r="Q115" s="115" t="str">
        <f t="shared" ca="1" si="10"/>
        <v/>
      </c>
      <c r="R115" s="115" t="str">
        <f t="shared" ca="1" si="10"/>
        <v/>
      </c>
      <c r="S115" s="115" t="str">
        <f t="shared" ca="1" si="10"/>
        <v/>
      </c>
      <c r="T115" s="115" t="str">
        <f t="shared" ca="1" si="10"/>
        <v/>
      </c>
      <c r="U115" s="115" t="str">
        <f t="shared" ca="1" si="8"/>
        <v/>
      </c>
      <c r="V115" s="115" t="str">
        <f t="shared" ca="1" si="8"/>
        <v/>
      </c>
      <c r="W115" s="115" t="str">
        <f t="shared" ca="1" si="8"/>
        <v/>
      </c>
      <c r="X115" s="115" t="str">
        <f t="shared" ca="1" si="8"/>
        <v/>
      </c>
    </row>
    <row r="116" spans="3:25" x14ac:dyDescent="0.2">
      <c r="C116" s="4" t="e">
        <f>IF('1 Spec. - 1. Lägsta pris'!#REF!="","",'1 Spec. - 1. Lägsta pris'!#REF!)</f>
        <v>#REF!</v>
      </c>
      <c r="E116" s="115" t="str">
        <f t="shared" ca="1" si="10"/>
        <v/>
      </c>
      <c r="F116" s="115" t="str">
        <f t="shared" ca="1" si="8"/>
        <v/>
      </c>
      <c r="G116" s="115" t="str">
        <f t="shared" ca="1" si="8"/>
        <v/>
      </c>
      <c r="H116" s="115" t="str">
        <f t="shared" ca="1" si="8"/>
        <v/>
      </c>
      <c r="I116" s="115" t="str">
        <f t="shared" ca="1" si="8"/>
        <v/>
      </c>
      <c r="J116" s="115" t="str">
        <f t="shared" ca="1" si="8"/>
        <v/>
      </c>
      <c r="K116" s="115" t="str">
        <f t="shared" ca="1" si="8"/>
        <v/>
      </c>
      <c r="L116" s="115" t="str">
        <f t="shared" ca="1" si="8"/>
        <v/>
      </c>
      <c r="M116" s="115" t="str">
        <f t="shared" ca="1" si="8"/>
        <v/>
      </c>
      <c r="N116" s="115" t="str">
        <f t="shared" ca="1" si="8"/>
        <v/>
      </c>
      <c r="O116" s="115" t="str">
        <f t="shared" ca="1" si="8"/>
        <v/>
      </c>
      <c r="P116" s="115" t="str">
        <f t="shared" ca="1" si="8"/>
        <v/>
      </c>
      <c r="Q116" s="115" t="str">
        <f t="shared" ca="1" si="8"/>
        <v/>
      </c>
      <c r="R116" s="115" t="str">
        <f t="shared" ca="1" si="8"/>
        <v/>
      </c>
      <c r="S116" s="115" t="str">
        <f t="shared" ca="1" si="8"/>
        <v/>
      </c>
      <c r="T116" s="115" t="str">
        <f t="shared" ca="1" si="8"/>
        <v/>
      </c>
      <c r="U116" s="115" t="str">
        <f t="shared" ca="1" si="8"/>
        <v/>
      </c>
      <c r="V116" s="115" t="str">
        <f t="shared" ca="1" si="8"/>
        <v/>
      </c>
      <c r="W116" s="115" t="str">
        <f t="shared" ca="1" si="8"/>
        <v/>
      </c>
      <c r="X116" s="115" t="str">
        <f t="shared" ca="1" si="8"/>
        <v/>
      </c>
    </row>
    <row r="117" spans="3:25" x14ac:dyDescent="0.2">
      <c r="C117" s="4" t="e">
        <f>IF('1 Spec. - 1. Lägsta pris'!#REF!="","",'1 Spec. - 1. Lägsta pris'!#REF!)</f>
        <v>#REF!</v>
      </c>
      <c r="E117" s="115" t="str">
        <f t="shared" ca="1" si="10"/>
        <v/>
      </c>
      <c r="F117" s="115" t="str">
        <f t="shared" ca="1" si="8"/>
        <v/>
      </c>
      <c r="G117" s="115" t="str">
        <f t="shared" ca="1" si="8"/>
        <v/>
      </c>
      <c r="H117" s="115" t="str">
        <f t="shared" ca="1" si="8"/>
        <v/>
      </c>
      <c r="I117" s="115" t="str">
        <f t="shared" ca="1" si="8"/>
        <v/>
      </c>
      <c r="J117" s="115" t="str">
        <f t="shared" ca="1" si="8"/>
        <v/>
      </c>
      <c r="K117" s="115" t="str">
        <f t="shared" ca="1" si="8"/>
        <v/>
      </c>
      <c r="L117" s="115" t="str">
        <f t="shared" ca="1" si="8"/>
        <v/>
      </c>
      <c r="M117" s="115" t="str">
        <f t="shared" ca="1" si="8"/>
        <v/>
      </c>
      <c r="N117" s="115" t="str">
        <f t="shared" ca="1" si="8"/>
        <v/>
      </c>
      <c r="O117" s="115" t="str">
        <f t="shared" ca="1" si="8"/>
        <v/>
      </c>
      <c r="P117" s="115" t="str">
        <f t="shared" ca="1" si="8"/>
        <v/>
      </c>
      <c r="Q117" s="115" t="str">
        <f t="shared" ca="1" si="8"/>
        <v/>
      </c>
      <c r="R117" s="115" t="str">
        <f t="shared" ca="1" si="8"/>
        <v/>
      </c>
      <c r="S117" s="115" t="str">
        <f t="shared" ca="1" si="8"/>
        <v/>
      </c>
      <c r="T117" s="115" t="str">
        <f t="shared" ca="1" si="8"/>
        <v/>
      </c>
      <c r="U117" s="115" t="str">
        <f t="shared" ca="1" si="8"/>
        <v/>
      </c>
      <c r="V117" s="115" t="str">
        <f t="shared" ca="1" si="8"/>
        <v/>
      </c>
      <c r="W117" s="115" t="str">
        <f t="shared" ca="1" si="8"/>
        <v/>
      </c>
      <c r="X117" s="115" t="str">
        <f t="shared" ca="1" si="8"/>
        <v/>
      </c>
    </row>
    <row r="118" spans="3:25" x14ac:dyDescent="0.2">
      <c r="C118" s="4" t="e">
        <f>IF('1 Spec. - 1. Lägsta pris'!#REF!="","",'1 Spec. - 1. Lägsta pris'!#REF!)</f>
        <v>#REF!</v>
      </c>
      <c r="E118" s="115" t="str">
        <f t="shared" ca="1" si="10"/>
        <v/>
      </c>
      <c r="F118" s="115" t="str">
        <f t="shared" ca="1" si="8"/>
        <v/>
      </c>
      <c r="G118" s="115" t="str">
        <f t="shared" ca="1" si="8"/>
        <v/>
      </c>
      <c r="H118" s="115" t="str">
        <f t="shared" ca="1" si="8"/>
        <v/>
      </c>
      <c r="I118" s="115" t="str">
        <f t="shared" ca="1" si="8"/>
        <v/>
      </c>
      <c r="J118" s="115" t="str">
        <f t="shared" ca="1" si="8"/>
        <v/>
      </c>
      <c r="K118" s="115" t="str">
        <f t="shared" ca="1" si="8"/>
        <v/>
      </c>
      <c r="L118" s="115" t="str">
        <f t="shared" ca="1" si="8"/>
        <v/>
      </c>
      <c r="M118" s="115" t="str">
        <f t="shared" ca="1" si="8"/>
        <v/>
      </c>
      <c r="N118" s="115" t="str">
        <f t="shared" ca="1" si="8"/>
        <v/>
      </c>
      <c r="O118" s="115" t="str">
        <f t="shared" ca="1" si="8"/>
        <v/>
      </c>
      <c r="P118" s="115" t="str">
        <f t="shared" ca="1" si="8"/>
        <v/>
      </c>
      <c r="Q118" s="115" t="str">
        <f t="shared" ca="1" si="8"/>
        <v/>
      </c>
      <c r="R118" s="115" t="str">
        <f t="shared" ca="1" si="8"/>
        <v/>
      </c>
      <c r="S118" s="115" t="str">
        <f t="shared" ca="1" si="8"/>
        <v/>
      </c>
      <c r="T118" s="115" t="str">
        <f t="shared" ca="1" si="8"/>
        <v/>
      </c>
      <c r="U118" s="115" t="str">
        <f t="shared" ca="1" si="8"/>
        <v/>
      </c>
      <c r="V118" s="115" t="str">
        <f t="shared" ca="1" si="8"/>
        <v/>
      </c>
      <c r="W118" s="115" t="str">
        <f t="shared" ca="1" si="8"/>
        <v/>
      </c>
      <c r="X118" s="115" t="str">
        <f t="shared" ca="1" si="8"/>
        <v/>
      </c>
    </row>
    <row r="119" spans="3:25" x14ac:dyDescent="0.2">
      <c r="C119" s="4" t="e">
        <f>IF('1 Spec. - 1. Lägsta pris'!#REF!="","",'1 Spec. - 1. Lägsta pris'!#REF!)</f>
        <v>#REF!</v>
      </c>
      <c r="E119" s="115" t="str">
        <f t="shared" ca="1" si="10"/>
        <v/>
      </c>
      <c r="F119" s="115" t="str">
        <f t="shared" ca="1" si="8"/>
        <v/>
      </c>
      <c r="G119" s="115" t="str">
        <f t="shared" ca="1" si="8"/>
        <v/>
      </c>
      <c r="H119" s="115" t="str">
        <f t="shared" ca="1" si="8"/>
        <v/>
      </c>
      <c r="I119" s="115" t="str">
        <f t="shared" ca="1" si="8"/>
        <v/>
      </c>
      <c r="J119" s="115" t="str">
        <f t="shared" ca="1" si="8"/>
        <v/>
      </c>
      <c r="K119" s="115" t="str">
        <f t="shared" ca="1" si="8"/>
        <v/>
      </c>
      <c r="L119" s="115" t="str">
        <f t="shared" ca="1" si="8"/>
        <v/>
      </c>
      <c r="M119" s="115" t="str">
        <f t="shared" ca="1" si="8"/>
        <v/>
      </c>
      <c r="N119" s="115" t="str">
        <f t="shared" ca="1" si="8"/>
        <v/>
      </c>
      <c r="O119" s="115" t="str">
        <f t="shared" ca="1" si="8"/>
        <v/>
      </c>
      <c r="P119" s="115" t="str">
        <f t="shared" ca="1" si="8"/>
        <v/>
      </c>
      <c r="Q119" s="115" t="str">
        <f t="shared" ca="1" si="8"/>
        <v/>
      </c>
      <c r="R119" s="115" t="str">
        <f t="shared" ca="1" si="8"/>
        <v/>
      </c>
      <c r="S119" s="115" t="str">
        <f t="shared" ca="1" si="8"/>
        <v/>
      </c>
      <c r="T119" s="115" t="str">
        <f t="shared" ca="1" si="8"/>
        <v/>
      </c>
      <c r="U119" s="115" t="str">
        <f t="shared" ca="1" si="8"/>
        <v/>
      </c>
      <c r="V119" s="115" t="str">
        <f t="shared" ca="1" si="8"/>
        <v/>
      </c>
      <c r="W119" s="115" t="str">
        <f t="shared" ca="1" si="8"/>
        <v/>
      </c>
      <c r="X119" s="115" t="str">
        <f t="shared" ca="1" si="8"/>
        <v/>
      </c>
    </row>
    <row r="120" spans="3:25" x14ac:dyDescent="0.2">
      <c r="C120" s="4" t="e">
        <f>IF('1 Spec. - 1. Lägsta pris'!#REF!="","",'1 Spec. - 1. Lägsta pris'!#REF!)</f>
        <v>#REF!</v>
      </c>
      <c r="E120" s="115" t="str">
        <f t="shared" ca="1" si="10"/>
        <v/>
      </c>
      <c r="F120" s="115" t="str">
        <f t="shared" ca="1" si="8"/>
        <v/>
      </c>
      <c r="G120" s="115" t="str">
        <f t="shared" ca="1" si="8"/>
        <v/>
      </c>
      <c r="H120" s="115" t="str">
        <f t="shared" ca="1" si="8"/>
        <v/>
      </c>
      <c r="I120" s="115" t="str">
        <f t="shared" ca="1" si="8"/>
        <v/>
      </c>
      <c r="J120" s="115" t="str">
        <f t="shared" ca="1" si="8"/>
        <v/>
      </c>
      <c r="K120" s="115" t="str">
        <f t="shared" ca="1" si="8"/>
        <v/>
      </c>
      <c r="L120" s="115" t="str">
        <f t="shared" ca="1" si="8"/>
        <v/>
      </c>
      <c r="M120" s="115" t="str">
        <f t="shared" ca="1" si="8"/>
        <v/>
      </c>
      <c r="N120" s="115" t="str">
        <f t="shared" ca="1" si="8"/>
        <v/>
      </c>
      <c r="O120" s="115" t="str">
        <f t="shared" ca="1" si="8"/>
        <v/>
      </c>
      <c r="P120" s="115" t="str">
        <f t="shared" ca="1" si="8"/>
        <v/>
      </c>
      <c r="Q120" s="115" t="str">
        <f t="shared" ca="1" si="8"/>
        <v/>
      </c>
      <c r="R120" s="115" t="str">
        <f t="shared" ca="1" si="8"/>
        <v/>
      </c>
      <c r="S120" s="115" t="str">
        <f t="shared" ca="1" si="8"/>
        <v/>
      </c>
      <c r="T120" s="115" t="str">
        <f t="shared" ca="1" si="8"/>
        <v/>
      </c>
      <c r="U120" s="115" t="str">
        <f t="shared" ca="1" si="8"/>
        <v/>
      </c>
      <c r="V120" s="115" t="str">
        <f t="shared" ca="1" si="8"/>
        <v/>
      </c>
      <c r="W120" s="115" t="str">
        <f t="shared" ca="1" si="8"/>
        <v/>
      </c>
      <c r="X120" s="115" t="str">
        <f t="shared" ca="1" si="8"/>
        <v/>
      </c>
    </row>
    <row r="121" spans="3:25" x14ac:dyDescent="0.2">
      <c r="C121" s="4" t="e">
        <f>IF('1 Spec. - 1. Lägsta pris'!#REF!="","",'1 Spec. - 1. Lägsta pris'!#REF!)</f>
        <v>#REF!</v>
      </c>
      <c r="E121" s="115" t="str">
        <f t="shared" ca="1" si="10"/>
        <v/>
      </c>
      <c r="F121" s="115" t="str">
        <f t="shared" ca="1" si="8"/>
        <v/>
      </c>
      <c r="G121" s="115" t="str">
        <f t="shared" ca="1" si="8"/>
        <v/>
      </c>
      <c r="H121" s="115" t="str">
        <f t="shared" ca="1" si="8"/>
        <v/>
      </c>
      <c r="I121" s="115" t="str">
        <f t="shared" ca="1" si="8"/>
        <v/>
      </c>
      <c r="J121" s="115" t="str">
        <f t="shared" ca="1" si="8"/>
        <v/>
      </c>
      <c r="K121" s="115" t="str">
        <f t="shared" ca="1" si="8"/>
        <v/>
      </c>
      <c r="L121" s="115" t="str">
        <f t="shared" ca="1" si="8"/>
        <v/>
      </c>
      <c r="M121" s="115" t="str">
        <f t="shared" ca="1" si="8"/>
        <v/>
      </c>
      <c r="N121" s="115" t="str">
        <f t="shared" ca="1" si="8"/>
        <v/>
      </c>
      <c r="O121" s="115" t="str">
        <f t="shared" ca="1" si="8"/>
        <v/>
      </c>
      <c r="P121" s="115" t="str">
        <f t="shared" ca="1" si="8"/>
        <v/>
      </c>
      <c r="Q121" s="115" t="str">
        <f t="shared" ca="1" si="8"/>
        <v/>
      </c>
      <c r="R121" s="115" t="str">
        <f t="shared" ca="1" si="8"/>
        <v/>
      </c>
      <c r="S121" s="115" t="str">
        <f t="shared" ca="1" si="8"/>
        <v/>
      </c>
      <c r="T121" s="115" t="str">
        <f t="shared" ca="1" si="8"/>
        <v/>
      </c>
      <c r="U121" s="115" t="str">
        <f t="shared" ca="1" si="8"/>
        <v/>
      </c>
      <c r="V121" s="115" t="str">
        <f t="shared" ca="1" si="8"/>
        <v/>
      </c>
      <c r="W121" s="115" t="str">
        <f t="shared" ca="1" si="8"/>
        <v/>
      </c>
      <c r="X121" s="115" t="str">
        <f t="shared" ca="1" si="8"/>
        <v/>
      </c>
    </row>
    <row r="122" spans="3:25" x14ac:dyDescent="0.2">
      <c r="C122" s="4" t="str">
        <f>IF('1 Spec. - 1. Lägsta pris'!C70="","",'1 Spec. - 1. Lägsta pris'!B70&amp;" - "&amp;'1 Spec. - 1. Lägsta pris'!C70)</f>
        <v/>
      </c>
      <c r="E122" s="115" t="str">
        <f t="shared" ca="1" si="10"/>
        <v/>
      </c>
      <c r="F122" s="115" t="str">
        <f t="shared" ca="1" si="8"/>
        <v/>
      </c>
      <c r="G122" s="115" t="str">
        <f t="shared" ca="1" si="8"/>
        <v/>
      </c>
      <c r="H122" s="115" t="str">
        <f t="shared" ca="1" si="8"/>
        <v/>
      </c>
      <c r="I122" s="115" t="str">
        <f t="shared" ca="1" si="8"/>
        <v/>
      </c>
      <c r="J122" s="115" t="str">
        <f t="shared" ca="1" si="8"/>
        <v/>
      </c>
      <c r="K122" s="115" t="str">
        <f t="shared" ca="1" si="8"/>
        <v/>
      </c>
      <c r="L122" s="115" t="str">
        <f t="shared" ca="1" si="8"/>
        <v/>
      </c>
      <c r="M122" s="115" t="str">
        <f t="shared" ca="1" si="8"/>
        <v/>
      </c>
      <c r="N122" s="115" t="str">
        <f t="shared" ca="1" si="8"/>
        <v/>
      </c>
      <c r="O122" s="115" t="str">
        <f t="shared" ca="1" si="8"/>
        <v/>
      </c>
      <c r="P122" s="115" t="str">
        <f t="shared" ca="1" si="8"/>
        <v/>
      </c>
      <c r="Q122" s="115" t="str">
        <f t="shared" ca="1" si="8"/>
        <v/>
      </c>
      <c r="R122" s="115" t="str">
        <f t="shared" ca="1" si="8"/>
        <v/>
      </c>
      <c r="S122" s="115" t="str">
        <f t="shared" ca="1" si="8"/>
        <v/>
      </c>
      <c r="T122" s="115" t="str">
        <f t="shared" ca="1" si="8"/>
        <v/>
      </c>
      <c r="U122" s="115" t="str">
        <f t="shared" ca="1" si="8"/>
        <v/>
      </c>
      <c r="V122" s="115" t="str">
        <f t="shared" ca="1" si="8"/>
        <v/>
      </c>
      <c r="W122" s="115" t="str">
        <f t="shared" ca="1" si="8"/>
        <v/>
      </c>
      <c r="X122" s="115" t="str">
        <f t="shared" ca="1" si="8"/>
        <v/>
      </c>
    </row>
    <row r="123" spans="3:25" x14ac:dyDescent="0.2">
      <c r="E123" s="125"/>
    </row>
    <row r="127" spans="3:25" x14ac:dyDescent="0.2">
      <c r="C127" s="27" t="s">
        <v>754</v>
      </c>
      <c r="D127" s="27" t="s">
        <v>753</v>
      </c>
      <c r="E127" s="27" t="s">
        <v>749</v>
      </c>
      <c r="F127" s="27" t="s">
        <v>750</v>
      </c>
      <c r="G127" s="4" t="s">
        <v>993</v>
      </c>
      <c r="H127" s="4" t="s">
        <v>678</v>
      </c>
      <c r="I127" s="1" t="str">
        <f>G127</f>
        <v>Kaffe, hela bönor mörkrost (Alla leverantörer kan erbjuda detta)</v>
      </c>
    </row>
    <row r="128" spans="3:25" x14ac:dyDescent="0.2">
      <c r="C128" s="185" t="s">
        <v>722</v>
      </c>
      <c r="D128" s="185" t="s">
        <v>722</v>
      </c>
      <c r="E128" s="185" t="s">
        <v>722</v>
      </c>
      <c r="F128" s="185" t="s">
        <v>722</v>
      </c>
      <c r="G128" s="4" t="s">
        <v>994</v>
      </c>
      <c r="H128" s="4" t="s">
        <v>678</v>
      </c>
      <c r="I128" s="1" t="str">
        <f t="shared" ref="I128:I150" si="11">G128</f>
        <v>Kaffe, hela bönor mellanrost (Alla leverantörer kan erbjuda detta)</v>
      </c>
    </row>
    <row r="129" spans="3:9" x14ac:dyDescent="0.2">
      <c r="C129" s="185" t="str">
        <f>IF('1 Spec. - 1. Lägsta pris'!$C78="","Välj position",'1 Spec. - 1. Lägsta pris'!$B78&amp;" "&amp;'1 Spec. - 1. Lägsta pris'!$C78&amp;": "&amp;IF(OR(LEFT('1 Spec. - 1. Lägsta pris'!$D78,3)="Övr",LEFT('1 Spec. - 1. Lägsta pris'!$D78,3)="Bef"),'1 Spec. - 1. Lägsta pris'!$G78,'1 Spec. - 1. Lägsta pris'!$D78))</f>
        <v>Välj position</v>
      </c>
      <c r="D129" s="185" t="str">
        <f>IF('1 Spec. - 1. Lägsta pris'!$C118="","Välj position",'1 Spec. - 1. Lägsta pris'!$B118&amp;" "&amp;'1 Spec. - 1. Lägsta pris'!$C118&amp;IF(OR(LEFT('1 Spec. - 1. Lägsta pris'!$C118,3)="Övr",LEFT('1 Spec. - 1. Lägsta pris'!$C118,3)="Bef"),": "&amp;'1 Spec. - 1. Lägsta pris'!$F118,'1 Spec. - 1. Lägsta pris'!$D118))</f>
        <v>Välj position</v>
      </c>
      <c r="E129" s="185" t="str">
        <f>IF('1 Spec. - 2. Mervärdesmodell'!$C53="","Välj position",'1 Spec. - 2. Mervärdesmodell'!$B53&amp;" "&amp;'1 Spec. - 2. Mervärdesmodell'!C53&amp;": "&amp;IF(OR(LEFT('1 Spec. - 2. Mervärdesmodell'!$D53,3)="Bef",LEFT('1 Spec. - 2. Mervärdesmodell'!$D53,3)="Övr"),'1 Spec. - 2. Mervärdesmodell'!$G53,'1 Spec. - 2. Mervärdesmodell'!$D53))</f>
        <v>Välj position</v>
      </c>
      <c r="F129" s="185" t="str">
        <f>IF('1 Spec. - 2. Mervärdesmodell'!$C93="","Välj position",'1 Spec. - 2. Mervärdesmodell'!$B93&amp;" "&amp;'1 Spec. - 2. Mervärdesmodell'!$C93&amp;IF(OR(LEFT('1 Spec. - 2. Mervärdesmodell'!$C93,3)="Bef",LEFT('1 Spec. - 2. Mervärdesmodell'!$C93,3)="Övr"),": "&amp;'1 Spec. - 2. Mervärdesmodell'!$F93,'1 Spec. - 2. Mervärdesmodell'!$D93))</f>
        <v>Välj position</v>
      </c>
      <c r="G129" s="4" t="s">
        <v>995</v>
      </c>
      <c r="H129" s="4" t="s">
        <v>678</v>
      </c>
      <c r="I129" s="1" t="str">
        <f t="shared" si="11"/>
        <v>Kaffe, hela bönor espresso (Alla leverantörer kan erbjuda detta)</v>
      </c>
    </row>
    <row r="130" spans="3:9" x14ac:dyDescent="0.2">
      <c r="C130" s="185" t="str">
        <f>IF('1 Spec. - 1. Lägsta pris'!$C79="","Välj position",'1 Spec. - 1. Lägsta pris'!$B79&amp;" "&amp;'1 Spec. - 1. Lägsta pris'!$C79&amp;": "&amp;IF(OR(LEFT('1 Spec. - 1. Lägsta pris'!$D79,3)="Övr",LEFT('1 Spec. - 1. Lägsta pris'!$D79,3)="Bef"),'1 Spec. - 1. Lägsta pris'!$G79,'1 Spec. - 1. Lägsta pris'!$D79))</f>
        <v>Välj position</v>
      </c>
      <c r="D130" s="185" t="str">
        <f>IF('1 Spec. - 1. Lägsta pris'!$C119="","Välj position",'1 Spec. - 1. Lägsta pris'!$B119&amp;" "&amp;'1 Spec. - 1. Lägsta pris'!$C119&amp;IF(OR(LEFT('1 Spec. - 1. Lägsta pris'!$C119,3)="Övr",LEFT('1 Spec. - 1. Lägsta pris'!$C119,3)="Bef"),": "&amp;'1 Spec. - 1. Lägsta pris'!$F119,'1 Spec. - 1. Lägsta pris'!$D119))</f>
        <v>Välj position</v>
      </c>
      <c r="E130" s="185" t="str">
        <f>IF('1 Spec. - 2. Mervärdesmodell'!$C54="","Välj position",'1 Spec. - 2. Mervärdesmodell'!$B54&amp;" "&amp;'1 Spec. - 2. Mervärdesmodell'!C54&amp;": "&amp;IF(OR(LEFT('1 Spec. - 2. Mervärdesmodell'!$D54,3)="Bef",LEFT('1 Spec. - 2. Mervärdesmodell'!$D54,3)="Övr"),'1 Spec. - 2. Mervärdesmodell'!$G54,'1 Spec. - 2. Mervärdesmodell'!$D54))</f>
        <v>Välj position</v>
      </c>
      <c r="F130" s="185" t="str">
        <f>IF('1 Spec. - 2. Mervärdesmodell'!$C94="","Välj position",'1 Spec. - 2. Mervärdesmodell'!$B94&amp;" "&amp;'1 Spec. - 2. Mervärdesmodell'!$C94&amp;IF(OR(LEFT('1 Spec. - 2. Mervärdesmodell'!$C94,3)="Bef",LEFT('1 Spec. - 2. Mervärdesmodell'!$C94,3)="Övr"),": "&amp;'1 Spec. - 2. Mervärdesmodell'!$F94,'1 Spec. - 2. Mervärdesmodell'!$D94))</f>
        <v>Välj position</v>
      </c>
      <c r="G130" s="4" t="s">
        <v>996</v>
      </c>
      <c r="H130" s="4" t="s">
        <v>678</v>
      </c>
      <c r="I130" s="1" t="str">
        <f t="shared" si="11"/>
        <v>Kaffe, malda bönor mörkrost (Alla leverantörer kan erbjuda detta)</v>
      </c>
    </row>
    <row r="131" spans="3:9" x14ac:dyDescent="0.2">
      <c r="C131" s="185" t="str">
        <f>IF('1 Spec. - 1. Lägsta pris'!$C80="","Välj position",'1 Spec. - 1. Lägsta pris'!$B80&amp;" "&amp;'1 Spec. - 1. Lägsta pris'!$C80&amp;": "&amp;IF(OR(LEFT('1 Spec. - 1. Lägsta pris'!$D80,3)="Övr",LEFT('1 Spec. - 1. Lägsta pris'!$D80,3)="Bef"),'1 Spec. - 1. Lägsta pris'!$G80,'1 Spec. - 1. Lägsta pris'!$D80))</f>
        <v>Välj position</v>
      </c>
      <c r="D131" s="185" t="str">
        <f>IF('1 Spec. - 1. Lägsta pris'!$C120="","Välj position",'1 Spec. - 1. Lägsta pris'!$B120&amp;" "&amp;'1 Spec. - 1. Lägsta pris'!$C120&amp;IF(OR(LEFT('1 Spec. - 1. Lägsta pris'!$C120,3)="Övr",LEFT('1 Spec. - 1. Lägsta pris'!$C120,3)="Bef"),": "&amp;'1 Spec. - 1. Lägsta pris'!$F120,'1 Spec. - 1. Lägsta pris'!$D120))</f>
        <v>Välj position</v>
      </c>
      <c r="E131" s="185" t="str">
        <f>IF('1 Spec. - 2. Mervärdesmodell'!$C55="","Välj position",'1 Spec. - 2. Mervärdesmodell'!$B55&amp;" "&amp;'1 Spec. - 2. Mervärdesmodell'!C55&amp;": "&amp;IF(OR(LEFT('1 Spec. - 2. Mervärdesmodell'!$D55,3)="Bef",LEFT('1 Spec. - 2. Mervärdesmodell'!$D55,3)="Övr"),'1 Spec. - 2. Mervärdesmodell'!$G55,'1 Spec. - 2. Mervärdesmodell'!$D55))</f>
        <v>Välj position</v>
      </c>
      <c r="F131" s="185" t="str">
        <f>IF('1 Spec. - 2. Mervärdesmodell'!$C95="","Välj position",'1 Spec. - 2. Mervärdesmodell'!$B95&amp;" "&amp;'1 Spec. - 2. Mervärdesmodell'!$C95&amp;IF(OR(LEFT('1 Spec. - 2. Mervärdesmodell'!$C95,3)="Bef",LEFT('1 Spec. - 2. Mervärdesmodell'!$C95,3)="Övr"),": "&amp;'1 Spec. - 2. Mervärdesmodell'!$F95,'1 Spec. - 2. Mervärdesmodell'!$D95))</f>
        <v>Välj position</v>
      </c>
      <c r="G131" s="4" t="s">
        <v>997</v>
      </c>
      <c r="H131" s="4" t="s">
        <v>678</v>
      </c>
      <c r="I131" s="1" t="str">
        <f t="shared" si="11"/>
        <v>Kaffe, malda bönor mellanrost (Alla leverantörer kan erbjuda detta)</v>
      </c>
    </row>
    <row r="132" spans="3:9" x14ac:dyDescent="0.2">
      <c r="C132" s="185" t="str">
        <f>IF('1 Spec. - 1. Lägsta pris'!$C81="","Välj position",'1 Spec. - 1. Lägsta pris'!$B81&amp;" "&amp;'1 Spec. - 1. Lägsta pris'!$C81&amp;": "&amp;IF(OR(LEFT('1 Spec. - 1. Lägsta pris'!$D81,3)="Övr",LEFT('1 Spec. - 1. Lägsta pris'!$D81,3)="Bef"),'1 Spec. - 1. Lägsta pris'!$G81,'1 Spec. - 1. Lägsta pris'!$D81))</f>
        <v>Välj position</v>
      </c>
      <c r="D132" s="185" t="str">
        <f>IF('1 Spec. - 1. Lägsta pris'!$C121="","Välj position",'1 Spec. - 1. Lägsta pris'!$B121&amp;" "&amp;'1 Spec. - 1. Lägsta pris'!$C121&amp;IF(OR(LEFT('1 Spec. - 1. Lägsta pris'!$C121,3)="Övr",LEFT('1 Spec. - 1. Lägsta pris'!$C121,3)="Bef"),": "&amp;'1 Spec. - 1. Lägsta pris'!$F121,'1 Spec. - 1. Lägsta pris'!$D121))</f>
        <v>Välj position</v>
      </c>
      <c r="E132" s="185" t="str">
        <f>IF('1 Spec. - 2. Mervärdesmodell'!$C56="","Välj position",'1 Spec. - 2. Mervärdesmodell'!$B56&amp;" "&amp;'1 Spec. - 2. Mervärdesmodell'!C56&amp;": "&amp;IF(OR(LEFT('1 Spec. - 2. Mervärdesmodell'!$D56,3)="Bef",LEFT('1 Spec. - 2. Mervärdesmodell'!$D56,3)="Övr"),'1 Spec. - 2. Mervärdesmodell'!$G56,'1 Spec. - 2. Mervärdesmodell'!$D56))</f>
        <v>Välj position</v>
      </c>
      <c r="F132" s="185" t="str">
        <f>IF('1 Spec. - 2. Mervärdesmodell'!$C96="","Välj position",'1 Spec. - 2. Mervärdesmodell'!$B96&amp;" "&amp;'1 Spec. - 2. Mervärdesmodell'!$C96&amp;IF(OR(LEFT('1 Spec. - 2. Mervärdesmodell'!$C96,3)="Bef",LEFT('1 Spec. - 2. Mervärdesmodell'!$C96,3)="Övr"),": "&amp;'1 Spec. - 2. Mervärdesmodell'!$F96,'1 Spec. - 2. Mervärdesmodell'!$D96))</f>
        <v>Välj position</v>
      </c>
      <c r="G132" s="4" t="s">
        <v>998</v>
      </c>
      <c r="H132" s="4" t="s">
        <v>678</v>
      </c>
      <c r="I132" s="1" t="str">
        <f t="shared" si="11"/>
        <v>Kaffe, instant mörkrost (Alla leverantörer kan erbjuda detta)</v>
      </c>
    </row>
    <row r="133" spans="3:9" x14ac:dyDescent="0.2">
      <c r="C133" s="185" t="str">
        <f>IF('1 Spec. - 1. Lägsta pris'!$C82="","Välj position",'1 Spec. - 1. Lägsta pris'!$B82&amp;" "&amp;'1 Spec. - 1. Lägsta pris'!$C82&amp;": "&amp;IF(OR(LEFT('1 Spec. - 1. Lägsta pris'!$D82,3)="Övr",LEFT('1 Spec. - 1. Lägsta pris'!$D82,3)="Bef"),'1 Spec. - 1. Lägsta pris'!$G82,'1 Spec. - 1. Lägsta pris'!$D82))</f>
        <v>Välj position</v>
      </c>
      <c r="D133" s="185" t="str">
        <f>IF('1 Spec. - 1. Lägsta pris'!$C122="","Välj position",'1 Spec. - 1. Lägsta pris'!$B122&amp;" "&amp;'1 Spec. - 1. Lägsta pris'!$C122&amp;IF(OR(LEFT('1 Spec. - 1. Lägsta pris'!$C122,3)="Övr",LEFT('1 Spec. - 1. Lägsta pris'!$C122,3)="Bef"),": "&amp;'1 Spec. - 1. Lägsta pris'!$F122,'1 Spec. - 1. Lägsta pris'!$D122))</f>
        <v>Välj position</v>
      </c>
      <c r="E133" s="185" t="str">
        <f>IF('1 Spec. - 2. Mervärdesmodell'!$C57="","Välj position",'1 Spec. - 2. Mervärdesmodell'!$B57&amp;" "&amp;'1 Spec. - 2. Mervärdesmodell'!C57&amp;": "&amp;IF(OR(LEFT('1 Spec. - 2. Mervärdesmodell'!$D57,3)="Bef",LEFT('1 Spec. - 2. Mervärdesmodell'!$D57,3)="Övr"),'1 Spec. - 2. Mervärdesmodell'!$G57,'1 Spec. - 2. Mervärdesmodell'!$D57))</f>
        <v>Välj position</v>
      </c>
      <c r="F133" s="185" t="str">
        <f>IF('1 Spec. - 2. Mervärdesmodell'!$C97="","Välj position",'1 Spec. - 2. Mervärdesmodell'!$B97&amp;" "&amp;'1 Spec. - 2. Mervärdesmodell'!$C97&amp;IF(OR(LEFT('1 Spec. - 2. Mervärdesmodell'!$C97,3)="Bef",LEFT('1 Spec. - 2. Mervärdesmodell'!$C97,3)="Övr"),": "&amp;'1 Spec. - 2. Mervärdesmodell'!$F97,'1 Spec. - 2. Mervärdesmodell'!$D97))</f>
        <v>Välj position</v>
      </c>
      <c r="G133" s="4" t="s">
        <v>999</v>
      </c>
      <c r="H133" s="4" t="s">
        <v>678</v>
      </c>
      <c r="I133" s="1" t="str">
        <f t="shared" si="11"/>
        <v>Kaffe, instant mellanrost (Alla leverantörer kan erbjuda detta)</v>
      </c>
    </row>
    <row r="134" spans="3:9" x14ac:dyDescent="0.2">
      <c r="C134" s="185" t="str">
        <f>IF('1 Spec. - 1. Lägsta pris'!$C83="","Välj position",'1 Spec. - 1. Lägsta pris'!$B83&amp;" "&amp;'1 Spec. - 1. Lägsta pris'!$C83&amp;": "&amp;IF(OR(LEFT('1 Spec. - 1. Lägsta pris'!$D83,3)="Övr",LEFT('1 Spec. - 1. Lägsta pris'!$D83,3)="Bef"),'1 Spec. - 1. Lägsta pris'!$G83,'1 Spec. - 1. Lägsta pris'!$D83))</f>
        <v>Välj position</v>
      </c>
      <c r="D134" s="185" t="str">
        <f>IF('1 Spec. - 1. Lägsta pris'!$C123="","Välj position",'1 Spec. - 1. Lägsta pris'!$B123&amp;" "&amp;'1 Spec. - 1. Lägsta pris'!$C123&amp;IF(OR(LEFT('1 Spec. - 1. Lägsta pris'!$C123,3)="Övr",LEFT('1 Spec. - 1. Lägsta pris'!$C123,3)="Bef"),": "&amp;'1 Spec. - 1. Lägsta pris'!$F123,'1 Spec. - 1. Lägsta pris'!$D123))</f>
        <v>Välj position</v>
      </c>
      <c r="E134" s="185" t="str">
        <f>IF('1 Spec. - 2. Mervärdesmodell'!$C58="","Välj position",'1 Spec. - 2. Mervärdesmodell'!$B58&amp;" "&amp;'1 Spec. - 2. Mervärdesmodell'!C58&amp;": "&amp;IF(OR(LEFT('1 Spec. - 2. Mervärdesmodell'!$D58,3)="Bef",LEFT('1 Spec. - 2. Mervärdesmodell'!$D58,3)="Övr"),'1 Spec. - 2. Mervärdesmodell'!$G58,'1 Spec. - 2. Mervärdesmodell'!$D58))</f>
        <v>Välj position</v>
      </c>
      <c r="F134" s="185" t="str">
        <f>IF('1 Spec. - 2. Mervärdesmodell'!$C98="","Välj position",'1 Spec. - 2. Mervärdesmodell'!$B98&amp;" "&amp;'1 Spec. - 2. Mervärdesmodell'!$C98&amp;IF(OR(LEFT('1 Spec. - 2. Mervärdesmodell'!$C98,3)="Bef",LEFT('1 Spec. - 2. Mervärdesmodell'!$C98,3)="Övr"),": "&amp;'1 Spec. - 2. Mervärdesmodell'!$F98,'1 Spec. - 2. Mervärdesmodell'!$D98))</f>
        <v>Välj position</v>
      </c>
      <c r="G134" s="4" t="s">
        <v>1000</v>
      </c>
      <c r="H134" s="4" t="s">
        <v>678</v>
      </c>
      <c r="I134" s="1" t="str">
        <f t="shared" si="11"/>
        <v>Kaffe, instant espresso (Alla leverantörer kan erbjuda detta)</v>
      </c>
    </row>
    <row r="135" spans="3:9" x14ac:dyDescent="0.2">
      <c r="C135" s="185" t="str">
        <f>IF('1 Spec. - 1. Lägsta pris'!$C84="","Välj position",'1 Spec. - 1. Lägsta pris'!$B84&amp;" "&amp;'1 Spec. - 1. Lägsta pris'!$C84&amp;": "&amp;IF(OR(LEFT('1 Spec. - 1. Lägsta pris'!$D84,3)="Övr",LEFT('1 Spec. - 1. Lägsta pris'!$D84,3)="Bef"),'1 Spec. - 1. Lägsta pris'!$G84,'1 Spec. - 1. Lägsta pris'!$D84))</f>
        <v>Välj position</v>
      </c>
      <c r="D135" s="185" t="str">
        <f>IF('1 Spec. - 1. Lägsta pris'!$C124="","Välj position",'1 Spec. - 1. Lägsta pris'!$B124&amp;" "&amp;'1 Spec. - 1. Lägsta pris'!$C124&amp;IF(OR(LEFT('1 Spec. - 1. Lägsta pris'!$C124,3)="Övr",LEFT('1 Spec. - 1. Lägsta pris'!$C124,3)="Bef"),": "&amp;'1 Spec. - 1. Lägsta pris'!$F124,'1 Spec. - 1. Lägsta pris'!$D124))</f>
        <v>Välj position</v>
      </c>
      <c r="E135" s="185" t="str">
        <f>IF('1 Spec. - 2. Mervärdesmodell'!$C59="","Välj position",'1 Spec. - 2. Mervärdesmodell'!$B59&amp;" "&amp;'1 Spec. - 2. Mervärdesmodell'!C59&amp;": "&amp;IF(OR(LEFT('1 Spec. - 2. Mervärdesmodell'!$D59,3)="Bef",LEFT('1 Spec. - 2. Mervärdesmodell'!$D59,3)="Övr"),'1 Spec. - 2. Mervärdesmodell'!$G59,'1 Spec. - 2. Mervärdesmodell'!$D59))</f>
        <v>Välj position</v>
      </c>
      <c r="F135" s="185" t="str">
        <f>IF('1 Spec. - 2. Mervärdesmodell'!$C99="","Välj position",'1 Spec. - 2. Mervärdesmodell'!$B99&amp;" "&amp;'1 Spec. - 2. Mervärdesmodell'!$C99&amp;IF(OR(LEFT('1 Spec. - 2. Mervärdesmodell'!$C99,3)="Bef",LEFT('1 Spec. - 2. Mervärdesmodell'!$C99,3)="Övr"),": "&amp;'1 Spec. - 2. Mervärdesmodell'!$F99,'1 Spec. - 2. Mervärdesmodell'!$D99))</f>
        <v>Välj position</v>
      </c>
      <c r="G135" s="4" t="s">
        <v>1001</v>
      </c>
      <c r="H135" s="4" t="s">
        <v>678</v>
      </c>
      <c r="I135" s="1" t="str">
        <f t="shared" si="11"/>
        <v>Te, klassisk smak (t.ex. Earl Grey, English breakfast) (Alla leverantörer kan erbjuda detta)</v>
      </c>
    </row>
    <row r="136" spans="3:9" x14ac:dyDescent="0.2">
      <c r="C136" s="185" t="str">
        <f>IF('1 Spec. - 1. Lägsta pris'!$C85="","Välj position",'1 Spec. - 1. Lägsta pris'!$B85&amp;" "&amp;'1 Spec. - 1. Lägsta pris'!$C85&amp;": "&amp;IF(OR(LEFT('1 Spec. - 1. Lägsta pris'!$D85,3)="Övr",LEFT('1 Spec. - 1. Lägsta pris'!$D85,3)="Bef"),'1 Spec. - 1. Lägsta pris'!$G85,'1 Spec. - 1. Lägsta pris'!$D85))</f>
        <v>Välj position</v>
      </c>
      <c r="D136" s="185" t="str">
        <f>IF('1 Spec. - 1. Lägsta pris'!$C125="","Välj position",'1 Spec. - 1. Lägsta pris'!$B125&amp;" "&amp;'1 Spec. - 1. Lägsta pris'!$C125&amp;IF(OR(LEFT('1 Spec. - 1. Lägsta pris'!$C125,3)="Övr",LEFT('1 Spec. - 1. Lägsta pris'!$C125,3)="Bef"),": "&amp;'1 Spec. - 1. Lägsta pris'!$F125,'1 Spec. - 1. Lägsta pris'!$D125))</f>
        <v>Välj position</v>
      </c>
      <c r="E136" s="185" t="str">
        <f>IF('1 Spec. - 2. Mervärdesmodell'!$C60="","Välj position",'1 Spec. - 2. Mervärdesmodell'!$B60&amp;" "&amp;'1 Spec. - 2. Mervärdesmodell'!C60&amp;": "&amp;IF(OR(LEFT('1 Spec. - 2. Mervärdesmodell'!$D60,3)="Bef",LEFT('1 Spec. - 2. Mervärdesmodell'!$D60,3)="Övr"),'1 Spec. - 2. Mervärdesmodell'!$G60,'1 Spec. - 2. Mervärdesmodell'!$D60))</f>
        <v>Välj position</v>
      </c>
      <c r="F136" s="185" t="str">
        <f>IF('1 Spec. - 2. Mervärdesmodell'!$C100="","Välj position",'1 Spec. - 2. Mervärdesmodell'!$B100&amp;" "&amp;'1 Spec. - 2. Mervärdesmodell'!$C100&amp;IF(OR(LEFT('1 Spec. - 2. Mervärdesmodell'!$C100,3)="Bef",LEFT('1 Spec. - 2. Mervärdesmodell'!$C100,3)="Övr"),": "&amp;'1 Spec. - 2. Mervärdesmodell'!$F100,'1 Spec. - 2. Mervärdesmodell'!$D100))</f>
        <v>Välj position</v>
      </c>
      <c r="G136" s="4" t="s">
        <v>1002</v>
      </c>
      <c r="H136" s="4" t="s">
        <v>678</v>
      </c>
      <c r="I136" s="1" t="str">
        <f t="shared" si="11"/>
        <v>Te, smaksatt svart (Alla leverantörer kan erbjuda detta)</v>
      </c>
    </row>
    <row r="137" spans="3:9" x14ac:dyDescent="0.2">
      <c r="C137" s="185" t="str">
        <f>IF('1 Spec. - 1. Lägsta pris'!$C86="","Välj position",'1 Spec. - 1. Lägsta pris'!$B86&amp;" "&amp;'1 Spec. - 1. Lägsta pris'!$C86&amp;": "&amp;IF(OR(LEFT('1 Spec. - 1. Lägsta pris'!$D86,3)="Övr",LEFT('1 Spec. - 1. Lägsta pris'!$D86,3)="Bef"),'1 Spec. - 1. Lägsta pris'!$G86,'1 Spec. - 1. Lägsta pris'!$D86))</f>
        <v>Välj position</v>
      </c>
      <c r="D137" s="185" t="str">
        <f>IF('1 Spec. - 1. Lägsta pris'!$C126="","Välj position",'1 Spec. - 1. Lägsta pris'!$B126&amp;" "&amp;'1 Spec. - 1. Lägsta pris'!$C126&amp;IF(OR(LEFT('1 Spec. - 1. Lägsta pris'!$C126,3)="Övr",LEFT('1 Spec. - 1. Lägsta pris'!$C126,3)="Bef"),": "&amp;'1 Spec. - 1. Lägsta pris'!$F126,'1 Spec. - 1. Lägsta pris'!$D126))</f>
        <v>Välj position</v>
      </c>
      <c r="E137" s="185" t="str">
        <f>IF('1 Spec. - 2. Mervärdesmodell'!$C61="","Välj position",'1 Spec. - 2. Mervärdesmodell'!$B61&amp;" "&amp;'1 Spec. - 2. Mervärdesmodell'!C61&amp;": "&amp;IF(OR(LEFT('1 Spec. - 2. Mervärdesmodell'!$D61,3)="Bef",LEFT('1 Spec. - 2. Mervärdesmodell'!$D61,3)="Övr"),'1 Spec. - 2. Mervärdesmodell'!$G61,'1 Spec. - 2. Mervärdesmodell'!$D61))</f>
        <v>Välj position</v>
      </c>
      <c r="F137" s="185" t="str">
        <f>IF('1 Spec. - 2. Mervärdesmodell'!$C101="","Välj position",'1 Spec. - 2. Mervärdesmodell'!$B101&amp;" "&amp;'1 Spec. - 2. Mervärdesmodell'!$C101&amp;IF(OR(LEFT('1 Spec. - 2. Mervärdesmodell'!$C101,3)="Bef",LEFT('1 Spec. - 2. Mervärdesmodell'!$C101,3)="Övr"),": "&amp;'1 Spec. - 2. Mervärdesmodell'!$F101,'1 Spec. - 2. Mervärdesmodell'!$D101))</f>
        <v>Välj position</v>
      </c>
      <c r="G137" s="4" t="s">
        <v>1003</v>
      </c>
      <c r="H137" s="4" t="s">
        <v>678</v>
      </c>
      <c r="I137" s="1" t="str">
        <f t="shared" si="11"/>
        <v>Te, rött (Alla leverantörer kan erbjuda detta)</v>
      </c>
    </row>
    <row r="138" spans="3:9" x14ac:dyDescent="0.2">
      <c r="C138" s="185" t="str">
        <f>IF('1 Spec. - 1. Lägsta pris'!$C87="","Välj position",'1 Spec. - 1. Lägsta pris'!$B87&amp;" "&amp;'1 Spec. - 1. Lägsta pris'!$C87&amp;": "&amp;IF(OR(LEFT('1 Spec. - 1. Lägsta pris'!$D87,3)="Övr",LEFT('1 Spec. - 1. Lägsta pris'!$D87,3)="Bef"),'1 Spec. - 1. Lägsta pris'!$G87,'1 Spec. - 1. Lägsta pris'!$D87))</f>
        <v>Välj position</v>
      </c>
      <c r="D138" s="185" t="str">
        <f>IF('1 Spec. - 1. Lägsta pris'!$C127="","Välj position",'1 Spec. - 1. Lägsta pris'!$B127&amp;" "&amp;'1 Spec. - 1. Lägsta pris'!$C127&amp;IF(OR(LEFT('1 Spec. - 1. Lägsta pris'!$C127,3)="Övr",LEFT('1 Spec. - 1. Lägsta pris'!$C127,3)="Bef"),": "&amp;'1 Spec. - 1. Lägsta pris'!$F127,'1 Spec. - 1. Lägsta pris'!$D127))</f>
        <v>Välj position</v>
      </c>
      <c r="E138" s="185" t="str">
        <f>IF('1 Spec. - 2. Mervärdesmodell'!$C62="","Välj position",'1 Spec. - 2. Mervärdesmodell'!$B62&amp;" "&amp;'1 Spec. - 2. Mervärdesmodell'!C62&amp;": "&amp;IF(OR(LEFT('1 Spec. - 2. Mervärdesmodell'!$D62,3)="Bef",LEFT('1 Spec. - 2. Mervärdesmodell'!$D62,3)="Övr"),'1 Spec. - 2. Mervärdesmodell'!$G62,'1 Spec. - 2. Mervärdesmodell'!$D62))</f>
        <v>Välj position</v>
      </c>
      <c r="F138" s="185" t="str">
        <f>IF('1 Spec. - 2. Mervärdesmodell'!$C102="","Välj position",'1 Spec. - 2. Mervärdesmodell'!$B102&amp;" "&amp;'1 Spec. - 2. Mervärdesmodell'!$C102&amp;IF(OR(LEFT('1 Spec. - 2. Mervärdesmodell'!$C102,3)="Bef",LEFT('1 Spec. - 2. Mervärdesmodell'!$C102,3)="Övr"),": "&amp;'1 Spec. - 2. Mervärdesmodell'!$F102,'1 Spec. - 2. Mervärdesmodell'!$D102))</f>
        <v>Välj position</v>
      </c>
      <c r="G138" s="4" t="s">
        <v>1004</v>
      </c>
      <c r="H138" s="4" t="s">
        <v>678</v>
      </c>
      <c r="I138" s="1" t="str">
        <f t="shared" si="11"/>
        <v>Te, grönt (Alla leverantörer kan erbjuda detta)</v>
      </c>
    </row>
    <row r="139" spans="3:9" x14ac:dyDescent="0.2">
      <c r="C139" s="185" t="str">
        <f>IF('1 Spec. - 1. Lägsta pris'!$C88="","Välj position",'1 Spec. - 1. Lägsta pris'!$B88&amp;" "&amp;'1 Spec. - 1. Lägsta pris'!$C88&amp;": "&amp;IF(OR(LEFT('1 Spec. - 1. Lägsta pris'!$D88,3)="Övr",LEFT('1 Spec. - 1. Lägsta pris'!$D88,3)="Bef"),'1 Spec. - 1. Lägsta pris'!$G88,'1 Spec. - 1. Lägsta pris'!$D88))</f>
        <v>Välj position</v>
      </c>
      <c r="D139" s="185" t="str">
        <f>IF('1 Spec. - 1. Lägsta pris'!$C128="","Välj position",'1 Spec. - 1. Lägsta pris'!$B128&amp;" "&amp;'1 Spec. - 1. Lägsta pris'!$C128&amp;IF(OR(LEFT('1 Spec. - 1. Lägsta pris'!$C128,3)="Övr",LEFT('1 Spec. - 1. Lägsta pris'!$C128,3)="Bef"),": "&amp;'1 Spec. - 1. Lägsta pris'!$F128,'1 Spec. - 1. Lägsta pris'!$D128))</f>
        <v>Välj position</v>
      </c>
      <c r="E139" s="185" t="str">
        <f>IF('1 Spec. - 2. Mervärdesmodell'!$C63="","Välj position",'1 Spec. - 2. Mervärdesmodell'!$B63&amp;" "&amp;'1 Spec. - 2. Mervärdesmodell'!C63&amp;": "&amp;IF(OR(LEFT('1 Spec. - 2. Mervärdesmodell'!$D63,3)="Bef",LEFT('1 Spec. - 2. Mervärdesmodell'!$D63,3)="Övr"),'1 Spec. - 2. Mervärdesmodell'!$G63,'1 Spec. - 2. Mervärdesmodell'!$D63))</f>
        <v>Välj position</v>
      </c>
      <c r="F139" s="185" t="str">
        <f>IF('1 Spec. - 2. Mervärdesmodell'!$C103="","Välj position",'1 Spec. - 2. Mervärdesmodell'!$B103&amp;" "&amp;'1 Spec. - 2. Mervärdesmodell'!$C103&amp;IF(OR(LEFT('1 Spec. - 2. Mervärdesmodell'!$C103,3)="Bef",LEFT('1 Spec. - 2. Mervärdesmodell'!$C103,3)="Övr"),": "&amp;'1 Spec. - 2. Mervärdesmodell'!$F103,'1 Spec. - 2. Mervärdesmodell'!$D103))</f>
        <v>Välj position</v>
      </c>
      <c r="G139" s="4" t="s">
        <v>1005</v>
      </c>
      <c r="H139" s="4" t="s">
        <v>678</v>
      </c>
      <c r="I139" s="1" t="str">
        <f t="shared" si="11"/>
        <v>Te, ört (Alla leverantörer kan erbjuda detta)</v>
      </c>
    </row>
    <row r="140" spans="3:9" x14ac:dyDescent="0.2">
      <c r="C140" s="185" t="str">
        <f>IF('1 Spec. - 1. Lägsta pris'!$C89="","Välj position",'1 Spec. - 1. Lägsta pris'!$B89&amp;" "&amp;'1 Spec. - 1. Lägsta pris'!$C89&amp;": "&amp;IF(OR(LEFT('1 Spec. - 1. Lägsta pris'!$D89,3)="Övr",LEFT('1 Spec. - 1. Lägsta pris'!$D89,3)="Bef"),'1 Spec. - 1. Lägsta pris'!$G89,'1 Spec. - 1. Lägsta pris'!$D89))</f>
        <v>Välj position</v>
      </c>
      <c r="D140" s="185" t="str">
        <f>IF('1 Spec. - 1. Lägsta pris'!$C129="","Välj position",'1 Spec. - 1. Lägsta pris'!$B129&amp;" "&amp;'1 Spec. - 1. Lägsta pris'!$C129&amp;IF(OR(LEFT('1 Spec. - 1. Lägsta pris'!$C129,3)="Övr",LEFT('1 Spec. - 1. Lägsta pris'!$C129,3)="Bef"),": "&amp;'1 Spec. - 1. Lägsta pris'!$F129,'1 Spec. - 1. Lägsta pris'!$D129))</f>
        <v>Välj position</v>
      </c>
      <c r="E140" s="185" t="str">
        <f>IF('1 Spec. - 2. Mervärdesmodell'!$C64="","Välj position",'1 Spec. - 2. Mervärdesmodell'!$B64&amp;" "&amp;'1 Spec. - 2. Mervärdesmodell'!C64&amp;": "&amp;IF(OR(LEFT('1 Spec. - 2. Mervärdesmodell'!$D64,3)="Bef",LEFT('1 Spec. - 2. Mervärdesmodell'!$D64,3)="Övr"),'1 Spec. - 2. Mervärdesmodell'!$G64,'1 Spec. - 2. Mervärdesmodell'!$D64))</f>
        <v>Välj position</v>
      </c>
      <c r="F140" s="185" t="str">
        <f>IF('1 Spec. - 2. Mervärdesmodell'!$C104="","Välj position",'1 Spec. - 2. Mervärdesmodell'!$B104&amp;" "&amp;'1 Spec. - 2. Mervärdesmodell'!$C104&amp;IF(OR(LEFT('1 Spec. - 2. Mervärdesmodell'!$C104,3)="Bef",LEFT('1 Spec. - 2. Mervärdesmodell'!$C104,3)="Övr"),": "&amp;'1 Spec. - 2. Mervärdesmodell'!$F104,'1 Spec. - 2. Mervärdesmodell'!$D104))</f>
        <v>Välj position</v>
      </c>
      <c r="G140" s="4" t="s">
        <v>1006</v>
      </c>
      <c r="H140" s="4" t="s">
        <v>678</v>
      </c>
      <c r="I140" s="1" t="str">
        <f t="shared" si="11"/>
        <v>Choklad (Alla leverantörer kan erbjuda detta)</v>
      </c>
    </row>
    <row r="141" spans="3:9" x14ac:dyDescent="0.2">
      <c r="C141" s="185" t="str">
        <f>IF('1 Spec. - 1. Lägsta pris'!$C90="","Välj position",'1 Spec. - 1. Lägsta pris'!$B90&amp;" "&amp;'1 Spec. - 1. Lägsta pris'!$C90&amp;": "&amp;IF(OR(LEFT('1 Spec. - 1. Lägsta pris'!$D90,3)="Övr",LEFT('1 Spec. - 1. Lägsta pris'!$D90,3)="Bef"),'1 Spec. - 1. Lägsta pris'!$G90,'1 Spec. - 1. Lägsta pris'!$D90))</f>
        <v>Välj position</v>
      </c>
      <c r="D141" s="185" t="str">
        <f>IF('1 Spec. - 1. Lägsta pris'!$C130="","Välj position",'1 Spec. - 1. Lägsta pris'!$B130&amp;" "&amp;'1 Spec. - 1. Lägsta pris'!$C130&amp;IF(OR(LEFT('1 Spec. - 1. Lägsta pris'!$C130,3)="Övr",LEFT('1 Spec. - 1. Lägsta pris'!$C130,3)="Bef"),": "&amp;'1 Spec. - 1. Lägsta pris'!$F130,'1 Spec. - 1. Lägsta pris'!$D130))</f>
        <v>Välj position</v>
      </c>
      <c r="E141" s="185" t="str">
        <f>IF('1 Spec. - 2. Mervärdesmodell'!$C65="","Välj position",'1 Spec. - 2. Mervärdesmodell'!$B65&amp;" "&amp;'1 Spec. - 2. Mervärdesmodell'!C65&amp;": "&amp;IF(OR(LEFT('1 Spec. - 2. Mervärdesmodell'!$D65,3)="Bef",LEFT('1 Spec. - 2. Mervärdesmodell'!$D65,3)="Övr"),'1 Spec. - 2. Mervärdesmodell'!$G65,'1 Spec. - 2. Mervärdesmodell'!$D65))</f>
        <v>Välj position</v>
      </c>
      <c r="F141" s="185" t="str">
        <f>IF('1 Spec. - 2. Mervärdesmodell'!$C105="","Välj position",'1 Spec. - 2. Mervärdesmodell'!$B105&amp;" "&amp;'1 Spec. - 2. Mervärdesmodell'!$C105&amp;IF(OR(LEFT('1 Spec. - 2. Mervärdesmodell'!$C105,3)="Bef",LEFT('1 Spec. - 2. Mervärdesmodell'!$C105,3)="Övr"),": "&amp;'1 Spec. - 2. Mervärdesmodell'!$F105,'1 Spec. - 2. Mervärdesmodell'!$D105))</f>
        <v>Välj position</v>
      </c>
      <c r="G141" s="4" t="s">
        <v>1007</v>
      </c>
      <c r="H141" s="4" t="s">
        <v>692</v>
      </c>
      <c r="I141" s="1" t="str">
        <f t="shared" si="11"/>
        <v>Mjölkdryck, ekologisk tetra (ca 1,6-2 cl) (Alla leverantörer kan erbjuda detta)</v>
      </c>
    </row>
    <row r="142" spans="3:9" x14ac:dyDescent="0.2">
      <c r="C142" s="185" t="str">
        <f>IF('1 Spec. - 1. Lägsta pris'!$C91="","Välj position",'1 Spec. - 1. Lägsta pris'!$B91&amp;" "&amp;'1 Spec. - 1. Lägsta pris'!$C91&amp;": "&amp;IF(OR(LEFT('1 Spec. - 1. Lägsta pris'!$D91,3)="Övr",LEFT('1 Spec. - 1. Lägsta pris'!$D91,3)="Bef"),'1 Spec. - 1. Lägsta pris'!$G91,'1 Spec. - 1. Lägsta pris'!$D91))</f>
        <v>Välj position</v>
      </c>
      <c r="D142" s="185" t="str">
        <f>IF('1 Spec. - 1. Lägsta pris'!$C131="","Välj position",'1 Spec. - 1. Lägsta pris'!$B131&amp;" "&amp;'1 Spec. - 1. Lägsta pris'!$C131&amp;IF(OR(LEFT('1 Spec. - 1. Lägsta pris'!$C131,3)="Övr",LEFT('1 Spec. - 1. Lägsta pris'!$C131,3)="Bef"),": "&amp;'1 Spec. - 1. Lägsta pris'!$F131,'1 Spec. - 1. Lägsta pris'!$D131))</f>
        <v>Välj position</v>
      </c>
      <c r="E142" s="185" t="str">
        <f>IF('1 Spec. - 2. Mervärdesmodell'!$C66="","Välj position",'1 Spec. - 2. Mervärdesmodell'!$B66&amp;" "&amp;'1 Spec. - 2. Mervärdesmodell'!C66&amp;": "&amp;IF(OR(LEFT('1 Spec. - 2. Mervärdesmodell'!$D66,3)="Bef",LEFT('1 Spec. - 2. Mervärdesmodell'!$D66,3)="Övr"),'1 Spec. - 2. Mervärdesmodell'!$G66,'1 Spec. - 2. Mervärdesmodell'!$D66))</f>
        <v>Välj position</v>
      </c>
      <c r="F142" s="185" t="str">
        <f>IF('1 Spec. - 2. Mervärdesmodell'!$C106="","Välj position",'1 Spec. - 2. Mervärdesmodell'!$B106&amp;" "&amp;'1 Spec. - 2. Mervärdesmodell'!$C106&amp;IF(OR(LEFT('1 Spec. - 2. Mervärdesmodell'!$C106,3)="Bef",LEFT('1 Spec. - 2. Mervärdesmodell'!$C106,3)="Övr"),": "&amp;'1 Spec. - 2. Mervärdesmodell'!$F106,'1 Spec. - 2. Mervärdesmodell'!$D106))</f>
        <v>Välj position</v>
      </c>
      <c r="G142" s="4" t="s">
        <v>1008</v>
      </c>
      <c r="H142" s="4" t="s">
        <v>692</v>
      </c>
      <c r="I142" s="1" t="str">
        <f t="shared" si="11"/>
        <v>Mjölkdryck, laktosfri tetra (ca 1,6-2 cl) (Alla leverantörer kan erbjuda detta)</v>
      </c>
    </row>
    <row r="143" spans="3:9" x14ac:dyDescent="0.2">
      <c r="C143" s="185" t="str">
        <f>IF('1 Spec. - 1. Lägsta pris'!$C92="","Välj position",'1 Spec. - 1. Lägsta pris'!$B92&amp;" "&amp;'1 Spec. - 1. Lägsta pris'!$C92&amp;": "&amp;IF(OR(LEFT('1 Spec. - 1. Lägsta pris'!$D92,3)="Övr",LEFT('1 Spec. - 1. Lägsta pris'!$D92,3)="Bef"),'1 Spec. - 1. Lägsta pris'!$G92,'1 Spec. - 1. Lägsta pris'!$D92))</f>
        <v>Välj position</v>
      </c>
      <c r="D143" s="185" t="str">
        <f>IF('1 Spec. - 1. Lägsta pris'!$C132="","Välj position",'1 Spec. - 1. Lägsta pris'!$B132&amp;" "&amp;'1 Spec. - 1. Lägsta pris'!$C132&amp;IF(OR(LEFT('1 Spec. - 1. Lägsta pris'!$C132,3)="Övr",LEFT('1 Spec. - 1. Lägsta pris'!$C132,3)="Bef"),": "&amp;'1 Spec. - 1. Lägsta pris'!$F132,'1 Spec. - 1. Lägsta pris'!$D132))</f>
        <v>Välj position</v>
      </c>
      <c r="E143" s="185" t="str">
        <f>IF('1 Spec. - 2. Mervärdesmodell'!$C67="","Välj position",'1 Spec. - 2. Mervärdesmodell'!$B67&amp;" "&amp;'1 Spec. - 2. Mervärdesmodell'!C67&amp;": "&amp;IF(OR(LEFT('1 Spec. - 2. Mervärdesmodell'!$D67,3)="Bef",LEFT('1 Spec. - 2. Mervärdesmodell'!$D67,3)="Övr"),'1 Spec. - 2. Mervärdesmodell'!$G67,'1 Spec. - 2. Mervärdesmodell'!$D67))</f>
        <v>Välj position</v>
      </c>
      <c r="F143" s="185" t="str">
        <f>IF('1 Spec. - 2. Mervärdesmodell'!$C107="","Välj position",'1 Spec. - 2. Mervärdesmodell'!$B107&amp;" "&amp;'1 Spec. - 2. Mervärdesmodell'!$C107&amp;IF(OR(LEFT('1 Spec. - 2. Mervärdesmodell'!$C107,3)="Bef",LEFT('1 Spec. - 2. Mervärdesmodell'!$C107,3)="Övr"),": "&amp;'1 Spec. - 2. Mervärdesmodell'!$F107,'1 Spec. - 2. Mervärdesmodell'!$D107))</f>
        <v>Välj position</v>
      </c>
      <c r="G143" s="4" t="s">
        <v>1009</v>
      </c>
      <c r="H143" s="4" t="s">
        <v>678</v>
      </c>
      <c r="I143" s="1" t="str">
        <f t="shared" si="11"/>
        <v>Mjölkpulver (Alla leverantörer kan erbjuda detta)</v>
      </c>
    </row>
    <row r="144" spans="3:9" x14ac:dyDescent="0.2">
      <c r="C144" s="185" t="str">
        <f>IF('1 Spec. - 1. Lägsta pris'!$C93="","Välj position",'1 Spec. - 1. Lägsta pris'!$B93&amp;" "&amp;'1 Spec. - 1. Lägsta pris'!$C93&amp;": "&amp;IF(OR(LEFT('1 Spec. - 1. Lägsta pris'!$D93,3)="Övr",LEFT('1 Spec. - 1. Lägsta pris'!$D93,3)="Bef"),'1 Spec. - 1. Lägsta pris'!$G93,'1 Spec. - 1. Lägsta pris'!$D93))</f>
        <v>Välj position</v>
      </c>
      <c r="D144" s="185" t="str">
        <f>IF('1 Spec. - 1. Lägsta pris'!$C133="","Välj position",'1 Spec. - 1. Lägsta pris'!$B133&amp;" "&amp;'1 Spec. - 1. Lägsta pris'!$C133&amp;IF(OR(LEFT('1 Spec. - 1. Lägsta pris'!$C133,3)="Övr",LEFT('1 Spec. - 1. Lägsta pris'!$C133,3)="Bef"),": "&amp;'1 Spec. - 1. Lägsta pris'!$F133,'1 Spec. - 1. Lägsta pris'!$D133))</f>
        <v>Välj position</v>
      </c>
      <c r="E144" s="185" t="str">
        <f>IF('1 Spec. - 2. Mervärdesmodell'!$C68="","Välj position",'1 Spec. - 2. Mervärdesmodell'!$B68&amp;" "&amp;'1 Spec. - 2. Mervärdesmodell'!C68&amp;": "&amp;IF(OR(LEFT('1 Spec. - 2. Mervärdesmodell'!$D68,3)="Bef",LEFT('1 Spec. - 2. Mervärdesmodell'!$D68,3)="Övr"),'1 Spec. - 2. Mervärdesmodell'!$G68,'1 Spec. - 2. Mervärdesmodell'!$D68))</f>
        <v>Välj position</v>
      </c>
      <c r="F144" s="185" t="str">
        <f>IF('1 Spec. - 2. Mervärdesmodell'!$C108="","Välj position",'1 Spec. - 2. Mervärdesmodell'!$B108&amp;" "&amp;'1 Spec. - 2. Mervärdesmodell'!$C108&amp;IF(OR(LEFT('1 Spec. - 2. Mervärdesmodell'!$C108,3)="Bef",LEFT('1 Spec. - 2. Mervärdesmodell'!$C108,3)="Övr"),": "&amp;'1 Spec. - 2. Mervärdesmodell'!$F108,'1 Spec. - 2. Mervärdesmodell'!$D108))</f>
        <v>Välj position</v>
      </c>
      <c r="G144" s="4" t="s">
        <v>1010</v>
      </c>
      <c r="H144" s="4" t="s">
        <v>678</v>
      </c>
      <c r="I144" s="1" t="str">
        <f t="shared" si="11"/>
        <v>Socker, strö, ekologisk (Alla leverantörer kan erbjuda detta)</v>
      </c>
    </row>
    <row r="145" spans="3:9" x14ac:dyDescent="0.2">
      <c r="C145" s="185" t="str">
        <f>IF('1 Spec. - 1. Lägsta pris'!$C94="","Välj position",'1 Spec. - 1. Lägsta pris'!$B94&amp;" "&amp;'1 Spec. - 1. Lägsta pris'!$C94&amp;": "&amp;IF(OR(LEFT('1 Spec. - 1. Lägsta pris'!$D94,3)="Övr",LEFT('1 Spec. - 1. Lägsta pris'!$D94,3)="Bef"),'1 Spec. - 1. Lägsta pris'!$G94,'1 Spec. - 1. Lägsta pris'!$D94))</f>
        <v>Välj position</v>
      </c>
      <c r="D145" s="185" t="str">
        <f>IF('1 Spec. - 1. Lägsta pris'!$C134="","Välj position",'1 Spec. - 1. Lägsta pris'!$B134&amp;" "&amp;'1 Spec. - 1. Lägsta pris'!$C134&amp;IF(OR(LEFT('1 Spec. - 1. Lägsta pris'!$C134,3)="Övr",LEFT('1 Spec. - 1. Lägsta pris'!$C134,3)="Bef"),": "&amp;'1 Spec. - 1. Lägsta pris'!$F134,'1 Spec. - 1. Lägsta pris'!$D134))</f>
        <v>Välj position</v>
      </c>
      <c r="E145" s="185" t="str">
        <f>IF('1 Spec. - 2. Mervärdesmodell'!$C69="","Välj position",'1 Spec. - 2. Mervärdesmodell'!$B69&amp;" "&amp;'1 Spec. - 2. Mervärdesmodell'!C69&amp;": "&amp;IF(OR(LEFT('1 Spec. - 2. Mervärdesmodell'!$D69,3)="Bef",LEFT('1 Spec. - 2. Mervärdesmodell'!$D69,3)="Övr"),'1 Spec. - 2. Mervärdesmodell'!$G69,'1 Spec. - 2. Mervärdesmodell'!$D69))</f>
        <v>Välj position</v>
      </c>
      <c r="F145" s="185" t="str">
        <f>IF('1 Spec. - 2. Mervärdesmodell'!$C109="","Välj position",'1 Spec. - 2. Mervärdesmodell'!$B109&amp;" "&amp;'1 Spec. - 2. Mervärdesmodell'!$C109&amp;IF(OR(LEFT('1 Spec. - 2. Mervärdesmodell'!$C109,3)="Bef",LEFT('1 Spec. - 2. Mervärdesmodell'!$C109,3)="Övr"),": "&amp;'1 Spec. - 2. Mervärdesmodell'!$F109,'1 Spec. - 2. Mervärdesmodell'!$D109))</f>
        <v>Välj position</v>
      </c>
      <c r="G145" s="4" t="s">
        <v>1011</v>
      </c>
      <c r="H145" s="4" t="s">
        <v>678</v>
      </c>
      <c r="I145" s="1" t="str">
        <f t="shared" si="11"/>
        <v>Socker, portionsförpackat (Alla leverantörer kan erbjuda detta)</v>
      </c>
    </row>
    <row r="146" spans="3:9" x14ac:dyDescent="0.2">
      <c r="C146" s="185" t="str">
        <f>IF('1 Spec. - 1. Lägsta pris'!$C95="","Välj position",'1 Spec. - 1. Lägsta pris'!$B95&amp;" "&amp;'1 Spec. - 1. Lägsta pris'!$C95&amp;": "&amp;IF(OR(LEFT('1 Spec. - 1. Lägsta pris'!$D95,3)="Övr",LEFT('1 Spec. - 1. Lägsta pris'!$D95,3)="Bef"),'1 Spec. - 1. Lägsta pris'!$G95,'1 Spec. - 1. Lägsta pris'!$D95))</f>
        <v>Välj position</v>
      </c>
      <c r="D146" s="185" t="str">
        <f>IF('1 Spec. - 1. Lägsta pris'!$C135="","Välj position",'1 Spec. - 1. Lägsta pris'!$B135&amp;" "&amp;'1 Spec. - 1. Lägsta pris'!$C135&amp;IF(OR(LEFT('1 Spec. - 1. Lägsta pris'!$C135,3)="Övr",LEFT('1 Spec. - 1. Lägsta pris'!$C135,3)="Bef"),": "&amp;'1 Spec. - 1. Lägsta pris'!$F135,'1 Spec. - 1. Lägsta pris'!$D135))</f>
        <v>Välj position</v>
      </c>
      <c r="E146" s="185" t="str">
        <f>IF('1 Spec. - 2. Mervärdesmodell'!$C70="","Välj position",'1 Spec. - 2. Mervärdesmodell'!$B70&amp;" "&amp;'1 Spec. - 2. Mervärdesmodell'!C70&amp;": "&amp;IF(OR(LEFT('1 Spec. - 2. Mervärdesmodell'!$D70,3)="Bef",LEFT('1 Spec. - 2. Mervärdesmodell'!$D70,3)="Övr"),'1 Spec. - 2. Mervärdesmodell'!$G70,'1 Spec. - 2. Mervärdesmodell'!$D70))</f>
        <v>Välj position</v>
      </c>
      <c r="F146" s="185" t="str">
        <f>IF('1 Spec. - 2. Mervärdesmodell'!$C110="","Välj position",'1 Spec. - 2. Mervärdesmodell'!$B110&amp;" "&amp;'1 Spec. - 2. Mervärdesmodell'!$C110&amp;IF(OR(LEFT('1 Spec. - 2. Mervärdesmodell'!$C110,3)="Bef",LEFT('1 Spec. - 2. Mervärdesmodell'!$C110,3)="Övr"),": "&amp;'1 Spec. - 2. Mervärdesmodell'!$F110,'1 Spec. - 2. Mervärdesmodell'!$D110))</f>
        <v>Välj position</v>
      </c>
      <c r="G146" s="4" t="s">
        <v>1012</v>
      </c>
      <c r="H146" s="4" t="s">
        <v>678</v>
      </c>
      <c r="I146" s="1" t="str">
        <f t="shared" si="11"/>
        <v>Honung, flytande (Alla leverantörer kan erbjuda detta)</v>
      </c>
    </row>
    <row r="147" spans="3:9" x14ac:dyDescent="0.2">
      <c r="C147" s="185" t="str">
        <f>IF('1 Spec. - 1. Lägsta pris'!$C96="","Välj position",'1 Spec. - 1. Lägsta pris'!$B96&amp;" "&amp;'1 Spec. - 1. Lägsta pris'!$C96&amp;": "&amp;IF(OR(LEFT('1 Spec. - 1. Lägsta pris'!$D96,3)="Övr",LEFT('1 Spec. - 1. Lägsta pris'!$D96,3)="Bef"),'1 Spec. - 1. Lägsta pris'!$G96,'1 Spec. - 1. Lägsta pris'!$D96))</f>
        <v>Välj position</v>
      </c>
      <c r="D147" s="185" t="str">
        <f>IF('1 Spec. - 1. Lägsta pris'!$C136="","Välj position",'1 Spec. - 1. Lägsta pris'!$B136&amp;" "&amp;'1 Spec. - 1. Lägsta pris'!$C136&amp;IF(OR(LEFT('1 Spec. - 1. Lägsta pris'!$C136,3)="Övr",LEFT('1 Spec. - 1. Lägsta pris'!$C136,3)="Bef"),": "&amp;'1 Spec. - 1. Lägsta pris'!$F136,'1 Spec. - 1. Lägsta pris'!$D136))</f>
        <v>Välj position</v>
      </c>
      <c r="E147" s="185" t="str">
        <f>IF('1 Spec. - 2. Mervärdesmodell'!$C71="","Välj position",'1 Spec. - 2. Mervärdesmodell'!$B71&amp;" "&amp;'1 Spec. - 2. Mervärdesmodell'!C71&amp;": "&amp;IF(OR(LEFT('1 Spec. - 2. Mervärdesmodell'!$D71,3)="Bef",LEFT('1 Spec. - 2. Mervärdesmodell'!$D71,3)="Övr"),'1 Spec. - 2. Mervärdesmodell'!$G71,'1 Spec. - 2. Mervärdesmodell'!$D71))</f>
        <v>Välj position</v>
      </c>
      <c r="F147" s="185" t="str">
        <f>IF('1 Spec. - 2. Mervärdesmodell'!$C111="","Välj position",'1 Spec. - 2. Mervärdesmodell'!$B111&amp;" "&amp;'1 Spec. - 2. Mervärdesmodell'!$C111&amp;IF(OR(LEFT('1 Spec. - 2. Mervärdesmodell'!$C111,3)="Bef",LEFT('1 Spec. - 2. Mervärdesmodell'!$C111,3)="Övr"),": "&amp;'1 Spec. - 2. Mervärdesmodell'!$F111,'1 Spec. - 2. Mervärdesmodell'!$D111))</f>
        <v>Välj position</v>
      </c>
      <c r="G147" s="4" t="s">
        <v>1013</v>
      </c>
      <c r="H147" s="4" t="s">
        <v>788</v>
      </c>
      <c r="I147" s="1" t="str">
        <f t="shared" si="11"/>
        <v>Sötningsmedel, portionsförpackat (Alla leverantörer kan erbjuda detta)</v>
      </c>
    </row>
    <row r="148" spans="3:9" x14ac:dyDescent="0.2">
      <c r="C148" s="185" t="str">
        <f>IF('1 Spec. - 1. Lägsta pris'!$C97="","Välj position",'1 Spec. - 1. Lägsta pris'!$B97&amp;" "&amp;'1 Spec. - 1. Lägsta pris'!$C97&amp;": "&amp;IF(OR(LEFT('1 Spec. - 1. Lägsta pris'!$D97,3)="Övr",LEFT('1 Spec. - 1. Lägsta pris'!$D97,3)="Bef"),'1 Spec. - 1. Lägsta pris'!$G97,'1 Spec. - 1. Lägsta pris'!$D97))</f>
        <v>Välj position</v>
      </c>
      <c r="D148" s="185" t="str">
        <f>IF('1 Spec. - 1. Lägsta pris'!$C137="","Välj position",'1 Spec. - 1. Lägsta pris'!$B137&amp;" "&amp;'1 Spec. - 1. Lägsta pris'!$C137&amp;IF(OR(LEFT('1 Spec. - 1. Lägsta pris'!$C137,3)="Övr",LEFT('1 Spec. - 1. Lägsta pris'!$C137,3)="Bef"),": "&amp;'1 Spec. - 1. Lägsta pris'!$F137,'1 Spec. - 1. Lägsta pris'!$D137))</f>
        <v>Välj position</v>
      </c>
      <c r="E148" s="185" t="str">
        <f>IF('1 Spec. - 2. Mervärdesmodell'!$C72="","Välj position",'1 Spec. - 2. Mervärdesmodell'!$B72&amp;" "&amp;'1 Spec. - 2. Mervärdesmodell'!C72&amp;": "&amp;IF(OR(LEFT('1 Spec. - 2. Mervärdesmodell'!$D72,3)="Bef",LEFT('1 Spec. - 2. Mervärdesmodell'!$D72,3)="Övr"),'1 Spec. - 2. Mervärdesmodell'!$G72,'1 Spec. - 2. Mervärdesmodell'!$D72))</f>
        <v>Välj position</v>
      </c>
      <c r="F148" s="185" t="str">
        <f>IF('1 Spec. - 2. Mervärdesmodell'!$C112="","Välj position",'1 Spec. - 2. Mervärdesmodell'!$B112&amp;" "&amp;'1 Spec. - 2. Mervärdesmodell'!$C112&amp;IF(OR(LEFT('1 Spec. - 2. Mervärdesmodell'!$C112,3)="Bef",LEFT('1 Spec. - 2. Mervärdesmodell'!$C112,3)="Övr"),": "&amp;'1 Spec. - 2. Mervärdesmodell'!$F112,'1 Spec. - 2. Mervärdesmodell'!$D112))</f>
        <v>Välj position</v>
      </c>
      <c r="G148" s="4" t="s">
        <v>1014</v>
      </c>
      <c r="H148" s="4" t="s">
        <v>789</v>
      </c>
      <c r="I148" s="1" t="str">
        <f t="shared" si="11"/>
        <v>Pappmugg (ca 20-30 cl) (Alla leverantörer kan erbjuda detta)</v>
      </c>
    </row>
    <row r="149" spans="3:9" x14ac:dyDescent="0.2">
      <c r="C149" s="185" t="str">
        <f>IF('1 Spec. - 1. Lägsta pris'!$C98="","Välj position",'1 Spec. - 1. Lägsta pris'!$B98&amp;" "&amp;'1 Spec. - 1. Lägsta pris'!$C98&amp;": "&amp;IF(OR(LEFT('1 Spec. - 1. Lägsta pris'!$D98,3)="Övr",LEFT('1 Spec. - 1. Lägsta pris'!$D98,3)="Bef"),'1 Spec. - 1. Lägsta pris'!$G98,'1 Spec. - 1. Lägsta pris'!$D98))</f>
        <v>Välj position</v>
      </c>
      <c r="D149" s="185" t="str">
        <f>IF('1 Spec. - 1. Lägsta pris'!$C138="","Välj position",'1 Spec. - 1. Lägsta pris'!$B138&amp;" "&amp;'1 Spec. - 1. Lägsta pris'!$C138&amp;IF(OR(LEFT('1 Spec. - 1. Lägsta pris'!$C138,3)="Övr",LEFT('1 Spec. - 1. Lägsta pris'!$C138,3)="Bef"),": "&amp;'1 Spec. - 1. Lägsta pris'!$F138,'1 Spec. - 1. Lägsta pris'!$D138))</f>
        <v>Välj position</v>
      </c>
      <c r="E149" s="185" t="str">
        <f>IF('1 Spec. - 2. Mervärdesmodell'!$C73="","Välj position",'1 Spec. - 2. Mervärdesmodell'!$B73&amp;" "&amp;'1 Spec. - 2. Mervärdesmodell'!C73&amp;": "&amp;IF(OR(LEFT('1 Spec. - 2. Mervärdesmodell'!$D73,3)="Bef",LEFT('1 Spec. - 2. Mervärdesmodell'!$D73,3)="Övr"),'1 Spec. - 2. Mervärdesmodell'!$G73,'1 Spec. - 2. Mervärdesmodell'!$D73))</f>
        <v>Välj position</v>
      </c>
      <c r="F149" s="185" t="str">
        <f>IF('1 Spec. - 2. Mervärdesmodell'!$C113="","Välj position",'1 Spec. - 2. Mervärdesmodell'!$B113&amp;" "&amp;'1 Spec. - 2. Mervärdesmodell'!$C113&amp;IF(OR(LEFT('1 Spec. - 2. Mervärdesmodell'!$C113,3)="Bef",LEFT('1 Spec. - 2. Mervärdesmodell'!$C113,3)="Övr"),": "&amp;'1 Spec. - 2. Mervärdesmodell'!$F113,'1 Spec. - 2. Mervärdesmodell'!$D113))</f>
        <v>Välj position</v>
      </c>
      <c r="G149" s="4" t="s">
        <v>1015</v>
      </c>
      <c r="H149" s="4" t="s">
        <v>789</v>
      </c>
      <c r="I149" s="1" t="str">
        <f t="shared" si="11"/>
        <v>Pappmugg (ca 10-12 cl) (Alla leverantörer kan erbjuda detta)</v>
      </c>
    </row>
    <row r="150" spans="3:9" x14ac:dyDescent="0.2">
      <c r="C150" s="185" t="str">
        <f>IF('1 Spec. - 1. Lägsta pris'!$C99="","Välj position",'1 Spec. - 1. Lägsta pris'!$B99&amp;" "&amp;'1 Spec. - 1. Lägsta pris'!$C99&amp;": "&amp;IF(OR(LEFT('1 Spec. - 1. Lägsta pris'!$D99,3)="Övr",LEFT('1 Spec. - 1. Lägsta pris'!$D99,3)="Bef"),'1 Spec. - 1. Lägsta pris'!$G99,'1 Spec. - 1. Lägsta pris'!$D99))</f>
        <v>Välj position</v>
      </c>
      <c r="D150" s="185" t="str">
        <f>IF('1 Spec. - 1. Lägsta pris'!$C139="","Välj position",'1 Spec. - 1. Lägsta pris'!$B139&amp;" "&amp;'1 Spec. - 1. Lägsta pris'!$C139&amp;IF(OR(LEFT('1 Spec. - 1. Lägsta pris'!$C139,3)="Övr",LEFT('1 Spec. - 1. Lägsta pris'!$C139,3)="Bef"),": "&amp;'1 Spec. - 1. Lägsta pris'!$F139,'1 Spec. - 1. Lägsta pris'!$D139))</f>
        <v>Välj position</v>
      </c>
      <c r="E150" s="185" t="str">
        <f>IF('1 Spec. - 2. Mervärdesmodell'!$C74="","Välj position",'1 Spec. - 2. Mervärdesmodell'!$B74&amp;" "&amp;'1 Spec. - 2. Mervärdesmodell'!C74&amp;": "&amp;IF(OR(LEFT('1 Spec. - 2. Mervärdesmodell'!$D74,3)="Bef",LEFT('1 Spec. - 2. Mervärdesmodell'!$D74,3)="Övr"),'1 Spec. - 2. Mervärdesmodell'!$G74,'1 Spec. - 2. Mervärdesmodell'!$D74))</f>
        <v>Välj position</v>
      </c>
      <c r="F150" s="185" t="str">
        <f>IF('1 Spec. - 2. Mervärdesmodell'!$C114="","Välj position",'1 Spec. - 2. Mervärdesmodell'!$B114&amp;" "&amp;'1 Spec. - 2. Mervärdesmodell'!$C114&amp;IF(OR(LEFT('1 Spec. - 2. Mervärdesmodell'!$C114,3)="Bef",LEFT('1 Spec. - 2. Mervärdesmodell'!$C114,3)="Övr"),": "&amp;'1 Spec. - 2. Mervärdesmodell'!$F114,'1 Spec. - 2. Mervärdesmodell'!$D114))</f>
        <v>Välj position</v>
      </c>
      <c r="G150" s="4" t="s">
        <v>1016</v>
      </c>
      <c r="H150" s="4" t="s">
        <v>789</v>
      </c>
      <c r="I150" s="1" t="str">
        <f t="shared" si="11"/>
        <v>Rörpinne/sked (till 20-30 cl mugg) (Alla leverantörer kan erbjuda detta)</v>
      </c>
    </row>
    <row r="151" spans="3:9" x14ac:dyDescent="0.2">
      <c r="C151" s="185" t="str">
        <f>IF('1 Spec. - 1. Lägsta pris'!$C100="","Välj position",'1 Spec. - 1. Lägsta pris'!$B100&amp;" "&amp;'1 Spec. - 1. Lägsta pris'!$C100&amp;": "&amp;IF(OR(LEFT('1 Spec. - 1. Lägsta pris'!$D100,3)="Övr",LEFT('1 Spec. - 1. Lägsta pris'!$D100,3)="Bef"),'1 Spec. - 1. Lägsta pris'!$G100,'1 Spec. - 1. Lägsta pris'!$D100))</f>
        <v>Välj position</v>
      </c>
      <c r="D151" s="185" t="str">
        <f>IF('1 Spec. - 1. Lägsta pris'!$C140="","Välj position",'1 Spec. - 1. Lägsta pris'!$B140&amp;" "&amp;'1 Spec. - 1. Lägsta pris'!$C140&amp;IF(OR(LEFT('1 Spec. - 1. Lägsta pris'!$C140,3)="Övr",LEFT('1 Spec. - 1. Lägsta pris'!$C140,3)="Bef"),": "&amp;'1 Spec. - 1. Lägsta pris'!$F140,'1 Spec. - 1. Lägsta pris'!$D140))</f>
        <v>Välj position</v>
      </c>
      <c r="E151" s="185" t="str">
        <f>IF('1 Spec. - 2. Mervärdesmodell'!$C75="","Välj position",'1 Spec. - 2. Mervärdesmodell'!$B75&amp;" "&amp;'1 Spec. - 2. Mervärdesmodell'!C75&amp;": "&amp;IF(OR(LEFT('1 Spec. - 2. Mervärdesmodell'!$D75,3)="Bef",LEFT('1 Spec. - 2. Mervärdesmodell'!$D75,3)="Övr"),'1 Spec. - 2. Mervärdesmodell'!$G75,'1 Spec. - 2. Mervärdesmodell'!$D75))</f>
        <v>Välj position</v>
      </c>
      <c r="F151" s="185" t="str">
        <f>IF('1 Spec. - 2. Mervärdesmodell'!$C115="","Välj position",'1 Spec. - 2. Mervärdesmodell'!$B115&amp;" "&amp;'1 Spec. - 2. Mervärdesmodell'!$C115&amp;IF(OR(LEFT('1 Spec. - 2. Mervärdesmodell'!$C115,3)="Bef",LEFT('1 Spec. - 2. Mervärdesmodell'!$C115,3)="Övr"),": "&amp;'1 Spec. - 2. Mervärdesmodell'!$F115,'1 Spec. - 2. Mervärdesmodell'!$D115))</f>
        <v>Välj position</v>
      </c>
      <c r="G151" s="4" t="s">
        <v>990</v>
      </c>
      <c r="H151" s="4"/>
      <c r="I151" s="1" t="str">
        <f>G151</f>
        <v>Övrig vara till kaffeautomat (Kontrollera leverantörernas prislistor)</v>
      </c>
    </row>
    <row r="152" spans="3:9" x14ac:dyDescent="0.2">
      <c r="C152" s="185" t="str">
        <f>IF('1 Spec. - 1. Lägsta pris'!$C101="","Välj position",'1 Spec. - 1. Lägsta pris'!$B101&amp;" "&amp;'1 Spec. - 1. Lägsta pris'!$C101&amp;": "&amp;IF(OR(LEFT('1 Spec. - 1. Lägsta pris'!$D101,3)="Övr",LEFT('1 Spec. - 1. Lägsta pris'!$D101,3)="Bef"),'1 Spec. - 1. Lägsta pris'!$G101,'1 Spec. - 1. Lägsta pris'!$D101))</f>
        <v>Välj position</v>
      </c>
      <c r="D152" s="185" t="str">
        <f>IF('1 Spec. - 1. Lägsta pris'!$C141="","Välj position",'1 Spec. - 1. Lägsta pris'!$B141&amp;" "&amp;'1 Spec. - 1. Lägsta pris'!$C141&amp;IF(OR(LEFT('1 Spec. - 1. Lägsta pris'!$C141,3)="Övr",LEFT('1 Spec. - 1. Lägsta pris'!$C141,3)="Bef"),": "&amp;'1 Spec. - 1. Lägsta pris'!$F141,'1 Spec. - 1. Lägsta pris'!$D141))</f>
        <v>Välj position</v>
      </c>
      <c r="E152" s="185" t="str">
        <f>IF('1 Spec. - 2. Mervärdesmodell'!$C76="","Välj position",'1 Spec. - 2. Mervärdesmodell'!$B76&amp;" "&amp;'1 Spec. - 2. Mervärdesmodell'!C76&amp;": "&amp;IF(OR(LEFT('1 Spec. - 2. Mervärdesmodell'!$D76,3)="Bef",LEFT('1 Spec. - 2. Mervärdesmodell'!$D76,3)="Övr"),'1 Spec. - 2. Mervärdesmodell'!$G76,'1 Spec. - 2. Mervärdesmodell'!$D76))</f>
        <v>Välj position</v>
      </c>
      <c r="F152" s="185" t="str">
        <f>IF('1 Spec. - 2. Mervärdesmodell'!$C116="","Välj position",'1 Spec. - 2. Mervärdesmodell'!$B116&amp;" "&amp;'1 Spec. - 2. Mervärdesmodell'!$C116&amp;IF(OR(LEFT('1 Spec. - 2. Mervärdesmodell'!$C116,3)="Bef",LEFT('1 Spec. - 2. Mervärdesmodell'!$C116,3)="Övr"),": "&amp;'1 Spec. - 2. Mervärdesmodell'!$F116,'1 Spec. - 2. Mervärdesmodell'!$D116))</f>
        <v>Välj position</v>
      </c>
      <c r="I152" s="1" t="s">
        <v>992</v>
      </c>
    </row>
    <row r="153" spans="3:9" x14ac:dyDescent="0.2">
      <c r="C153" s="185" t="str">
        <f>IF('1 Spec. - 1. Lägsta pris'!$C102="","Välj position",'1 Spec. - 1. Lägsta pris'!$B102&amp;" "&amp;'1 Spec. - 1. Lägsta pris'!$C102&amp;": "&amp;IF(OR(LEFT('1 Spec. - 1. Lägsta pris'!$D102,3)="Övr",LEFT('1 Spec. - 1. Lägsta pris'!$D102,3)="Bef"),'1 Spec. - 1. Lägsta pris'!$G102,'1 Spec. - 1. Lägsta pris'!$D102))</f>
        <v>Välj position</v>
      </c>
      <c r="D153" s="185" t="str">
        <f>IF('1 Spec. - 1. Lägsta pris'!$C142="","Välj position",'1 Spec. - 1. Lägsta pris'!$B142&amp;" "&amp;'1 Spec. - 1. Lägsta pris'!$C142&amp;IF(OR(LEFT('1 Spec. - 1. Lägsta pris'!$C142,3)="Övr",LEFT('1 Spec. - 1. Lägsta pris'!$C142,3)="Bef"),": "&amp;'1 Spec. - 1. Lägsta pris'!$F142,'1 Spec. - 1. Lägsta pris'!$D142))</f>
        <v>Välj position</v>
      </c>
      <c r="E153" s="185" t="str">
        <f>IF('1 Spec. - 2. Mervärdesmodell'!$C77="","Välj position",'1 Spec. - 2. Mervärdesmodell'!$B77&amp;" "&amp;'1 Spec. - 2. Mervärdesmodell'!C77&amp;": "&amp;IF(OR(LEFT('1 Spec. - 2. Mervärdesmodell'!$D77,3)="Bef",LEFT('1 Spec. - 2. Mervärdesmodell'!$D77,3)="Övr"),'1 Spec. - 2. Mervärdesmodell'!$G77,'1 Spec. - 2. Mervärdesmodell'!$D77))</f>
        <v>Välj position</v>
      </c>
      <c r="F153" s="185" t="str">
        <f>IF('1 Spec. - 2. Mervärdesmodell'!$C117="","Välj position",'1 Spec. - 2. Mervärdesmodell'!$B117&amp;" "&amp;'1 Spec. - 2. Mervärdesmodell'!$C117&amp;IF(OR(LEFT('1 Spec. - 2. Mervärdesmodell'!$C117,3)="Bef",LEFT('1 Spec. - 2. Mervärdesmodell'!$C117,3)="Övr"),": "&amp;'1 Spec. - 2. Mervärdesmodell'!$F117,'1 Spec. - 2. Mervärdesmodell'!$D117))</f>
        <v>Välj position</v>
      </c>
    </row>
    <row r="154" spans="3:9" x14ac:dyDescent="0.2">
      <c r="C154" s="185" t="str">
        <f>IF('1 Spec. - 1. Lägsta pris'!$C103="","Välj position",'1 Spec. - 1. Lägsta pris'!$B103&amp;" "&amp;'1 Spec. - 1. Lägsta pris'!$C103&amp;": "&amp;IF(OR(LEFT('1 Spec. - 1. Lägsta pris'!$D103,3)="Övr",LEFT('1 Spec. - 1. Lägsta pris'!$D103,3)="Bef"),'1 Spec. - 1. Lägsta pris'!$G103,'1 Spec. - 1. Lägsta pris'!$D103))</f>
        <v>Välj position</v>
      </c>
      <c r="D154" s="185" t="str">
        <f>IF('1 Spec. - 1. Lägsta pris'!$C143="","Välj position",'1 Spec. - 1. Lägsta pris'!$B143&amp;" "&amp;'1 Spec. - 1. Lägsta pris'!$C143&amp;IF(OR(LEFT('1 Spec. - 1. Lägsta pris'!$C143,3)="Övr",LEFT('1 Spec. - 1. Lägsta pris'!$C143,3)="Bef"),": "&amp;'1 Spec. - 1. Lägsta pris'!$F143,'1 Spec. - 1. Lägsta pris'!$D143))</f>
        <v>Välj position</v>
      </c>
      <c r="E154" s="185" t="str">
        <f>IF('1 Spec. - 2. Mervärdesmodell'!$C78="","Välj position",'1 Spec. - 2. Mervärdesmodell'!$B78&amp;" "&amp;'1 Spec. - 2. Mervärdesmodell'!C78&amp;": "&amp;IF(OR(LEFT('1 Spec. - 2. Mervärdesmodell'!$D78,3)="Bef",LEFT('1 Spec. - 2. Mervärdesmodell'!$D78,3)="Övr"),'1 Spec. - 2. Mervärdesmodell'!$G78,'1 Spec. - 2. Mervärdesmodell'!$D78))</f>
        <v>Välj position</v>
      </c>
      <c r="F154" s="185" t="str">
        <f>IF('1 Spec. - 2. Mervärdesmodell'!$C118="","Välj position",'1 Spec. - 2. Mervärdesmodell'!$B118&amp;" "&amp;'1 Spec. - 2. Mervärdesmodell'!$C118&amp;IF(OR(LEFT('1 Spec. - 2. Mervärdesmodell'!$C118,3)="Bef",LEFT('1 Spec. - 2. Mervärdesmodell'!$C118,3)="Övr"),": "&amp;'1 Spec. - 2. Mervärdesmodell'!$F118,'1 Spec. - 2. Mervärdesmodell'!$D118))</f>
        <v>Välj position</v>
      </c>
    </row>
    <row r="155" spans="3:9" x14ac:dyDescent="0.2">
      <c r="C155" s="185" t="str">
        <f>IF('1 Spec. - 1. Lägsta pris'!$C104="","Välj position",'1 Spec. - 1. Lägsta pris'!$B104&amp;" "&amp;'1 Spec. - 1. Lägsta pris'!$C104&amp;": "&amp;IF(OR(LEFT('1 Spec. - 1. Lägsta pris'!$D104,3)="Övr",LEFT('1 Spec. - 1. Lägsta pris'!$D104,3)="Bef"),'1 Spec. - 1. Lägsta pris'!$G104,'1 Spec. - 1. Lägsta pris'!$D104))</f>
        <v>Välj position</v>
      </c>
      <c r="D155" s="185" t="str">
        <f>IF('1 Spec. - 1. Lägsta pris'!$C144="","Välj position",'1 Spec. - 1. Lägsta pris'!$B144&amp;" "&amp;'1 Spec. - 1. Lägsta pris'!$C144&amp;IF(OR(LEFT('1 Spec. - 1. Lägsta pris'!$C144,3)="Övr",LEFT('1 Spec. - 1. Lägsta pris'!$C144,3)="Bef"),": "&amp;'1 Spec. - 1. Lägsta pris'!$F144,'1 Spec. - 1. Lägsta pris'!$D144))</f>
        <v>Välj position</v>
      </c>
      <c r="E155" s="185" t="str">
        <f>IF('1 Spec. - 2. Mervärdesmodell'!$C79="","Välj position",'1 Spec. - 2. Mervärdesmodell'!$B79&amp;" "&amp;'1 Spec. - 2. Mervärdesmodell'!C79&amp;": "&amp;IF(OR(LEFT('1 Spec. - 2. Mervärdesmodell'!$D79,3)="Bef",LEFT('1 Spec. - 2. Mervärdesmodell'!$D79,3)="Övr"),'1 Spec. - 2. Mervärdesmodell'!$G79,'1 Spec. - 2. Mervärdesmodell'!$D79))</f>
        <v>Välj position</v>
      </c>
      <c r="F155" s="185" t="str">
        <f>IF('1 Spec. - 2. Mervärdesmodell'!$C119="","Välj position",'1 Spec. - 2. Mervärdesmodell'!$B119&amp;" "&amp;'1 Spec. - 2. Mervärdesmodell'!$C119&amp;IF(OR(LEFT('1 Spec. - 2. Mervärdesmodell'!$C119,3)="Bef",LEFT('1 Spec. - 2. Mervärdesmodell'!$C119,3)="Övr"),": "&amp;'1 Spec. - 2. Mervärdesmodell'!$F119,'1 Spec. - 2. Mervärdesmodell'!$D119))</f>
        <v>Välj position</v>
      </c>
    </row>
    <row r="156" spans="3:9" x14ac:dyDescent="0.2">
      <c r="C156" s="185" t="str">
        <f>IF('1 Spec. - 1. Lägsta pris'!$C105="","Välj position",'1 Spec. - 1. Lägsta pris'!$B105&amp;" "&amp;'1 Spec. - 1. Lägsta pris'!$C105&amp;": "&amp;IF(OR(LEFT('1 Spec. - 1. Lägsta pris'!$D105,3)="Övr",LEFT('1 Spec. - 1. Lägsta pris'!$D105,3)="Bef"),'1 Spec. - 1. Lägsta pris'!$G105,'1 Spec. - 1. Lägsta pris'!$D105))</f>
        <v>Välj position</v>
      </c>
      <c r="D156" s="185" t="str">
        <f>IF('1 Spec. - 1. Lägsta pris'!$C145="","Välj position",'1 Spec. - 1. Lägsta pris'!$B145&amp;" "&amp;'1 Spec. - 1. Lägsta pris'!$C145&amp;IF(OR(LEFT('1 Spec. - 1. Lägsta pris'!$C145,3)="Övr",LEFT('1 Spec. - 1. Lägsta pris'!$C145,3)="Bef"),": "&amp;'1 Spec. - 1. Lägsta pris'!$F145,'1 Spec. - 1. Lägsta pris'!$D145))</f>
        <v>Välj position</v>
      </c>
      <c r="E156" s="185" t="str">
        <f>IF('1 Spec. - 2. Mervärdesmodell'!$C80="","Välj position",'1 Spec. - 2. Mervärdesmodell'!$B80&amp;" "&amp;'1 Spec. - 2. Mervärdesmodell'!C80&amp;": "&amp;IF(OR(LEFT('1 Spec. - 2. Mervärdesmodell'!$D80,3)="Bef",LEFT('1 Spec. - 2. Mervärdesmodell'!$D80,3)="Övr"),'1 Spec. - 2. Mervärdesmodell'!$G80,'1 Spec. - 2. Mervärdesmodell'!$D80))</f>
        <v>Välj position</v>
      </c>
      <c r="F156" s="185" t="str">
        <f>IF('1 Spec. - 2. Mervärdesmodell'!$C120="","Välj position",'1 Spec. - 2. Mervärdesmodell'!$B120&amp;" "&amp;'1 Spec. - 2. Mervärdesmodell'!$C120&amp;IF(OR(LEFT('1 Spec. - 2. Mervärdesmodell'!$C120,3)="Bef",LEFT('1 Spec. - 2. Mervärdesmodell'!$C120,3)="Övr"),": "&amp;'1 Spec. - 2. Mervärdesmodell'!$F120,'1 Spec. - 2. Mervärdesmodell'!$D120))</f>
        <v>Välj position</v>
      </c>
    </row>
    <row r="157" spans="3:9" x14ac:dyDescent="0.2">
      <c r="C157" s="185" t="str">
        <f>IF('1 Spec. - 1. Lägsta pris'!$C106="","Välj position",'1 Spec. - 1. Lägsta pris'!$B106&amp;" "&amp;'1 Spec. - 1. Lägsta pris'!$C106&amp;": "&amp;IF(OR(LEFT('1 Spec. - 1. Lägsta pris'!$D106,3)="Övr",LEFT('1 Spec. - 1. Lägsta pris'!$D106,3)="Bef"),'1 Spec. - 1. Lägsta pris'!$G106,'1 Spec. - 1. Lägsta pris'!$D106))</f>
        <v>Välj position</v>
      </c>
      <c r="D157" s="185" t="str">
        <f>IF('1 Spec. - 1. Lägsta pris'!$C146="","Välj position",'1 Spec. - 1. Lägsta pris'!$B146&amp;" "&amp;'1 Spec. - 1. Lägsta pris'!$C146&amp;IF(OR(LEFT('1 Spec. - 1. Lägsta pris'!$C146,3)="Övr",LEFT('1 Spec. - 1. Lägsta pris'!$C146,3)="Bef"),": "&amp;'1 Spec. - 1. Lägsta pris'!$F146,'1 Spec. - 1. Lägsta pris'!$D146))</f>
        <v>Välj position</v>
      </c>
      <c r="E157" s="185" t="str">
        <f>IF('1 Spec. - 2. Mervärdesmodell'!$C81="","Välj position",'1 Spec. - 2. Mervärdesmodell'!$B81&amp;" "&amp;'1 Spec. - 2. Mervärdesmodell'!C81&amp;": "&amp;IF(OR(LEFT('1 Spec. - 2. Mervärdesmodell'!$D81,3)="Bef",LEFT('1 Spec. - 2. Mervärdesmodell'!$D81,3)="Övr"),'1 Spec. - 2. Mervärdesmodell'!$G81,'1 Spec. - 2. Mervärdesmodell'!$D81))</f>
        <v>Välj position</v>
      </c>
      <c r="F157" s="185" t="str">
        <f>IF('1 Spec. - 2. Mervärdesmodell'!$C121="","Välj position",'1 Spec. - 2. Mervärdesmodell'!$B121&amp;" "&amp;'1 Spec. - 2. Mervärdesmodell'!$C121&amp;IF(OR(LEFT('1 Spec. - 2. Mervärdesmodell'!$C121,3)="Bef",LEFT('1 Spec. - 2. Mervärdesmodell'!$C121,3)="Övr"),": "&amp;'1 Spec. - 2. Mervärdesmodell'!$F121,'1 Spec. - 2. Mervärdesmodell'!$D121))</f>
        <v>Välj position</v>
      </c>
    </row>
    <row r="158" spans="3:9" x14ac:dyDescent="0.2">
      <c r="C158" s="185" t="str">
        <f>IF('1 Spec. - 1. Lägsta pris'!$C107="","Välj position",'1 Spec. - 1. Lägsta pris'!$B107&amp;" "&amp;'1 Spec. - 1. Lägsta pris'!$C107&amp;": "&amp;IF(OR(LEFT('1 Spec. - 1. Lägsta pris'!$D107,3)="Övr",LEFT('1 Spec. - 1. Lägsta pris'!$D107,3)="Bef"),'1 Spec. - 1. Lägsta pris'!$G107,'1 Spec. - 1. Lägsta pris'!$D107))</f>
        <v>Välj position</v>
      </c>
      <c r="D158" s="185" t="str">
        <f>IF('1 Spec. - 1. Lägsta pris'!$C147="","Välj position",'1 Spec. - 1. Lägsta pris'!$B147&amp;" "&amp;'1 Spec. - 1. Lägsta pris'!$C147&amp;IF(OR(LEFT('1 Spec. - 1. Lägsta pris'!$C147,3)="Övr",LEFT('1 Spec. - 1. Lägsta pris'!$C147,3)="Bef"),": "&amp;'1 Spec. - 1. Lägsta pris'!$F147,'1 Spec. - 1. Lägsta pris'!$D147))</f>
        <v>Välj position</v>
      </c>
      <c r="E158" s="185" t="str">
        <f>IF('1 Spec. - 2. Mervärdesmodell'!$C82="","Välj position",'1 Spec. - 2. Mervärdesmodell'!$B82&amp;" "&amp;'1 Spec. - 2. Mervärdesmodell'!C82&amp;": "&amp;IF(OR(LEFT('1 Spec. - 2. Mervärdesmodell'!$D82,3)="Bef",LEFT('1 Spec. - 2. Mervärdesmodell'!$D82,3)="Övr"),'1 Spec. - 2. Mervärdesmodell'!$G82,'1 Spec. - 2. Mervärdesmodell'!$D82))</f>
        <v>Välj position</v>
      </c>
      <c r="F158" s="185" t="str">
        <f>IF('1 Spec. - 2. Mervärdesmodell'!$C122="","Välj position",'1 Spec. - 2. Mervärdesmodell'!$B122&amp;" "&amp;'1 Spec. - 2. Mervärdesmodell'!$C122&amp;IF(OR(LEFT('1 Spec. - 2. Mervärdesmodell'!$C122,3)="Bef",LEFT('1 Spec. - 2. Mervärdesmodell'!$C122,3)="Övr"),": "&amp;'1 Spec. - 2. Mervärdesmodell'!$F122,'1 Spec. - 2. Mervärdesmodell'!$D122))</f>
        <v>Välj position</v>
      </c>
    </row>
    <row r="159" spans="3:9" x14ac:dyDescent="0.2">
      <c r="C159" s="185" t="str">
        <f>IF('1 Spec. - 1. Lägsta pris'!$C108="","Välj position",'1 Spec. - 1. Lägsta pris'!$B108&amp;" "&amp;'1 Spec. - 1. Lägsta pris'!$C108&amp;": "&amp;IF(OR(LEFT('1 Spec. - 1. Lägsta pris'!$D108,3)="Övr",LEFT('1 Spec. - 1. Lägsta pris'!$D108,3)="Bef"),'1 Spec. - 1. Lägsta pris'!$G108,'1 Spec. - 1. Lägsta pris'!$D108))</f>
        <v>Välj position</v>
      </c>
      <c r="D159" s="185" t="str">
        <f>IF('1 Spec. - 1. Lägsta pris'!$C148="","Välj position",'1 Spec. - 1. Lägsta pris'!$B148&amp;" "&amp;'1 Spec. - 1. Lägsta pris'!$C148&amp;IF(OR(LEFT('1 Spec. - 1. Lägsta pris'!$C148,3)="Övr",LEFT('1 Spec. - 1. Lägsta pris'!$C148,3)="Bef"),": "&amp;'1 Spec. - 1. Lägsta pris'!$F148,'1 Spec. - 1. Lägsta pris'!$D148))</f>
        <v>Välj position</v>
      </c>
      <c r="E159" s="185" t="str">
        <f>IF('1 Spec. - 2. Mervärdesmodell'!$C83="","Välj position",'1 Spec. - 2. Mervärdesmodell'!$B83&amp;" "&amp;'1 Spec. - 2. Mervärdesmodell'!C83&amp;": "&amp;IF(OR(LEFT('1 Spec. - 2. Mervärdesmodell'!$D83,3)="Bef",LEFT('1 Spec. - 2. Mervärdesmodell'!$D83,3)="Övr"),'1 Spec. - 2. Mervärdesmodell'!$G83,'1 Spec. - 2. Mervärdesmodell'!$D83))</f>
        <v>Välj position</v>
      </c>
      <c r="F159" s="185" t="str">
        <f>IF('1 Spec. - 2. Mervärdesmodell'!$C123="","Välj position",'1 Spec. - 2. Mervärdesmodell'!$B123&amp;" "&amp;'1 Spec. - 2. Mervärdesmodell'!$C123&amp;IF(OR(LEFT('1 Spec. - 2. Mervärdesmodell'!$C123,3)="Bef",LEFT('1 Spec. - 2. Mervärdesmodell'!$C123,3)="Övr"),": "&amp;'1 Spec. - 2. Mervärdesmodell'!$F123,'1 Spec. - 2. Mervärdesmodell'!$D123))</f>
        <v>Välj position</v>
      </c>
    </row>
    <row r="160" spans="3:9" x14ac:dyDescent="0.2">
      <c r="C160" s="185" t="str">
        <f>IF('1 Spec. - 1. Lägsta pris'!$C109="","Välj position",'1 Spec. - 1. Lägsta pris'!$B109&amp;" "&amp;'1 Spec. - 1. Lägsta pris'!$C109&amp;": "&amp;IF(OR(LEFT('1 Spec. - 1. Lägsta pris'!$D109,3)="Övr",LEFT('1 Spec. - 1. Lägsta pris'!$D109,3)="Bef"),'1 Spec. - 1. Lägsta pris'!$G109,'1 Spec. - 1. Lägsta pris'!$D109))</f>
        <v>Välj position</v>
      </c>
      <c r="D160" s="185" t="str">
        <f>IF('1 Spec. - 1. Lägsta pris'!$C149="","Välj position",'1 Spec. - 1. Lägsta pris'!$B149&amp;" "&amp;'1 Spec. - 1. Lägsta pris'!$C149&amp;IF(OR(LEFT('1 Spec. - 1. Lägsta pris'!$C149,3)="Övr",LEFT('1 Spec. - 1. Lägsta pris'!$C149,3)="Bef"),": "&amp;'1 Spec. - 1. Lägsta pris'!$F149,'1 Spec. - 1. Lägsta pris'!$D149))</f>
        <v>Välj position</v>
      </c>
      <c r="E160" s="185" t="str">
        <f>IF('1 Spec. - 2. Mervärdesmodell'!$C84="","Välj position",'1 Spec. - 2. Mervärdesmodell'!$B84&amp;" "&amp;'1 Spec. - 2. Mervärdesmodell'!C84&amp;": "&amp;IF(OR(LEFT('1 Spec. - 2. Mervärdesmodell'!$D84,3)="Bef",LEFT('1 Spec. - 2. Mervärdesmodell'!$D84,3)="Övr"),'1 Spec. - 2. Mervärdesmodell'!$G84,'1 Spec. - 2. Mervärdesmodell'!$D84))</f>
        <v>Välj position</v>
      </c>
      <c r="F160" s="185" t="str">
        <f>IF('1 Spec. - 2. Mervärdesmodell'!$C124="","Välj position",'1 Spec. - 2. Mervärdesmodell'!$B124&amp;" "&amp;'1 Spec. - 2. Mervärdesmodell'!$C124&amp;IF(OR(LEFT('1 Spec. - 2. Mervärdesmodell'!$C124,3)="Bef",LEFT('1 Spec. - 2. Mervärdesmodell'!$C124,3)="Övr"),": "&amp;'1 Spec. - 2. Mervärdesmodell'!$F124,'1 Spec. - 2. Mervärdesmodell'!$D124))</f>
        <v>Välj position</v>
      </c>
    </row>
    <row r="161" spans="3:8" x14ac:dyDescent="0.2">
      <c r="C161" s="185" t="str">
        <f>IF('1 Spec. - 1. Lägsta pris'!$C110="","Välj position",'1 Spec. - 1. Lägsta pris'!$B110&amp;" "&amp;'1 Spec. - 1. Lägsta pris'!$C110&amp;": "&amp;IF(OR(LEFT('1 Spec. - 1. Lägsta pris'!$D110,3)="Övr",LEFT('1 Spec. - 1. Lägsta pris'!$D110,3)="Bef"),'1 Spec. - 1. Lägsta pris'!$G110,'1 Spec. - 1. Lägsta pris'!$D110))</f>
        <v>Välj position</v>
      </c>
      <c r="D161" s="185" t="str">
        <f>IF('1 Spec. - 1. Lägsta pris'!$C150="","Välj position",'1 Spec. - 1. Lägsta pris'!$B150&amp;" "&amp;'1 Spec. - 1. Lägsta pris'!$C150&amp;IF(OR(LEFT('1 Spec. - 1. Lägsta pris'!$C150,3)="Övr",LEFT('1 Spec. - 1. Lägsta pris'!$C150,3)="Bef"),": "&amp;'1 Spec. - 1. Lägsta pris'!$F150,'1 Spec. - 1. Lägsta pris'!$D150))</f>
        <v>Välj position</v>
      </c>
      <c r="E161" s="185" t="str">
        <f>IF('1 Spec. - 2. Mervärdesmodell'!$C85="","Välj position",'1 Spec. - 2. Mervärdesmodell'!$B85&amp;" "&amp;'1 Spec. - 2. Mervärdesmodell'!C85&amp;": "&amp;IF(OR(LEFT('1 Spec. - 2. Mervärdesmodell'!$D85,3)="Bef",LEFT('1 Spec. - 2. Mervärdesmodell'!$D85,3)="Övr"),'1 Spec. - 2. Mervärdesmodell'!$G85,'1 Spec. - 2. Mervärdesmodell'!$D85))</f>
        <v>Välj position</v>
      </c>
      <c r="F161" s="185" t="str">
        <f>IF('1 Spec. - 2. Mervärdesmodell'!$C125="","Välj position",'1 Spec. - 2. Mervärdesmodell'!$B125&amp;" "&amp;'1 Spec. - 2. Mervärdesmodell'!$C125&amp;IF(OR(LEFT('1 Spec. - 2. Mervärdesmodell'!$C125,3)="Bef",LEFT('1 Spec. - 2. Mervärdesmodell'!$C125,3)="Övr"),": "&amp;'1 Spec. - 2. Mervärdesmodell'!$F125,'1 Spec. - 2. Mervärdesmodell'!$D125))</f>
        <v>Välj position</v>
      </c>
    </row>
    <row r="162" spans="3:8" x14ac:dyDescent="0.2">
      <c r="C162" s="185" t="str">
        <f>IF('1 Spec. - 1. Lägsta pris'!$C111="","Välj position",'1 Spec. - 1. Lägsta pris'!$B111&amp;" "&amp;'1 Spec. - 1. Lägsta pris'!$C111&amp;": "&amp;IF(OR(LEFT('1 Spec. - 1. Lägsta pris'!$D111,3)="Övr",LEFT('1 Spec. - 1. Lägsta pris'!$D111,3)="Bef"),'1 Spec. - 1. Lägsta pris'!$G111,'1 Spec. - 1. Lägsta pris'!$D111))</f>
        <v>Välj position</v>
      </c>
      <c r="D162" s="185" t="str">
        <f>IF('1 Spec. - 1. Lägsta pris'!$C151="","Välj position",'1 Spec. - 1. Lägsta pris'!$B151&amp;" "&amp;'1 Spec. - 1. Lägsta pris'!$C151&amp;IF(OR(LEFT('1 Spec. - 1. Lägsta pris'!$C151,3)="Övr",LEFT('1 Spec. - 1. Lägsta pris'!$C151,3)="Bef"),": "&amp;'1 Spec. - 1. Lägsta pris'!$F151,'1 Spec. - 1. Lägsta pris'!$D151))</f>
        <v>Välj position</v>
      </c>
      <c r="E162" s="185" t="str">
        <f>IF('1 Spec. - 2. Mervärdesmodell'!$C86="","Välj position",'1 Spec. - 2. Mervärdesmodell'!$B86&amp;" "&amp;'1 Spec. - 2. Mervärdesmodell'!C86&amp;": "&amp;IF(OR(LEFT('1 Spec. - 2. Mervärdesmodell'!$D86,3)="Bef",LEFT('1 Spec. - 2. Mervärdesmodell'!$D86,3)="Övr"),'1 Spec. - 2. Mervärdesmodell'!$G86,'1 Spec. - 2. Mervärdesmodell'!$D86))</f>
        <v>Välj position</v>
      </c>
      <c r="F162" s="185" t="str">
        <f>IF('1 Spec. - 2. Mervärdesmodell'!$C126="","Välj position",'1 Spec. - 2. Mervärdesmodell'!$B126&amp;" "&amp;'1 Spec. - 2. Mervärdesmodell'!$C126&amp;IF(OR(LEFT('1 Spec. - 2. Mervärdesmodell'!$C126,3)="Bef",LEFT('1 Spec. - 2. Mervärdesmodell'!$C126,3)="Övr"),": "&amp;'1 Spec. - 2. Mervärdesmodell'!$F126,'1 Spec. - 2. Mervärdesmodell'!$D126))</f>
        <v>Välj position</v>
      </c>
    </row>
    <row r="163" spans="3:8" x14ac:dyDescent="0.2">
      <c r="C163" s="185" t="str">
        <f>IF('1 Spec. - 1. Lägsta pris'!$C112="","Välj position",'1 Spec. - 1. Lägsta pris'!$B112&amp;" "&amp;'1 Spec. - 1. Lägsta pris'!$C112&amp;": "&amp;IF(OR(LEFT('1 Spec. - 1. Lägsta pris'!$D112,3)="Övr",LEFT('1 Spec. - 1. Lägsta pris'!$D112,3)="Bef"),'1 Spec. - 1. Lägsta pris'!$G112,'1 Spec. - 1. Lägsta pris'!$D112))</f>
        <v>Välj position</v>
      </c>
      <c r="D163" s="185" t="str">
        <f>IF('1 Spec. - 1. Lägsta pris'!$C152="","Välj position",'1 Spec. - 1. Lägsta pris'!$B152&amp;" "&amp;'1 Spec. - 1. Lägsta pris'!$C152&amp;IF(OR(LEFT('1 Spec. - 1. Lägsta pris'!$C152,3)="Övr",LEFT('1 Spec. - 1. Lägsta pris'!$C152,3)="Bef"),": "&amp;'1 Spec. - 1. Lägsta pris'!$F152,'1 Spec. - 1. Lägsta pris'!$D152))</f>
        <v>Välj position</v>
      </c>
      <c r="E163" s="185" t="str">
        <f>IF('1 Spec. - 2. Mervärdesmodell'!$C87="","Välj position",'1 Spec. - 2. Mervärdesmodell'!$B87&amp;" "&amp;'1 Spec. - 2. Mervärdesmodell'!C87&amp;": "&amp;IF(OR(LEFT('1 Spec. - 2. Mervärdesmodell'!$D87,3)="Bef",LEFT('1 Spec. - 2. Mervärdesmodell'!$D87,3)="Övr"),'1 Spec. - 2. Mervärdesmodell'!$G87,'1 Spec. - 2. Mervärdesmodell'!$D87))</f>
        <v>Välj position</v>
      </c>
      <c r="F163" s="185" t="str">
        <f>IF('1 Spec. - 2. Mervärdesmodell'!$C127="","Välj position",'1 Spec. - 2. Mervärdesmodell'!$B127&amp;" "&amp;'1 Spec. - 2. Mervärdesmodell'!$C127&amp;IF(OR(LEFT('1 Spec. - 2. Mervärdesmodell'!$C127,3)="Bef",LEFT('1 Spec. - 2. Mervärdesmodell'!$C127,3)="Övr"),": "&amp;'1 Spec. - 2. Mervärdesmodell'!$F127,'1 Spec. - 2. Mervärdesmodell'!$D127))</f>
        <v>Välj position</v>
      </c>
    </row>
    <row r="164" spans="3:8" x14ac:dyDescent="0.2">
      <c r="F164" s="185" t="str">
        <f>IF('1 Spec. - 2. Mervärdesmodell'!$C128="","Välj position",'1 Spec. - 2. Mervärdesmodell'!$B128&amp;" "&amp;'1 Spec. - 2. Mervärdesmodell'!$C128&amp;IF(OR(LEFT('1 Spec. - 2. Mervärdesmodell'!$C128,3)="Bef",LEFT('1 Spec. - 2. Mervärdesmodell'!$C128,3)="Övr"),": "&amp;'1 Spec. - 2. Mervärdesmodell'!$F128,'1 Spec. - 2. Mervärdesmodell'!$D128))</f>
        <v>Välj position</v>
      </c>
    </row>
    <row r="165" spans="3:8" x14ac:dyDescent="0.2">
      <c r="F165" s="185" t="str">
        <f>IF('1 Spec. - 2. Mervärdesmodell'!$C129="","Välj position",'1 Spec. - 2. Mervärdesmodell'!$B129&amp;" "&amp;'1 Spec. - 2. Mervärdesmodell'!$C129&amp;IF(OR(LEFT('1 Spec. - 2. Mervärdesmodell'!$C129,3)="Bef",LEFT('1 Spec. - 2. Mervärdesmodell'!$C129,3)="Övr"),": "&amp;'1 Spec. - 2. Mervärdesmodell'!$F129,'1 Spec. - 2. Mervärdesmodell'!$D129))</f>
        <v>Välj position</v>
      </c>
    </row>
    <row r="166" spans="3:8" x14ac:dyDescent="0.2">
      <c r="F166" s="185" t="str">
        <f>IF('1 Spec. - 2. Mervärdesmodell'!$C130="","Välj position",'1 Spec. - 2. Mervärdesmodell'!$B130&amp;" "&amp;'1 Spec. - 2. Mervärdesmodell'!$C130&amp;IF(OR(LEFT('1 Spec. - 2. Mervärdesmodell'!$C130,3)="Bef",LEFT('1 Spec. - 2. Mervärdesmodell'!$C130,3)="Övr"),": "&amp;'1 Spec. - 2. Mervärdesmodell'!$F130,'1 Spec. - 2. Mervärdesmodell'!$D130))</f>
        <v>Välj position</v>
      </c>
    </row>
    <row r="167" spans="3:8" x14ac:dyDescent="0.2">
      <c r="F167" s="185" t="str">
        <f>IF('1 Spec. - 2. Mervärdesmodell'!$C131="","Välj position",'1 Spec. - 2. Mervärdesmodell'!$B131&amp;" "&amp;'1 Spec. - 2. Mervärdesmodell'!$C131&amp;IF(OR(LEFT('1 Spec. - 2. Mervärdesmodell'!$C131,3)="Bef",LEFT('1 Spec. - 2. Mervärdesmodell'!$C131,3)="Övr"),": "&amp;'1 Spec. - 2. Mervärdesmodell'!$F131,'1 Spec. - 2. Mervärdesmodell'!$D131))</f>
        <v>Välj position</v>
      </c>
    </row>
    <row r="168" spans="3:8" x14ac:dyDescent="0.2">
      <c r="F168" s="185" t="str">
        <f>IF('1 Spec. - 2. Mervärdesmodell'!$C132="","Välj position",'1 Spec. - 2. Mervärdesmodell'!$B132&amp;" "&amp;'1 Spec. - 2. Mervärdesmodell'!$C132&amp;IF(OR(LEFT('1 Spec. - 2. Mervärdesmodell'!$C132,3)="Bef",LEFT('1 Spec. - 2. Mervärdesmodell'!$C132,3)="Övr"),": "&amp;'1 Spec. - 2. Mervärdesmodell'!$F132,'1 Spec. - 2. Mervärdesmodell'!$D132))</f>
        <v>Välj position</v>
      </c>
    </row>
    <row r="169" spans="3:8" x14ac:dyDescent="0.2">
      <c r="F169" s="185" t="str">
        <f>IF('1 Spec. - 2. Mervärdesmodell'!$C133="","Välj position",'1 Spec. - 2. Mervärdesmodell'!$B133&amp;" "&amp;'1 Spec. - 2. Mervärdesmodell'!$C133&amp;IF(OR(LEFT('1 Spec. - 2. Mervärdesmodell'!$C133,3)="Bef",LEFT('1 Spec. - 2. Mervärdesmodell'!$C133,3)="Övr"),": "&amp;'1 Spec. - 2. Mervärdesmodell'!$F133,'1 Spec. - 2. Mervärdesmodell'!$D133))</f>
        <v>Välj position</v>
      </c>
    </row>
    <row r="170" spans="3:8" x14ac:dyDescent="0.2">
      <c r="F170" s="185" t="str">
        <f>IF('1 Spec. - 2. Mervärdesmodell'!$C134="","Välj position",'1 Spec. - 2. Mervärdesmodell'!$B134&amp;" "&amp;'1 Spec. - 2. Mervärdesmodell'!$C134&amp;IF(OR(LEFT('1 Spec. - 2. Mervärdesmodell'!$C134,3)="Bef",LEFT('1 Spec. - 2. Mervärdesmodell'!$C134,3)="Övr"),": "&amp;'1 Spec. - 2. Mervärdesmodell'!$F134,'1 Spec. - 2. Mervärdesmodell'!$D134))</f>
        <v>Välj position</v>
      </c>
    </row>
    <row r="171" spans="3:8" x14ac:dyDescent="0.2">
      <c r="F171" s="185" t="str">
        <f>IF('1 Spec. - 2. Mervärdesmodell'!$C135="","Välj position",'1 Spec. - 2. Mervärdesmodell'!$B135&amp;" "&amp;'1 Spec. - 2. Mervärdesmodell'!$C135&amp;IF(OR(LEFT('1 Spec. - 2. Mervärdesmodell'!$C135,3)="Bef",LEFT('1 Spec. - 2. Mervärdesmodell'!$C135,3)="Övr"),": "&amp;'1 Spec. - 2. Mervärdesmodell'!$F135,'1 Spec. - 2. Mervärdesmodell'!$D135))</f>
        <v>Välj position</v>
      </c>
      <c r="G171" s="1" t="s">
        <v>677</v>
      </c>
      <c r="H171" s="1" t="str">
        <f t="shared" ref="H171:H193" si="12">G171&amp;" (Alla leverantörer kan offerera)"</f>
        <v>Kaffe, hela bönor mörkrost (Alla leverantörer kan offerera)</v>
      </c>
    </row>
    <row r="172" spans="3:8" x14ac:dyDescent="0.2">
      <c r="F172" s="185" t="str">
        <f>IF('1 Spec. - 2. Mervärdesmodell'!$C136="","Välj position",'1 Spec. - 2. Mervärdesmodell'!$B136&amp;" "&amp;'1 Spec. - 2. Mervärdesmodell'!$C136&amp;IF(OR(LEFT('1 Spec. - 2. Mervärdesmodell'!$C136,3)="Bef",LEFT('1 Spec. - 2. Mervärdesmodell'!$C136,3)="Övr"),": "&amp;'1 Spec. - 2. Mervärdesmodell'!$F136,'1 Spec. - 2. Mervärdesmodell'!$D136))</f>
        <v>Välj position</v>
      </c>
      <c r="G172" s="1" t="s">
        <v>679</v>
      </c>
      <c r="H172" s="1" t="str">
        <f t="shared" si="12"/>
        <v>Kaffe, hela bönor mellanrost (Alla leverantörer kan offerera)</v>
      </c>
    </row>
    <row r="173" spans="3:8" x14ac:dyDescent="0.2">
      <c r="F173" s="185" t="str">
        <f>IF('1 Spec. - 2. Mervärdesmodell'!$C137="","Välj position",'1 Spec. - 2. Mervärdesmodell'!$B137&amp;" "&amp;'1 Spec. - 2. Mervärdesmodell'!$C137&amp;IF(OR(LEFT('1 Spec. - 2. Mervärdesmodell'!$C137,3)="Bef",LEFT('1 Spec. - 2. Mervärdesmodell'!$C137,3)="Övr"),": "&amp;'1 Spec. - 2. Mervärdesmodell'!$F137,'1 Spec. - 2. Mervärdesmodell'!$D137))</f>
        <v>Välj position</v>
      </c>
      <c r="G173" s="1" t="s">
        <v>680</v>
      </c>
      <c r="H173" s="1" t="str">
        <f t="shared" si="12"/>
        <v>Kaffe, hela bönor espresso (Alla leverantörer kan offerera)</v>
      </c>
    </row>
    <row r="174" spans="3:8" x14ac:dyDescent="0.2">
      <c r="F174" s="185" t="str">
        <f>IF('1 Spec. - 2. Mervärdesmodell'!$C138="","Välj position",'1 Spec. - 2. Mervärdesmodell'!$B138&amp;" "&amp;'1 Spec. - 2. Mervärdesmodell'!$C138&amp;IF(OR(LEFT('1 Spec. - 2. Mervärdesmodell'!$C138,3)="Bef",LEFT('1 Spec. - 2. Mervärdesmodell'!$C138,3)="Övr"),": "&amp;'1 Spec. - 2. Mervärdesmodell'!$F138,'1 Spec. - 2. Mervärdesmodell'!$D138))</f>
        <v>Välj position</v>
      </c>
      <c r="G174" s="1" t="s">
        <v>681</v>
      </c>
      <c r="H174" s="1" t="str">
        <f t="shared" si="12"/>
        <v>Kaffe, malda bönor mörkrost (Alla leverantörer kan offerera)</v>
      </c>
    </row>
    <row r="175" spans="3:8" x14ac:dyDescent="0.2">
      <c r="F175" s="185" t="str">
        <f>IF('1 Spec. - 2. Mervärdesmodell'!$C139="","Välj position",'1 Spec. - 2. Mervärdesmodell'!$B139&amp;" "&amp;'1 Spec. - 2. Mervärdesmodell'!$C139&amp;IF(OR(LEFT('1 Spec. - 2. Mervärdesmodell'!$C139,3)="Bef",LEFT('1 Spec. - 2. Mervärdesmodell'!$C139,3)="Övr"),": "&amp;'1 Spec. - 2. Mervärdesmodell'!$F139,'1 Spec. - 2. Mervärdesmodell'!$D139))</f>
        <v>Välj position</v>
      </c>
      <c r="G175" s="1" t="s">
        <v>682</v>
      </c>
      <c r="H175" s="1" t="str">
        <f t="shared" si="12"/>
        <v>Kaffe, malda bönor mellanrost (Alla leverantörer kan offerera)</v>
      </c>
    </row>
    <row r="176" spans="3:8" x14ac:dyDescent="0.2">
      <c r="F176" s="185" t="str">
        <f>IF('1 Spec. - 2. Mervärdesmodell'!$C140="","Välj position",'1 Spec. - 2. Mervärdesmodell'!$B140&amp;" "&amp;'1 Spec. - 2. Mervärdesmodell'!$C140&amp;IF(OR(LEFT('1 Spec. - 2. Mervärdesmodell'!$C140,3)="Bef",LEFT('1 Spec. - 2. Mervärdesmodell'!$C140,3)="Övr"),": "&amp;'1 Spec. - 2. Mervärdesmodell'!$F140,'1 Spec. - 2. Mervärdesmodell'!$D140))</f>
        <v>Välj position</v>
      </c>
      <c r="G176" s="1" t="s">
        <v>683</v>
      </c>
      <c r="H176" s="1" t="str">
        <f t="shared" si="12"/>
        <v>Kaffe, instant mörkrost (Alla leverantörer kan offerera)</v>
      </c>
    </row>
    <row r="177" spans="6:8" x14ac:dyDescent="0.2">
      <c r="F177" s="185" t="str">
        <f>IF('1 Spec. - 2. Mervärdesmodell'!$C141="","Välj position",'1 Spec. - 2. Mervärdesmodell'!$B141&amp;" "&amp;'1 Spec. - 2. Mervärdesmodell'!$C141&amp;IF(OR(LEFT('1 Spec. - 2. Mervärdesmodell'!$C141,3)="Bef",LEFT('1 Spec. - 2. Mervärdesmodell'!$C141,3)="Övr"),": "&amp;'1 Spec. - 2. Mervärdesmodell'!$F141,'1 Spec. - 2. Mervärdesmodell'!$D141))</f>
        <v>Välj position</v>
      </c>
      <c r="G177" s="1" t="s">
        <v>684</v>
      </c>
      <c r="H177" s="1" t="str">
        <f t="shared" si="12"/>
        <v>Kaffe, instant mellanrost (Alla leverantörer kan offerera)</v>
      </c>
    </row>
    <row r="178" spans="6:8" x14ac:dyDescent="0.2">
      <c r="F178" s="185" t="str">
        <f>IF('1 Spec. - 2. Mervärdesmodell'!$C142="","Välj position",'1 Spec. - 2. Mervärdesmodell'!$B142&amp;" "&amp;'1 Spec. - 2. Mervärdesmodell'!$C142&amp;IF(OR(LEFT('1 Spec. - 2. Mervärdesmodell'!$C142,3)="Bef",LEFT('1 Spec. - 2. Mervärdesmodell'!$C142,3)="Övr"),": "&amp;'1 Spec. - 2. Mervärdesmodell'!$F142,'1 Spec. - 2. Mervärdesmodell'!$D142))</f>
        <v>Välj position</v>
      </c>
      <c r="G178" s="1" t="s">
        <v>685</v>
      </c>
      <c r="H178" s="1" t="str">
        <f t="shared" si="12"/>
        <v>Kaffe, instant espresso (Alla leverantörer kan offerera)</v>
      </c>
    </row>
    <row r="179" spans="6:8" x14ac:dyDescent="0.2">
      <c r="F179" s="185" t="str">
        <f>IF('1 Spec. - 2. Mervärdesmodell'!$C143="","Välj position",'1 Spec. - 2. Mervärdesmodell'!$B143&amp;" "&amp;'1 Spec. - 2. Mervärdesmodell'!$C143&amp;IF(OR(LEFT('1 Spec. - 2. Mervärdesmodell'!$C143,3)="Bef",LEFT('1 Spec. - 2. Mervärdesmodell'!$C143,3)="Övr"),": "&amp;'1 Spec. - 2. Mervärdesmodell'!$F143,'1 Spec. - 2. Mervärdesmodell'!$D143))</f>
        <v>Välj position</v>
      </c>
      <c r="G179" s="1" t="s">
        <v>686</v>
      </c>
      <c r="H179" s="1" t="str">
        <f t="shared" si="12"/>
        <v>Te, klassisk smak (t.ex. Earl Grey, English breakfast) (Alla leverantörer kan offerera)</v>
      </c>
    </row>
    <row r="180" spans="6:8" x14ac:dyDescent="0.2">
      <c r="F180" s="185" t="str">
        <f>IF('1 Spec. - 2. Mervärdesmodell'!$C144="","Välj position",'1 Spec. - 2. Mervärdesmodell'!$B144&amp;" "&amp;'1 Spec. - 2. Mervärdesmodell'!$C144&amp;IF(OR(LEFT('1 Spec. - 2. Mervärdesmodell'!$C144,3)="Bef",LEFT('1 Spec. - 2. Mervärdesmodell'!$C144,3)="Övr"),": "&amp;'1 Spec. - 2. Mervärdesmodell'!$F144,'1 Spec. - 2. Mervärdesmodell'!$D144))</f>
        <v>Välj position</v>
      </c>
      <c r="G180" s="1" t="s">
        <v>687</v>
      </c>
      <c r="H180" s="1" t="str">
        <f t="shared" si="12"/>
        <v>Te, smaksatt svart (Alla leverantörer kan offerera)</v>
      </c>
    </row>
    <row r="181" spans="6:8" x14ac:dyDescent="0.2">
      <c r="F181" s="185" t="str">
        <f>IF('1 Spec. - 2. Mervärdesmodell'!$C145="","Välj position",'1 Spec. - 2. Mervärdesmodell'!$B145&amp;" "&amp;'1 Spec. - 2. Mervärdesmodell'!$C145&amp;IF(OR(LEFT('1 Spec. - 2. Mervärdesmodell'!$C145,3)="Bef",LEFT('1 Spec. - 2. Mervärdesmodell'!$C145,3)="Övr"),": "&amp;'1 Spec. - 2. Mervärdesmodell'!$F145,'1 Spec. - 2. Mervärdesmodell'!$D145))</f>
        <v>Välj position</v>
      </c>
      <c r="G181" s="1" t="s">
        <v>688</v>
      </c>
      <c r="H181" s="1" t="str">
        <f t="shared" si="12"/>
        <v>Te, rött (Alla leverantörer kan offerera)</v>
      </c>
    </row>
    <row r="182" spans="6:8" x14ac:dyDescent="0.2">
      <c r="F182" s="185" t="str">
        <f>IF('1 Spec. - 2. Mervärdesmodell'!$C146="","Välj position",'1 Spec. - 2. Mervärdesmodell'!$B146&amp;" "&amp;'1 Spec. - 2. Mervärdesmodell'!$C146&amp;IF(OR(LEFT('1 Spec. - 2. Mervärdesmodell'!$C146,3)="Bef",LEFT('1 Spec. - 2. Mervärdesmodell'!$C146,3)="Övr"),": "&amp;'1 Spec. - 2. Mervärdesmodell'!$F146,'1 Spec. - 2. Mervärdesmodell'!$D146))</f>
        <v>Välj position</v>
      </c>
      <c r="G182" s="1" t="s">
        <v>689</v>
      </c>
      <c r="H182" s="1" t="str">
        <f t="shared" si="12"/>
        <v>Te, grönt (Alla leverantörer kan offerera)</v>
      </c>
    </row>
    <row r="183" spans="6:8" x14ac:dyDescent="0.2">
      <c r="F183" s="185" t="str">
        <f>IF('1 Spec. - 2. Mervärdesmodell'!$C147="","Välj position",'1 Spec. - 2. Mervärdesmodell'!$B147&amp;" "&amp;'1 Spec. - 2. Mervärdesmodell'!$C147&amp;IF(OR(LEFT('1 Spec. - 2. Mervärdesmodell'!$C147,3)="Bef",LEFT('1 Spec. - 2. Mervärdesmodell'!$C147,3)="Övr"),": "&amp;'1 Spec. - 2. Mervärdesmodell'!$F147,'1 Spec. - 2. Mervärdesmodell'!$D147))</f>
        <v>Välj position</v>
      </c>
      <c r="G183" s="1" t="s">
        <v>690</v>
      </c>
      <c r="H183" s="1" t="str">
        <f t="shared" si="12"/>
        <v>Te, ört (Alla leverantörer kan offerera)</v>
      </c>
    </row>
    <row r="184" spans="6:8" x14ac:dyDescent="0.2">
      <c r="F184" s="185" t="str">
        <f>IF('1 Spec. - 2. Mervärdesmodell'!$C148="","Välj position",'1 Spec. - 2. Mervärdesmodell'!$B148&amp;" "&amp;'1 Spec. - 2. Mervärdesmodell'!$C148&amp;IF(OR(LEFT('1 Spec. - 2. Mervärdesmodell'!$C148,3)="Bef",LEFT('1 Spec. - 2. Mervärdesmodell'!$C148,3)="Övr"),": "&amp;'1 Spec. - 2. Mervärdesmodell'!$F148,'1 Spec. - 2. Mervärdesmodell'!$D148))</f>
        <v>Välj position</v>
      </c>
      <c r="G184" s="1" t="s">
        <v>662</v>
      </c>
      <c r="H184" s="1" t="str">
        <f t="shared" si="12"/>
        <v>Choklad (Alla leverantörer kan offerera)</v>
      </c>
    </row>
    <row r="185" spans="6:8" x14ac:dyDescent="0.2">
      <c r="F185" s="185" t="str">
        <f>IF('1 Spec. - 2. Mervärdesmodell'!$C149="","Välj position",'1 Spec. - 2. Mervärdesmodell'!$B149&amp;" "&amp;'1 Spec. - 2. Mervärdesmodell'!$C149&amp;IF(OR(LEFT('1 Spec. - 2. Mervärdesmodell'!$C149,3)="Bef",LEFT('1 Spec. - 2. Mervärdesmodell'!$C149,3)="Övr"),": "&amp;'1 Spec. - 2. Mervärdesmodell'!$F149,'1 Spec. - 2. Mervärdesmodell'!$D149))</f>
        <v>Välj position</v>
      </c>
      <c r="G185" s="1" t="s">
        <v>691</v>
      </c>
      <c r="H185" s="1" t="str">
        <f t="shared" si="12"/>
        <v>Mjölkdryck, ekologisk tetra (ca 1,6-2 cl) (Alla leverantörer kan offerera)</v>
      </c>
    </row>
    <row r="186" spans="6:8" x14ac:dyDescent="0.2">
      <c r="F186" s="185" t="str">
        <f>IF('1 Spec. - 2. Mervärdesmodell'!$C150="","Välj position",'1 Spec. - 2. Mervärdesmodell'!$B150&amp;" "&amp;'1 Spec. - 2. Mervärdesmodell'!$C150&amp;IF(OR(LEFT('1 Spec. - 2. Mervärdesmodell'!$C150,3)="Bef",LEFT('1 Spec. - 2. Mervärdesmodell'!$C150,3)="Övr"),": "&amp;'1 Spec. - 2. Mervärdesmodell'!$F150,'1 Spec. - 2. Mervärdesmodell'!$D150))</f>
        <v>Välj position</v>
      </c>
      <c r="G186" s="1" t="s">
        <v>693</v>
      </c>
      <c r="H186" s="1" t="str">
        <f t="shared" si="12"/>
        <v>Mjölkdryck, laktosfri tetra (ca 1,6-2 cl) (Alla leverantörer kan offerera)</v>
      </c>
    </row>
    <row r="187" spans="6:8" x14ac:dyDescent="0.2">
      <c r="F187" s="185" t="str">
        <f>IF('1 Spec. - 2. Mervärdesmodell'!$C151="","Välj position",'1 Spec. - 2. Mervärdesmodell'!$B151&amp;" "&amp;'1 Spec. - 2. Mervärdesmodell'!$C151&amp;IF(OR(LEFT('1 Spec. - 2. Mervärdesmodell'!$C151,3)="Bef",LEFT('1 Spec. - 2. Mervärdesmodell'!$C151,3)="Övr"),": "&amp;'1 Spec. - 2. Mervärdesmodell'!$F151,'1 Spec. - 2. Mervärdesmodell'!$D151))</f>
        <v>Välj position</v>
      </c>
      <c r="G187" s="1" t="s">
        <v>663</v>
      </c>
      <c r="H187" s="1" t="str">
        <f t="shared" si="12"/>
        <v>Mjölkpulver (Alla leverantörer kan offerera)</v>
      </c>
    </row>
    <row r="188" spans="6:8" x14ac:dyDescent="0.2">
      <c r="F188" s="185" t="str">
        <f>IF('1 Spec. - 2. Mervärdesmodell'!$C152="","Välj position",'1 Spec. - 2. Mervärdesmodell'!$B152&amp;" "&amp;'1 Spec. - 2. Mervärdesmodell'!$C152&amp;IF(OR(LEFT('1 Spec. - 2. Mervärdesmodell'!$C152,3)="Bef",LEFT('1 Spec. - 2. Mervärdesmodell'!$C152,3)="Övr"),": "&amp;'1 Spec. - 2. Mervärdesmodell'!$F152,'1 Spec. - 2. Mervärdesmodell'!$D152))</f>
        <v>Välj position</v>
      </c>
      <c r="G188" s="1" t="s">
        <v>694</v>
      </c>
      <c r="H188" s="1" t="str">
        <f t="shared" si="12"/>
        <v>Socker, strö, ekologisk (Alla leverantörer kan offerera)</v>
      </c>
    </row>
    <row r="189" spans="6:8" x14ac:dyDescent="0.2">
      <c r="G189" s="1" t="s">
        <v>695</v>
      </c>
      <c r="H189" s="1" t="str">
        <f t="shared" si="12"/>
        <v>Socker, portionsförpackat (Alla leverantörer kan offerera)</v>
      </c>
    </row>
    <row r="190" spans="6:8" x14ac:dyDescent="0.2">
      <c r="G190" s="1" t="s">
        <v>696</v>
      </c>
      <c r="H190" s="1" t="str">
        <f t="shared" si="12"/>
        <v>Honung, flytande (Alla leverantörer kan offerera)</v>
      </c>
    </row>
    <row r="191" spans="6:8" x14ac:dyDescent="0.2">
      <c r="G191" s="1" t="s">
        <v>697</v>
      </c>
      <c r="H191" s="1" t="str">
        <f t="shared" si="12"/>
        <v>Sötningsmedel, portionsförpackat (Alla leverantörer kan offerera)</v>
      </c>
    </row>
    <row r="192" spans="6:8" x14ac:dyDescent="0.2">
      <c r="G192" s="1" t="s">
        <v>699</v>
      </c>
      <c r="H192" s="1" t="str">
        <f t="shared" si="12"/>
        <v>Pappmugg (ca 20-30 cl) (Alla leverantörer kan offerera)</v>
      </c>
    </row>
    <row r="193" spans="7:8" x14ac:dyDescent="0.2">
      <c r="G193" s="1" t="s">
        <v>701</v>
      </c>
      <c r="H193" s="1" t="str">
        <f t="shared" si="12"/>
        <v>Pappmugg (ca 10-12 cl) (Alla leverantörer kan offerera)</v>
      </c>
    </row>
    <row r="194" spans="7:8" x14ac:dyDescent="0.2">
      <c r="G194" s="1" t="s">
        <v>702</v>
      </c>
      <c r="H194" s="1" t="str">
        <f>G194&amp;" (Alla leverantörer kan offerera)"</f>
        <v>Rörpinne/sked (till 20-30 cl mugg) (Alla leverantörer kan offerera)</v>
      </c>
    </row>
  </sheetData>
  <sheetProtection algorithmName="SHA-512" hashValue="19FOSndWf3yPOPL1UueL+wtkHkBRaEKhpmj4WY+9ivSteWdYNBB4AmfmPGzJ2s46+YPhNZN8G64Rgfm9ifRTWA==" saltValue="hVltFPauk8DWkB9Du3OVbA==" spinCount="100000" sheet="1" objects="1" scenarios="1" selectLockedCells="1"/>
  <phoneticPr fontId="14" type="noConversion"/>
  <conditionalFormatting sqref="D64:D66">
    <cfRule type="expression" dxfId="0" priority="1">
      <formula>ISNUMBER(SEARCH("bör",$B$94))=TRUE</formula>
    </cfRule>
  </conditionalFormatting>
  <pageMargins left="0.7" right="0.7" top="0.75" bottom="0.75" header="0.3" footer="0.3"/>
  <pageSetup paperSize="9" scale="29" orientation="landscape"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dimension ref="A1:F13"/>
  <sheetViews>
    <sheetView zoomScaleNormal="100" workbookViewId="0"/>
  </sheetViews>
  <sheetFormatPr defaultColWidth="9.140625" defaultRowHeight="12.75" x14ac:dyDescent="0.2"/>
  <cols>
    <col min="1" max="1" width="9.140625" style="92"/>
    <col min="2" max="2" width="15" style="92" bestFit="1" customWidth="1"/>
    <col min="3" max="3" width="12.28515625" style="92" bestFit="1" customWidth="1"/>
    <col min="4" max="4" width="9.140625" style="92"/>
    <col min="5" max="5" width="65.140625" style="92" bestFit="1" customWidth="1"/>
    <col min="6" max="6" width="10.140625" style="92" bestFit="1" customWidth="1"/>
    <col min="7" max="16384" width="9.140625" style="92"/>
  </cols>
  <sheetData>
    <row r="1" spans="1:6" x14ac:dyDescent="0.2">
      <c r="A1" s="92" t="s">
        <v>125</v>
      </c>
      <c r="B1" s="92" t="b">
        <v>0</v>
      </c>
    </row>
    <row r="2" spans="1:6" x14ac:dyDescent="0.2">
      <c r="A2" s="118" t="s">
        <v>9</v>
      </c>
      <c r="B2" s="2" t="s">
        <v>161</v>
      </c>
      <c r="C2" s="2"/>
      <c r="D2" s="92">
        <v>1</v>
      </c>
      <c r="E2" s="119" t="str">
        <f>INDEX(E3:E5,D2)</f>
        <v>Adminläge! Klicka här för att låsa vita celler.</v>
      </c>
    </row>
    <row r="3" spans="1:6" x14ac:dyDescent="0.2">
      <c r="A3" s="118" t="s">
        <v>10</v>
      </c>
      <c r="B3" s="116" t="s">
        <v>161</v>
      </c>
      <c r="C3" s="2"/>
      <c r="E3" s="2" t="s">
        <v>159</v>
      </c>
    </row>
    <row r="4" spans="1:6" x14ac:dyDescent="0.2">
      <c r="A4" s="118" t="s">
        <v>11</v>
      </c>
      <c r="B4" s="117" t="s">
        <v>161</v>
      </c>
      <c r="C4" s="2" t="s">
        <v>16</v>
      </c>
      <c r="E4" s="119" t="s">
        <v>157</v>
      </c>
    </row>
    <row r="5" spans="1:6" x14ac:dyDescent="0.2">
      <c r="A5" s="118" t="s">
        <v>12</v>
      </c>
      <c r="B5" s="100" t="s">
        <v>13</v>
      </c>
      <c r="C5" s="2" t="s">
        <v>126</v>
      </c>
      <c r="E5" s="119" t="s">
        <v>158</v>
      </c>
    </row>
    <row r="6" spans="1:6" x14ac:dyDescent="0.2">
      <c r="A6" s="118"/>
      <c r="B6" s="93"/>
      <c r="C6" s="2" t="s">
        <v>14</v>
      </c>
      <c r="F6" s="120"/>
    </row>
    <row r="7" spans="1:6" x14ac:dyDescent="0.2">
      <c r="A7" s="118"/>
      <c r="B7" s="94"/>
      <c r="C7" s="2" t="s">
        <v>15</v>
      </c>
      <c r="E7" s="92" t="s">
        <v>309</v>
      </c>
    </row>
    <row r="8" spans="1:6" x14ac:dyDescent="0.2">
      <c r="A8" s="118"/>
      <c r="B8" s="95"/>
      <c r="C8" s="2" t="s">
        <v>17</v>
      </c>
      <c r="E8" s="92">
        <f>VALUE(IF(ISNUMBER(SEARCH("2",DpDwnTDV))=TRUE,"2","1"))</f>
        <v>2</v>
      </c>
    </row>
    <row r="9" spans="1:6" x14ac:dyDescent="0.2">
      <c r="A9" s="118"/>
      <c r="B9" s="3"/>
      <c r="C9" s="2" t="s">
        <v>18</v>
      </c>
      <c r="E9" s="92" t="str">
        <f>"Alt"&amp;IF(ISNUMBER(SEARCH("1",DpDwnUtvddrop))=TRUE,"1",IF(ISNUMBER(SEARCH("2",DpDwnUtvddrop))=TRUE,"2",IF(ISNUMBER(SEARCH("3",DpDwnUtvddrop))=TRUE,"3",IF(ISNUMBER(SEARCH("4",DpDwnUtvddrop))=TRUE,"4"))))</f>
        <v>AltFALSE</v>
      </c>
    </row>
    <row r="10" spans="1:6" x14ac:dyDescent="0.2">
      <c r="A10" s="2"/>
      <c r="B10" s="2"/>
      <c r="C10" s="2"/>
    </row>
    <row r="12" spans="1:6" x14ac:dyDescent="0.2">
      <c r="E12" s="2" t="s">
        <v>981</v>
      </c>
      <c r="F12" s="2" t="s">
        <v>1043</v>
      </c>
    </row>
    <row r="13" spans="1:6" x14ac:dyDescent="0.2">
      <c r="E13" s="2" t="s">
        <v>982</v>
      </c>
      <c r="F13" s="400">
        <v>46245</v>
      </c>
    </row>
  </sheetData>
  <sheetProtection algorithmName="SHA-512" hashValue="DkY14Fgfoue5P8evh8ERufJ9Lc6hLOyufHolTUCqS4KpaFwoF7K11hFSk//2v/JzmnmW0a6x5nLFLE49OvtPuA==" saltValue="6gAftudk3fT2mk72KM+7vA==" spinCount="100000" sheet="1" objects="1" scenarios="1" selectLockedCell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15792-850B-4A04-9E3C-3B5AFE850A1A}">
  <sheetPr codeName="Sheet2"/>
  <dimension ref="A1:P8"/>
  <sheetViews>
    <sheetView zoomScaleNormal="100" workbookViewId="0"/>
  </sheetViews>
  <sheetFormatPr defaultRowHeight="12.75" x14ac:dyDescent="0.2"/>
  <cols>
    <col min="4" max="4" width="22" bestFit="1" customWidth="1"/>
  </cols>
  <sheetData>
    <row r="1" spans="1:16" ht="15.75" x14ac:dyDescent="0.25">
      <c r="A1" s="349" t="s">
        <v>810</v>
      </c>
      <c r="B1" s="350" t="s">
        <v>19</v>
      </c>
      <c r="C1" s="351" t="s">
        <v>811</v>
      </c>
      <c r="D1" s="350" t="s">
        <v>31</v>
      </c>
      <c r="E1" s="350" t="s">
        <v>7</v>
      </c>
      <c r="F1" s="350" t="s">
        <v>5</v>
      </c>
      <c r="G1" s="350" t="s">
        <v>53</v>
      </c>
      <c r="H1" s="351" t="s">
        <v>27</v>
      </c>
      <c r="I1" s="351" t="s">
        <v>28</v>
      </c>
      <c r="J1" s="350" t="s">
        <v>25</v>
      </c>
      <c r="K1" s="350" t="s">
        <v>1</v>
      </c>
      <c r="L1" s="350" t="s">
        <v>2</v>
      </c>
      <c r="M1" s="350" t="s">
        <v>3</v>
      </c>
      <c r="N1" s="351" t="s">
        <v>24</v>
      </c>
      <c r="O1" s="351" t="s">
        <v>8</v>
      </c>
      <c r="P1" s="351" t="s">
        <v>26</v>
      </c>
    </row>
    <row r="2" spans="1:16" ht="15.75" x14ac:dyDescent="0.25">
      <c r="A2" s="352"/>
      <c r="B2" s="353"/>
      <c r="C2" s="353"/>
      <c r="D2" s="353"/>
      <c r="E2" s="353"/>
      <c r="F2" s="353"/>
      <c r="G2" s="353"/>
      <c r="H2" s="354"/>
      <c r="I2" s="354"/>
      <c r="J2" s="353"/>
      <c r="K2" s="353"/>
      <c r="L2" s="353"/>
      <c r="M2" s="353"/>
      <c r="N2" s="354"/>
      <c r="O2" s="354"/>
      <c r="P2" s="354"/>
    </row>
    <row r="3" spans="1:16" ht="15.75" x14ac:dyDescent="0.25">
      <c r="A3" s="355" t="s">
        <v>812</v>
      </c>
      <c r="B3" s="356" t="s">
        <v>813</v>
      </c>
      <c r="C3" s="357" t="s">
        <v>814</v>
      </c>
      <c r="D3" s="356">
        <v>5563072171</v>
      </c>
      <c r="E3" s="356" t="s">
        <v>815</v>
      </c>
      <c r="F3" s="356">
        <v>55320</v>
      </c>
      <c r="G3" s="356" t="s">
        <v>816</v>
      </c>
      <c r="H3" s="354" t="s">
        <v>60</v>
      </c>
      <c r="I3" s="354" t="s">
        <v>61</v>
      </c>
      <c r="J3" s="358" t="s">
        <v>817</v>
      </c>
      <c r="K3" s="358" t="s">
        <v>818</v>
      </c>
      <c r="L3" s="353" t="s">
        <v>819</v>
      </c>
      <c r="M3" s="358" t="s">
        <v>820</v>
      </c>
      <c r="N3" s="354" t="s">
        <v>66</v>
      </c>
      <c r="O3" s="354" t="s">
        <v>67</v>
      </c>
      <c r="P3" s="354" t="s">
        <v>68</v>
      </c>
    </row>
    <row r="4" spans="1:16" ht="15.75" x14ac:dyDescent="0.25">
      <c r="A4" s="355">
        <v>3</v>
      </c>
      <c r="B4" s="356" t="s">
        <v>978</v>
      </c>
      <c r="C4" s="357" t="s">
        <v>821</v>
      </c>
      <c r="D4" s="356">
        <v>5561331637</v>
      </c>
      <c r="E4" s="356" t="s">
        <v>822</v>
      </c>
      <c r="F4" s="356">
        <v>11122</v>
      </c>
      <c r="G4" s="356" t="s">
        <v>823</v>
      </c>
      <c r="H4" s="354" t="s">
        <v>824</v>
      </c>
      <c r="I4" s="354" t="s">
        <v>825</v>
      </c>
      <c r="J4" s="356" t="s">
        <v>826</v>
      </c>
      <c r="K4" s="356" t="s">
        <v>827</v>
      </c>
      <c r="L4" s="353" t="s">
        <v>828</v>
      </c>
      <c r="M4" s="356" t="s">
        <v>829</v>
      </c>
      <c r="N4" s="354" t="s">
        <v>830</v>
      </c>
      <c r="O4" s="354" t="s">
        <v>831</v>
      </c>
      <c r="P4" s="354" t="s">
        <v>832</v>
      </c>
    </row>
    <row r="5" spans="1:16" ht="15.75" x14ac:dyDescent="0.25">
      <c r="A5" s="355" t="s">
        <v>833</v>
      </c>
      <c r="B5" s="356" t="s">
        <v>834</v>
      </c>
      <c r="C5" s="357" t="s">
        <v>835</v>
      </c>
      <c r="D5" s="356">
        <v>5565765954</v>
      </c>
      <c r="E5" s="356" t="s">
        <v>836</v>
      </c>
      <c r="F5" s="356">
        <v>11251</v>
      </c>
      <c r="G5" s="356" t="s">
        <v>823</v>
      </c>
      <c r="H5" s="354" t="s">
        <v>837</v>
      </c>
      <c r="I5" s="354" t="s">
        <v>838</v>
      </c>
      <c r="J5" s="358" t="s">
        <v>839</v>
      </c>
      <c r="K5" s="356" t="s">
        <v>840</v>
      </c>
      <c r="L5" s="353" t="s">
        <v>841</v>
      </c>
      <c r="M5" s="356" t="s">
        <v>842</v>
      </c>
      <c r="N5" s="354" t="s">
        <v>843</v>
      </c>
      <c r="O5" s="354" t="s">
        <v>844</v>
      </c>
      <c r="P5" s="354" t="s">
        <v>845</v>
      </c>
    </row>
    <row r="6" spans="1:16" ht="15.75" x14ac:dyDescent="0.25">
      <c r="A6" s="355">
        <v>3</v>
      </c>
      <c r="B6" s="356" t="s">
        <v>846</v>
      </c>
      <c r="C6" s="357" t="s">
        <v>847</v>
      </c>
      <c r="D6" s="356">
        <v>9166406794</v>
      </c>
      <c r="E6" s="356" t="s">
        <v>848</v>
      </c>
      <c r="F6" s="356">
        <v>17123</v>
      </c>
      <c r="G6" s="356" t="s">
        <v>849</v>
      </c>
      <c r="H6" s="354" t="s">
        <v>850</v>
      </c>
      <c r="I6" s="354" t="s">
        <v>851</v>
      </c>
      <c r="J6" s="356" t="s">
        <v>852</v>
      </c>
      <c r="K6" s="356" t="s">
        <v>853</v>
      </c>
      <c r="L6" s="353" t="s">
        <v>854</v>
      </c>
      <c r="M6" s="356" t="s">
        <v>855</v>
      </c>
      <c r="N6" s="354" t="s">
        <v>856</v>
      </c>
      <c r="O6" s="354" t="s">
        <v>857</v>
      </c>
      <c r="P6" s="354" t="s">
        <v>858</v>
      </c>
    </row>
    <row r="7" spans="1:16" ht="15.75" x14ac:dyDescent="0.25">
      <c r="A7" s="355" t="s">
        <v>859</v>
      </c>
      <c r="B7" s="356" t="s">
        <v>860</v>
      </c>
      <c r="C7" s="357" t="s">
        <v>861</v>
      </c>
      <c r="D7" s="356">
        <v>5562581461</v>
      </c>
      <c r="E7" s="356" t="s">
        <v>862</v>
      </c>
      <c r="F7" s="356">
        <v>17123</v>
      </c>
      <c r="G7" s="356" t="s">
        <v>863</v>
      </c>
      <c r="H7" s="354" t="s">
        <v>864</v>
      </c>
      <c r="I7" s="354" t="s">
        <v>865</v>
      </c>
      <c r="J7" s="358" t="s">
        <v>866</v>
      </c>
      <c r="K7" s="356" t="s">
        <v>867</v>
      </c>
      <c r="L7" s="359" t="s">
        <v>868</v>
      </c>
      <c r="M7" s="356" t="s">
        <v>869</v>
      </c>
      <c r="N7" s="354" t="s">
        <v>870</v>
      </c>
      <c r="O7" s="354" t="s">
        <v>871</v>
      </c>
      <c r="P7" s="354" t="s">
        <v>872</v>
      </c>
    </row>
    <row r="8" spans="1:16" ht="15.75" x14ac:dyDescent="0.25">
      <c r="A8" s="355" t="s">
        <v>859</v>
      </c>
      <c r="B8" s="360" t="s">
        <v>873</v>
      </c>
      <c r="C8" s="357" t="s">
        <v>874</v>
      </c>
      <c r="D8" s="360">
        <v>5560693318</v>
      </c>
      <c r="E8" s="360" t="s">
        <v>875</v>
      </c>
      <c r="F8" s="360">
        <v>12090</v>
      </c>
      <c r="G8" s="360" t="s">
        <v>823</v>
      </c>
      <c r="H8" s="354" t="s">
        <v>876</v>
      </c>
      <c r="I8" s="354" t="s">
        <v>877</v>
      </c>
      <c r="J8" s="361" t="s">
        <v>878</v>
      </c>
      <c r="K8" s="360" t="s">
        <v>879</v>
      </c>
      <c r="L8" s="359" t="s">
        <v>880</v>
      </c>
      <c r="M8" s="360" t="s">
        <v>881</v>
      </c>
      <c r="N8" s="354" t="s">
        <v>882</v>
      </c>
      <c r="O8" s="354" t="s">
        <v>883</v>
      </c>
      <c r="P8" s="354" t="s">
        <v>884</v>
      </c>
    </row>
  </sheetData>
  <sheetProtection algorithmName="SHA-512" hashValue="GRcZ9M3icccjSLLTNcn5P+TY8m2ABNKaIExgN/ylNO0ATHWngHQCp9FoygWRX9G84opGYlZV+4AxDMUGWusD0g==" saltValue="xmBlvbZ6PfZ59VVH2dGWGA==" spinCount="100000" sheet="1" objects="1" scenarios="1" selectLockedCells="1"/>
  <hyperlinks>
    <hyperlink ref="J7" r:id="rId1" xr:uid="{C871D58C-0BDC-4358-A8BE-AAD6DC8BBF1A}"/>
    <hyperlink ref="J3" r:id="rId2" xr:uid="{F5DDF6E1-8412-4127-B329-756A9CFE82F1}"/>
    <hyperlink ref="J5" r:id="rId3" xr:uid="{872154AA-6C83-474F-9C6F-C7D6A9BD4C0F}"/>
    <hyperlink ref="K3" r:id="rId4" xr:uid="{1CA4E052-7874-4019-B1F9-3B0DFCEC77A7}"/>
    <hyperlink ref="M3" r:id="rId5" xr:uid="{F32A2407-C4F9-457B-819C-795D4E173D0C}"/>
    <hyperlink ref="J8" r:id="rId6" xr:uid="{FDEF3452-4966-42D2-AB9C-EF931E1D354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0c3a147-0d64-46aa-a281-dc97358e8373">
      <Terms xmlns="http://schemas.microsoft.com/office/infopath/2007/PartnerControls"/>
    </lcf76f155ced4ddcb4097134ff3c332f>
    <TaxCatchAll xmlns="d7532cd0-e888-47d6-8f58-db0210f2500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29BBCBF21362E4099AE6C2F27C58737" ma:contentTypeVersion="19" ma:contentTypeDescription="Skapa ett nytt dokument." ma:contentTypeScope="" ma:versionID="6a6dac357d61cc5b6e4a086b6fbfbacc">
  <xsd:schema xmlns:xsd="http://www.w3.org/2001/XMLSchema" xmlns:xs="http://www.w3.org/2001/XMLSchema" xmlns:p="http://schemas.microsoft.com/office/2006/metadata/properties" xmlns:ns2="10c3a147-0d64-46aa-a281-dc97358e8373" xmlns:ns3="d7532cd0-e888-47d6-8f58-db0210f25002" targetNamespace="http://schemas.microsoft.com/office/2006/metadata/properties" ma:root="true" ma:fieldsID="467e7f8eca4ec0414b41f88dad2ec049" ns2:_="" ns3:_="">
    <xsd:import namespace="10c3a147-0d64-46aa-a281-dc97358e8373"/>
    <xsd:import namespace="d7532cd0-e888-47d6-8f58-db0210f250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3a147-0d64-46aa-a281-dc97358e8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ildmarkeringar" ma:readOnly="false" ma:fieldId="{5cf76f15-5ced-4ddc-b409-7134ff3c332f}" ma:taxonomyMulti="true" ma:sspId="e641fc9e-d469-439b-858c-bb315f8f2b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532cd0-e888-47d6-8f58-db0210f25002" elementFormDefault="qualified">
    <xsd:import namespace="http://schemas.microsoft.com/office/2006/documentManagement/types"/>
    <xsd:import namespace="http://schemas.microsoft.com/office/infopath/2007/PartnerControls"/>
    <xsd:element name="SharedWithUsers" ma:index="1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at med information" ma:internalName="SharedWithDetails" ma:readOnly="true">
      <xsd:simpleType>
        <xsd:restriction base="dms:Note">
          <xsd:maxLength value="255"/>
        </xsd:restriction>
      </xsd:simpleType>
    </xsd:element>
    <xsd:element name="TaxCatchAll" ma:index="23" nillable="true" ma:displayName="Taxonomy Catch All Column" ma:hidden="true" ma:list="{6914216c-8415-4a2a-a4f5-fae05d95c0cb}" ma:internalName="TaxCatchAll" ma:showField="CatchAllData" ma:web="d7532cd0-e888-47d6-8f58-db0210f25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5FCC9D-D413-4893-BE71-CD8B2134553B}">
  <ds:schemaRefs>
    <ds:schemaRef ds:uri="http://schemas.microsoft.com/office/2006/metadata/properties"/>
    <ds:schemaRef ds:uri="http://schemas.microsoft.com/office/infopath/2007/PartnerControls"/>
    <ds:schemaRef ds:uri="10c3a147-0d64-46aa-a281-dc97358e8373"/>
    <ds:schemaRef ds:uri="d7532cd0-e888-47d6-8f58-db0210f25002"/>
  </ds:schemaRefs>
</ds:datastoreItem>
</file>

<file path=customXml/itemProps2.xml><?xml version="1.0" encoding="utf-8"?>
<ds:datastoreItem xmlns:ds="http://schemas.openxmlformats.org/officeDocument/2006/customXml" ds:itemID="{0DAA8312-B7C7-4883-8366-29620B3B6290}">
  <ds:schemaRefs>
    <ds:schemaRef ds:uri="http://schemas.microsoft.com/sharepoint/v3/contenttype/forms"/>
  </ds:schemaRefs>
</ds:datastoreItem>
</file>

<file path=customXml/itemProps3.xml><?xml version="1.0" encoding="utf-8"?>
<ds:datastoreItem xmlns:ds="http://schemas.openxmlformats.org/officeDocument/2006/customXml" ds:itemID="{59DB8AC0-C75D-41ED-91BA-3801B1C51B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c3a147-0d64-46aa-a281-dc97358e8373"/>
    <ds:schemaRef ds:uri="d7532cd0-e888-47d6-8f58-db0210f25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6</vt:i4>
      </vt:variant>
      <vt:variant>
        <vt:lpstr>Namngivna områden</vt:lpstr>
      </vt:variant>
      <vt:variant>
        <vt:i4>128</vt:i4>
      </vt:variant>
    </vt:vector>
  </HeadingPairs>
  <TitlesOfParts>
    <vt:vector size="134" baseType="lpstr">
      <vt:lpstr>Instruktion</vt:lpstr>
      <vt:lpstr>Information</vt:lpstr>
      <vt:lpstr>1 Spec. - 1. Lägsta pris</vt:lpstr>
      <vt:lpstr>1 Spec. - 2. Mervärdesmodell</vt:lpstr>
      <vt:lpstr>2 Avtalstecknande</vt:lpstr>
      <vt:lpstr>LeverantörsAdmin</vt:lpstr>
      <vt:lpstr>AntalSpec01</vt:lpstr>
      <vt:lpstr>ButtonStatus</vt:lpstr>
      <vt:lpstr>ButtonText</vt:lpstr>
      <vt:lpstr>Information!Cell_CB_St2_Rd1</vt:lpstr>
      <vt:lpstr>Cell_CB_St2_Rd1</vt:lpstr>
      <vt:lpstr>Cell_CB_St2_Rd10</vt:lpstr>
      <vt:lpstr>Information!Cell_CB_St2_Rd11</vt:lpstr>
      <vt:lpstr>Cell_CB_St2_Rd11</vt:lpstr>
      <vt:lpstr>Information!Cell_CB_St2_Rd12</vt:lpstr>
      <vt:lpstr>Cell_CB_St2_Rd12</vt:lpstr>
      <vt:lpstr>Information!Cell_CB_St2_Rd13</vt:lpstr>
      <vt:lpstr>Cell_CB_St2_Rd13</vt:lpstr>
      <vt:lpstr>Information!Cell_CB_St2_Rd14</vt:lpstr>
      <vt:lpstr>Cell_CB_St2_Rd14</vt:lpstr>
      <vt:lpstr>Information!Cell_CB_St2_Rd15</vt:lpstr>
      <vt:lpstr>Cell_CB_St2_Rd15</vt:lpstr>
      <vt:lpstr>Information!Cell_CB_St2_Rd16</vt:lpstr>
      <vt:lpstr>Cell_CB_St2_Rd16</vt:lpstr>
      <vt:lpstr>Information!Cell_CB_St2_Rd17</vt:lpstr>
      <vt:lpstr>Cell_CB_St2_Rd17</vt:lpstr>
      <vt:lpstr>Information!Cell_CB_St2_Rd18</vt:lpstr>
      <vt:lpstr>Cell_CB_St2_Rd18</vt:lpstr>
      <vt:lpstr>Information!Cell_CB_St2_Rd19</vt:lpstr>
      <vt:lpstr>Cell_CB_St2_Rd19</vt:lpstr>
      <vt:lpstr>Cell_CB_St2_Rd2</vt:lpstr>
      <vt:lpstr>Cell_CB_St2_Rd20</vt:lpstr>
      <vt:lpstr>Cell_CB_St2_Rd3</vt:lpstr>
      <vt:lpstr>Cell_CB_St2_Rd4</vt:lpstr>
      <vt:lpstr>Cell_CB_St2_Rd5</vt:lpstr>
      <vt:lpstr>Cell_CB_St2_Rd6</vt:lpstr>
      <vt:lpstr>Cell_CB_St2_Rd7</vt:lpstr>
      <vt:lpstr>Cell_CB_St2_Rd8</vt:lpstr>
      <vt:lpstr>Cell_CB_St2_Rd9</vt:lpstr>
      <vt:lpstr>'1 Spec. - 2. Mervärdesmodell'!DpDwnTDV</vt:lpstr>
      <vt:lpstr>Information!DpDwnTDV</vt:lpstr>
      <vt:lpstr>DpDwnTDV</vt:lpstr>
      <vt:lpstr>Information!DpDwnUtvddrop</vt:lpstr>
      <vt:lpstr>JaNej</vt:lpstr>
      <vt:lpstr>KaffeautomaterServiceHyra</vt:lpstr>
      <vt:lpstr>KaffeautomaterServiceKöp</vt:lpstr>
      <vt:lpstr>KaffeautomtaterServiceHyra</vt:lpstr>
      <vt:lpstr>KaffeuaomtaterServiceHyra</vt:lpstr>
      <vt:lpstr>KravKaffe</vt:lpstr>
      <vt:lpstr>KravVaror</vt:lpstr>
      <vt:lpstr>KravVatten</vt:lpstr>
      <vt:lpstr>'1 Spec. - 2. Mervärdesmodell'!LarmStatus</vt:lpstr>
      <vt:lpstr>Information!LarmStatus</vt:lpstr>
      <vt:lpstr>LarmStatus</vt:lpstr>
      <vt:lpstr>ListaVaraTjänst</vt:lpstr>
      <vt:lpstr>ListLevNamn</vt:lpstr>
      <vt:lpstr>ListvalRegion</vt:lpstr>
      <vt:lpstr>LockStatus</vt:lpstr>
      <vt:lpstr>MiljöNrTjänst</vt:lpstr>
      <vt:lpstr>Nej</vt:lpstr>
      <vt:lpstr>NrTjänst</vt:lpstr>
      <vt:lpstr>pkey</vt:lpstr>
      <vt:lpstr>ResLevDelområde</vt:lpstr>
      <vt:lpstr>ResOpt</vt:lpstr>
      <vt:lpstr>Information!ResVarTja</vt:lpstr>
      <vt:lpstr>Service</vt:lpstr>
      <vt:lpstr>ServiceVidKöp</vt:lpstr>
      <vt:lpstr>ServiceVidKöpVatten</vt:lpstr>
      <vt:lpstr>Information!SpecBilaga</vt:lpstr>
      <vt:lpstr>SpecBilaga</vt:lpstr>
      <vt:lpstr>Information!StatusSpec01</vt:lpstr>
      <vt:lpstr>StatusSpec01</vt:lpstr>
      <vt:lpstr>TblBeräkning</vt:lpstr>
      <vt:lpstr>Information!TblDelområde</vt:lpstr>
      <vt:lpstr>TblDelområde</vt:lpstr>
      <vt:lpstr>TblEnhet</vt:lpstr>
      <vt:lpstr>Information!TblGrundTilldeln</vt:lpstr>
      <vt:lpstr>TblGrundTilldeln</vt:lpstr>
      <vt:lpstr>TblKrv2</vt:lpstr>
      <vt:lpstr>TblKrvRes1</vt:lpstr>
      <vt:lpstr>TblKrvRes10</vt:lpstr>
      <vt:lpstr>TblKrvRes11</vt:lpstr>
      <vt:lpstr>TblKrvRes12</vt:lpstr>
      <vt:lpstr>TblKrvRes13</vt:lpstr>
      <vt:lpstr>TblKrvRes14</vt:lpstr>
      <vt:lpstr>TblKrvRes15</vt:lpstr>
      <vt:lpstr>TblKrvRes16</vt:lpstr>
      <vt:lpstr>TblKrvRes17</vt:lpstr>
      <vt:lpstr>TblKrvRes18</vt:lpstr>
      <vt:lpstr>TblKrvRes19</vt:lpstr>
      <vt:lpstr>TblKrvRes2</vt:lpstr>
      <vt:lpstr>TblKrvRes20</vt:lpstr>
      <vt:lpstr>TblKrvRes3</vt:lpstr>
      <vt:lpstr>TblKrvRes4</vt:lpstr>
      <vt:lpstr>TblKrvRes5</vt:lpstr>
      <vt:lpstr>TblKrvRes6</vt:lpstr>
      <vt:lpstr>TblKrvRes7</vt:lpstr>
      <vt:lpstr>TblKrvRes8</vt:lpstr>
      <vt:lpstr>TblKrvRes9</vt:lpstr>
      <vt:lpstr>TblLeverantörer</vt:lpstr>
      <vt:lpstr>TblTjänst</vt:lpstr>
      <vt:lpstr>Information!TblUtVrd</vt:lpstr>
      <vt:lpstr>TblUtVrd</vt:lpstr>
      <vt:lpstr>TblVaraTjanstAlt</vt:lpstr>
      <vt:lpstr>TidsåtgNrTjänst</vt:lpstr>
      <vt:lpstr>Information!TillDelVal</vt:lpstr>
      <vt:lpstr>TillDelVal</vt:lpstr>
      <vt:lpstr>'1 Spec. - 2. Mervärdesmodell'!TillDelVal2</vt:lpstr>
      <vt:lpstr>Information!TillDelVal2</vt:lpstr>
      <vt:lpstr>TillDelVal2</vt:lpstr>
      <vt:lpstr>UKey</vt:lpstr>
      <vt:lpstr>'1 Spec. - 2. Mervärdesmodell'!USRDelområde</vt:lpstr>
      <vt:lpstr>Information!USRDelområde</vt:lpstr>
      <vt:lpstr>USRDelområde</vt:lpstr>
      <vt:lpstr>'1 Spec. - 1. Lägsta pris'!Utskriftsområde</vt:lpstr>
      <vt:lpstr>'1 Spec. - 2. Mervärdesmodell'!Utskriftsområde</vt:lpstr>
      <vt:lpstr>Information!Utskriftsområde</vt:lpstr>
      <vt:lpstr>'1 Spec. - 1. Lägsta pris'!Utskriftsrubriker</vt:lpstr>
      <vt:lpstr>'1 Spec. - 2. Mervärdesmodell'!Utskriftsrubriker</vt:lpstr>
      <vt:lpstr>'2 Avtalstecknande'!Utskriftsrubriker</vt:lpstr>
      <vt:lpstr>Information!Utskriftsrubriker</vt:lpstr>
      <vt:lpstr>Information!UtvarderingsVal</vt:lpstr>
      <vt:lpstr>UtvarderingsVal</vt:lpstr>
      <vt:lpstr>'1 Spec. - 2. Mervärdesmodell'!UtvarderingsVal2</vt:lpstr>
      <vt:lpstr>Information!UtvarderingsVal2</vt:lpstr>
      <vt:lpstr>UtvarderingsVal2</vt:lpstr>
      <vt:lpstr>Information!ValBilaga</vt:lpstr>
      <vt:lpstr>ValBilaga</vt:lpstr>
      <vt:lpstr>ValVarTja</vt:lpstr>
      <vt:lpstr>VarorKaffeaut</vt:lpstr>
      <vt:lpstr>VattenautomaterServiceHyra</vt:lpstr>
      <vt:lpstr>VattenautomaterServiceKöp</vt:lpstr>
      <vt:lpstr>Wkey</vt:lpstr>
      <vt:lpstr>YColor</vt:lpstr>
    </vt:vector>
  </TitlesOfParts>
  <Company>VHS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Dator</dc:creator>
  <cp:lastModifiedBy>Stefan Persson</cp:lastModifiedBy>
  <cp:lastPrinted>2025-02-27T12:48:25Z</cp:lastPrinted>
  <dcterms:created xsi:type="dcterms:W3CDTF">2008-11-24T11:40:31Z</dcterms:created>
  <dcterms:modified xsi:type="dcterms:W3CDTF">2026-08-13T04:37:04Z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0x010100129BBCBF21362E4099AE6C2F27C58737</vt:lpwstr>
  </property>
  <property fmtid="{D5CDD505-2E9C-101B-9397-08002B2CF9AE}" pid="3" name="MediaServiceImageTags">
    <vt:lpwstr/>
  </property>
</Properties>
</file>