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showInkAnnotation="0" codeName="ThisWorkbook"/>
  <mc:AlternateContent xmlns:mc="http://schemas.openxmlformats.org/markup-compatibility/2006">
    <mc:Choice Requires="x15">
      <x15ac:absPath xmlns:x15ac="http://schemas.microsoft.com/office/spreadsheetml/2010/11/ac" url="U:\Möbler och inredning 2021\3 Förvaltning\10 Stöddokument\Avropsberättigade\Avropsstöd\"/>
    </mc:Choice>
  </mc:AlternateContent>
  <xr:revisionPtr revIDLastSave="0" documentId="8_{5825706D-DAD2-4FD5-8C0D-5E2B7128A231}" xr6:coauthVersionLast="47" xr6:coauthVersionMax="47" xr10:uidLastSave="{00000000-0000-0000-0000-000000000000}"/>
  <workbookProtection workbookAlgorithmName="SHA-512" workbookHashValue="JGvgtU6ta4tOwU6T0Dm/FAR0UEyK5hJ0+31lwtuuBotdXE1/lwFm6r67zk7INtXtASI/oaurp1vUFyMlvsUsUQ==" workbookSaltValue="enciwsCNHkekceulcPdaGQ==" workbookSpinCount="100000" lockStructure="1"/>
  <bookViews>
    <workbookView xWindow="28680" yWindow="-120" windowWidth="29040" windowHeight="15720" tabRatio="768" xr2:uid="{00000000-000D-0000-FFFF-FFFF00000000}"/>
  </bookViews>
  <sheets>
    <sheet name="Information" sheetId="105" r:id="rId1"/>
    <sheet name="1 Spec. - 1. Lägsta pris" sheetId="102" r:id="rId2"/>
    <sheet name="1 Spec. - 2. Relativ viktning" sheetId="103" r:id="rId3"/>
    <sheet name="1 Spec. - 3. Mervärdesmodell" sheetId="104" r:id="rId4"/>
    <sheet name="1 Spec. - 4. Annan modell" sheetId="98" r:id="rId5"/>
    <sheet name="2 Avtalstecknande" sheetId="100" r:id="rId6"/>
    <sheet name="Admin" sheetId="86" state="veryHidden" r:id="rId7"/>
    <sheet name="SysAdmin" sheetId="101" state="veryHidden" r:id="rId8"/>
  </sheets>
  <definedNames>
    <definedName name="AntalSpec01" localSheetId="1">'1 Spec. - 1. Lägsta pris'!#REF!</definedName>
    <definedName name="AntalSpec01" localSheetId="2">'1 Spec. - 2. Relativ viktning'!#REF!</definedName>
    <definedName name="AntalSpec01" localSheetId="3">'1 Spec. - 3. Mervärdesmodell'!#REF!</definedName>
    <definedName name="AntalSpec01">'1 Spec. - 4. Annan modell'!#REF!</definedName>
    <definedName name="ButtonStatus">SysAdmin!$D$2</definedName>
    <definedName name="ButtonText">SysAdmin!$E$2</definedName>
    <definedName name="Cell_CB_St2_Rd1" localSheetId="1">'1 Spec. - 1. Lägsta pris'!$M$50</definedName>
    <definedName name="Cell_CB_St2_Rd1" localSheetId="2">'1 Spec. - 2. Relativ viktning'!$M$50</definedName>
    <definedName name="Cell_CB_St2_Rd1" localSheetId="3">'1 Spec. - 3. Mervärdesmodell'!$M$50</definedName>
    <definedName name="Cell_CB_St2_Rd1" localSheetId="0">Information!$N$44</definedName>
    <definedName name="Cell_CB_St2_Rd1">'1 Spec. - 4. Annan modell'!$M$50</definedName>
    <definedName name="Cell_CB_St2_Rd10" localSheetId="1">'1 Spec. - 1. Lägsta pris'!$M$69</definedName>
    <definedName name="Cell_CB_St2_Rd10" localSheetId="2">'1 Spec. - 2. Relativ viktning'!$M$69</definedName>
    <definedName name="Cell_CB_St2_Rd10" localSheetId="3">'1 Spec. - 3. Mervärdesmodell'!$M$69</definedName>
    <definedName name="Cell_CB_St2_Rd10">'1 Spec. - 4. Annan modell'!$M$69</definedName>
    <definedName name="Cell_CB_St2_Rd11" localSheetId="1">'1 Spec. - 1. Lägsta pris'!$M$51</definedName>
    <definedName name="Cell_CB_St2_Rd11" localSheetId="2">'1 Spec. - 2. Relativ viktning'!$M$51</definedName>
    <definedName name="Cell_CB_St2_Rd11" localSheetId="3">'1 Spec. - 3. Mervärdesmodell'!$M$51</definedName>
    <definedName name="Cell_CB_St2_Rd11" localSheetId="0">Information!$N$45</definedName>
    <definedName name="Cell_CB_St2_Rd11">'1 Spec. - 4. Annan modell'!$M$51</definedName>
    <definedName name="Cell_CB_St2_Rd12" localSheetId="1">'1 Spec. - 1. Lägsta pris'!$M$52</definedName>
    <definedName name="Cell_CB_St2_Rd12" localSheetId="2">'1 Spec. - 2. Relativ viktning'!$M$52</definedName>
    <definedName name="Cell_CB_St2_Rd12" localSheetId="3">'1 Spec. - 3. Mervärdesmodell'!$M$52</definedName>
    <definedName name="Cell_CB_St2_Rd12" localSheetId="0">Information!$N$46</definedName>
    <definedName name="Cell_CB_St2_Rd12">'1 Spec. - 4. Annan modell'!$M$52</definedName>
    <definedName name="Cell_CB_St2_Rd13" localSheetId="1">'1 Spec. - 1. Lägsta pris'!$M$53</definedName>
    <definedName name="Cell_CB_St2_Rd13" localSheetId="2">'1 Spec. - 2. Relativ viktning'!$M$53</definedName>
    <definedName name="Cell_CB_St2_Rd13" localSheetId="3">'1 Spec. - 3. Mervärdesmodell'!$M$53</definedName>
    <definedName name="Cell_CB_St2_Rd13" localSheetId="0">Information!$N$47</definedName>
    <definedName name="Cell_CB_St2_Rd13">'1 Spec. - 4. Annan modell'!$M$53</definedName>
    <definedName name="Cell_CB_St2_Rd14" localSheetId="1">'1 Spec. - 1. Lägsta pris'!$M$54</definedName>
    <definedName name="Cell_CB_St2_Rd14" localSheetId="2">'1 Spec. - 2. Relativ viktning'!$M$54</definedName>
    <definedName name="Cell_CB_St2_Rd14" localSheetId="3">'1 Spec. - 3. Mervärdesmodell'!$M$54</definedName>
    <definedName name="Cell_CB_St2_Rd14" localSheetId="0">Information!$N$48</definedName>
    <definedName name="Cell_CB_St2_Rd14">'1 Spec. - 4. Annan modell'!$M$54</definedName>
    <definedName name="Cell_CB_St2_Rd15" localSheetId="1">'1 Spec. - 1. Lägsta pris'!$M$55</definedName>
    <definedName name="Cell_CB_St2_Rd15" localSheetId="2">'1 Spec. - 2. Relativ viktning'!$M$55</definedName>
    <definedName name="Cell_CB_St2_Rd15" localSheetId="3">'1 Spec. - 3. Mervärdesmodell'!$M$55</definedName>
    <definedName name="Cell_CB_St2_Rd15" localSheetId="0">Information!$N$49</definedName>
    <definedName name="Cell_CB_St2_Rd15">'1 Spec. - 4. Annan modell'!$M$55</definedName>
    <definedName name="Cell_CB_St2_Rd16" localSheetId="1">'1 Spec. - 1. Lägsta pris'!$M$56</definedName>
    <definedName name="Cell_CB_St2_Rd16" localSheetId="2">'1 Spec. - 2. Relativ viktning'!$M$56</definedName>
    <definedName name="Cell_CB_St2_Rd16" localSheetId="3">'1 Spec. - 3. Mervärdesmodell'!$M$56</definedName>
    <definedName name="Cell_CB_St2_Rd16" localSheetId="0">Information!$N$50</definedName>
    <definedName name="Cell_CB_St2_Rd16">'1 Spec. - 4. Annan modell'!$M$56</definedName>
    <definedName name="Cell_CB_St2_Rd17" localSheetId="1">'1 Spec. - 1. Lägsta pris'!$M$57</definedName>
    <definedName name="Cell_CB_St2_Rd17" localSheetId="2">'1 Spec. - 2. Relativ viktning'!$M$57</definedName>
    <definedName name="Cell_CB_St2_Rd17" localSheetId="3">'1 Spec. - 3. Mervärdesmodell'!$M$57</definedName>
    <definedName name="Cell_CB_St2_Rd17" localSheetId="0">Information!$N$51</definedName>
    <definedName name="Cell_CB_St2_Rd17">'1 Spec. - 4. Annan modell'!$M$57</definedName>
    <definedName name="Cell_CB_St2_Rd18" localSheetId="1">'1 Spec. - 1. Lägsta pris'!$M$58</definedName>
    <definedName name="Cell_CB_St2_Rd18" localSheetId="2">'1 Spec. - 2. Relativ viktning'!$M$58</definedName>
    <definedName name="Cell_CB_St2_Rd18" localSheetId="3">'1 Spec. - 3. Mervärdesmodell'!$M$58</definedName>
    <definedName name="Cell_CB_St2_Rd18" localSheetId="0">Information!$N$52</definedName>
    <definedName name="Cell_CB_St2_Rd18">'1 Spec. - 4. Annan modell'!$M$58</definedName>
    <definedName name="Cell_CB_St2_Rd19" localSheetId="1">'1 Spec. - 1. Lägsta pris'!$M$59</definedName>
    <definedName name="Cell_CB_St2_Rd19" localSheetId="2">'1 Spec. - 2. Relativ viktning'!$M$59</definedName>
    <definedName name="Cell_CB_St2_Rd19" localSheetId="3">'1 Spec. - 3. Mervärdesmodell'!$M$59</definedName>
    <definedName name="Cell_CB_St2_Rd19" localSheetId="0">Information!$N$53</definedName>
    <definedName name="Cell_CB_St2_Rd19">'1 Spec. - 4. Annan modell'!$M$59</definedName>
    <definedName name="Cell_CB_St2_Rd2" localSheetId="1">'1 Spec. - 1. Lägsta pris'!$M$60</definedName>
    <definedName name="Cell_CB_St2_Rd2" localSheetId="2">'1 Spec. - 2. Relativ viktning'!$M$60</definedName>
    <definedName name="Cell_CB_St2_Rd2" localSheetId="3">'1 Spec. - 3. Mervärdesmodell'!$M$60</definedName>
    <definedName name="Cell_CB_St2_Rd2" localSheetId="0">Information!#REF!</definedName>
    <definedName name="Cell_CB_St2_Rd2">'1 Spec. - 4. Annan modell'!$M$60</definedName>
    <definedName name="Cell_CB_St2_Rd20" localSheetId="1">'1 Spec. - 1. Lägsta pris'!$M$68</definedName>
    <definedName name="Cell_CB_St2_Rd20" localSheetId="2">'1 Spec. - 2. Relativ viktning'!$M$68</definedName>
    <definedName name="Cell_CB_St2_Rd20" localSheetId="3">'1 Spec. - 3. Mervärdesmodell'!$M$68</definedName>
    <definedName name="Cell_CB_St2_Rd20" localSheetId="0">Information!#REF!</definedName>
    <definedName name="Cell_CB_St2_Rd20">'1 Spec. - 4. Annan modell'!$M$68</definedName>
    <definedName name="Cell_CB_St2_Rd3" localSheetId="1">'1 Spec. - 1. Lägsta pris'!$M$61</definedName>
    <definedName name="Cell_CB_St2_Rd3" localSheetId="2">'1 Spec. - 2. Relativ viktning'!$M$61</definedName>
    <definedName name="Cell_CB_St2_Rd3" localSheetId="3">'1 Spec. - 3. Mervärdesmodell'!$M$61</definedName>
    <definedName name="Cell_CB_St2_Rd3" localSheetId="0">Information!#REF!</definedName>
    <definedName name="Cell_CB_St2_Rd3">'1 Spec. - 4. Annan modell'!$M$61</definedName>
    <definedName name="Cell_CB_St2_Rd4" localSheetId="1">'1 Spec. - 1. Lägsta pris'!$M$62</definedName>
    <definedName name="Cell_CB_St2_Rd4" localSheetId="2">'1 Spec. - 2. Relativ viktning'!$M$62</definedName>
    <definedName name="Cell_CB_St2_Rd4" localSheetId="3">'1 Spec. - 3. Mervärdesmodell'!$M$62</definedName>
    <definedName name="Cell_CB_St2_Rd4" localSheetId="0">Information!#REF!</definedName>
    <definedName name="Cell_CB_St2_Rd4">'1 Spec. - 4. Annan modell'!$M$62</definedName>
    <definedName name="Cell_CB_St2_Rd5" localSheetId="1">'1 Spec. - 1. Lägsta pris'!$M$63</definedName>
    <definedName name="Cell_CB_St2_Rd5" localSheetId="2">'1 Spec. - 2. Relativ viktning'!$M$63</definedName>
    <definedName name="Cell_CB_St2_Rd5" localSheetId="3">'1 Spec. - 3. Mervärdesmodell'!$M$63</definedName>
    <definedName name="Cell_CB_St2_Rd5" localSheetId="0">Information!#REF!</definedName>
    <definedName name="Cell_CB_St2_Rd5">'1 Spec. - 4. Annan modell'!$M$63</definedName>
    <definedName name="Cell_CB_St2_Rd6" localSheetId="1">'1 Spec. - 1. Lägsta pris'!$M$64</definedName>
    <definedName name="Cell_CB_St2_Rd6" localSheetId="2">'1 Spec. - 2. Relativ viktning'!$M$64</definedName>
    <definedName name="Cell_CB_St2_Rd6" localSheetId="3">'1 Spec. - 3. Mervärdesmodell'!$M$64</definedName>
    <definedName name="Cell_CB_St2_Rd6" localSheetId="0">Information!#REF!</definedName>
    <definedName name="Cell_CB_St2_Rd6">'1 Spec. - 4. Annan modell'!$M$64</definedName>
    <definedName name="Cell_CB_St2_Rd7" localSheetId="1">'1 Spec. - 1. Lägsta pris'!$M$65</definedName>
    <definedName name="Cell_CB_St2_Rd7" localSheetId="2">'1 Spec. - 2. Relativ viktning'!$M$65</definedName>
    <definedName name="Cell_CB_St2_Rd7" localSheetId="3">'1 Spec. - 3. Mervärdesmodell'!$M$65</definedName>
    <definedName name="Cell_CB_St2_Rd7" localSheetId="0">Information!#REF!</definedName>
    <definedName name="Cell_CB_St2_Rd7">'1 Spec. - 4. Annan modell'!$M$65</definedName>
    <definedName name="Cell_CB_St2_Rd8" localSheetId="1">'1 Spec. - 1. Lägsta pris'!$M$66</definedName>
    <definedName name="Cell_CB_St2_Rd8" localSheetId="2">'1 Spec. - 2. Relativ viktning'!$M$66</definedName>
    <definedName name="Cell_CB_St2_Rd8" localSheetId="3">'1 Spec. - 3. Mervärdesmodell'!$M$66</definedName>
    <definedName name="Cell_CB_St2_Rd8" localSheetId="0">Information!#REF!</definedName>
    <definedName name="Cell_CB_St2_Rd8">'1 Spec. - 4. Annan modell'!$M$66</definedName>
    <definedName name="Cell_CB_St2_Rd9" localSheetId="1">'1 Spec. - 1. Lägsta pris'!$M$67</definedName>
    <definedName name="Cell_CB_St2_Rd9" localSheetId="2">'1 Spec. - 2. Relativ viktning'!$M$67</definedName>
    <definedName name="Cell_CB_St2_Rd9" localSheetId="3">'1 Spec. - 3. Mervärdesmodell'!$M$67</definedName>
    <definedName name="Cell_CB_St2_Rd9" localSheetId="0">Information!#REF!</definedName>
    <definedName name="Cell_CB_St2_Rd9">'1 Spec. - 4. Annan modell'!$M$67</definedName>
    <definedName name="Delområde_Vara_Tjanst" localSheetId="0">OFFSET(#REF!,0,0,COUNTA(#REF!),1)</definedName>
    <definedName name="Delområde_Vara_Tjanst">OFFSET(Admin!$C$109,0,0,COUNTA(Admin!$C$109:$C$130),1)</definedName>
    <definedName name="DpDwnTDV" localSheetId="1">'1 Spec. - 1. Lägsta pris'!$B$190</definedName>
    <definedName name="DpDwnTDV" localSheetId="2">'1 Spec. - 2. Relativ viktning'!$B$190</definedName>
    <definedName name="DpDwnTDV" localSheetId="3">'1 Spec. - 3. Mervärdesmodell'!$B$190</definedName>
    <definedName name="DpDwnTDV" localSheetId="0">Information!$C$80</definedName>
    <definedName name="DpDwnTDV">'1 Spec. - 4. Annan modell'!$B$190</definedName>
    <definedName name="DpDwnUtvddrop" localSheetId="1">'1 Spec. - 1. Lägsta pris'!$B$196</definedName>
    <definedName name="DpDwnUtvddrop" localSheetId="2">'1 Spec. - 2. Relativ viktning'!$B$197</definedName>
    <definedName name="DpDwnUtvddrop" localSheetId="3">'1 Spec. - 3. Mervärdesmodell'!$B$197</definedName>
    <definedName name="DpDwnUtvddrop" localSheetId="0">Information!$C$87</definedName>
    <definedName name="DpDwnUtvddrop">'1 Spec. - 4. Annan modell'!$B$197</definedName>
    <definedName name="Input14" localSheetId="1">'1 Spec. - 1. Lägsta pris'!#REF!</definedName>
    <definedName name="Input14" localSheetId="2">'1 Spec. - 2. Relativ viktning'!#REF!</definedName>
    <definedName name="Input14" localSheetId="3">'1 Spec. - 3. Mervärdesmodell'!#REF!</definedName>
    <definedName name="Input14" localSheetId="4">'1 Spec. - 4. Annan modell'!#REF!</definedName>
    <definedName name="Input14" localSheetId="0">Information!#REF!</definedName>
    <definedName name="LarmStatus" localSheetId="1">'1 Spec. - 1. Lägsta pris'!$AH$3</definedName>
    <definedName name="LarmStatus" localSheetId="2">'1 Spec. - 2. Relativ viktning'!$AH$3</definedName>
    <definedName name="LarmStatus" localSheetId="3">'1 Spec. - 3. Mervärdesmodell'!$AH$3</definedName>
    <definedName name="LarmStatus" localSheetId="0">Information!$AI$3</definedName>
    <definedName name="LarmStatus">'1 Spec. - 4. Annan modell'!$AH$3</definedName>
    <definedName name="ListaTilldelningsVara">Admin!$D$203:$D$268</definedName>
    <definedName name="ListaVaraTjänst" localSheetId="0">#REF!</definedName>
    <definedName name="ListaVaraTjänst">Admin!$D$135:$D$200</definedName>
    <definedName name="ListLevNamn">Admin!$C$62:$C$105</definedName>
    <definedName name="ListvalNrProduktTjänst">#REF!</definedName>
    <definedName name="ListvalRegion">Admin!$J$36:$J$57</definedName>
    <definedName name="ListvalTjänst" localSheetId="0">#REF!</definedName>
    <definedName name="ListvalTjänst">Admin!#REF!</definedName>
    <definedName name="LockStatus">SysAdmin!$B$1</definedName>
    <definedName name="MiljöNrTjänst">Admin!$I$51:$I$57</definedName>
    <definedName name="NrTjänst">Admin!$G$51:$G$57</definedName>
    <definedName name="pkey">SysAdmin!$B$3</definedName>
    <definedName name="ResLevDelområde" localSheetId="0">#REF!</definedName>
    <definedName name="ResLevDelområde">Admin!$AG$61:$AG$105</definedName>
    <definedName name="ResOpt" localSheetId="0">#REF!</definedName>
    <definedName name="ResOpt">Admin!$P$20:$P$33</definedName>
    <definedName name="ResVarTja" localSheetId="0">#REF!</definedName>
    <definedName name="ResVarTja">Admin!$P$3:$P$18</definedName>
    <definedName name="SpecBilaga" localSheetId="1">'1 Spec. - 1. Lägsta pris'!$M$50:$M$112</definedName>
    <definedName name="SpecBilaga" localSheetId="2">'1 Spec. - 2. Relativ viktning'!$M$50:$M$112</definedName>
    <definedName name="SpecBilaga" localSheetId="3">'1 Spec. - 3. Mervärdesmodell'!$M$50:$M$112</definedName>
    <definedName name="SpecBilaga" localSheetId="0">Information!$N$44:$N$72</definedName>
    <definedName name="SpecBilaga">'1 Spec. - 4. Annan modell'!$M$50:$M$112</definedName>
    <definedName name="StatusSpec01" localSheetId="1">'1 Spec. - 1. Lägsta pris'!$AC$50</definedName>
    <definedName name="StatusSpec01" localSheetId="2">'1 Spec. - 2. Relativ viktning'!$AC$50</definedName>
    <definedName name="StatusSpec01" localSheetId="3">'1 Spec. - 3. Mervärdesmodell'!$AC$50</definedName>
    <definedName name="StatusSpec01" localSheetId="0">Information!$AD$44</definedName>
    <definedName name="StatusSpec01">'1 Spec. - 4. Annan modell'!$AC$50</definedName>
    <definedName name="TblBeräkning">Admin!$C$35:$M$47</definedName>
    <definedName name="TblBörKrav" localSheetId="0">#REF!</definedName>
    <definedName name="TblBörKrav">Admin!#REF!</definedName>
    <definedName name="TblBörKravFKU">Admin!$L$36:$L$43</definedName>
    <definedName name="TblBörKravSF">Admin!$N$36:$N$43</definedName>
    <definedName name="TblDelområde" localSheetId="0">#REF!</definedName>
    <definedName name="TblDelområde">Admin!$C$5:$C$17</definedName>
    <definedName name="TblEnhet" localSheetId="0">#REF!</definedName>
    <definedName name="TblEnhet">Admin!$H$37:$H$39</definedName>
    <definedName name="TblGrundTilldeln" localSheetId="0">#REF!</definedName>
    <definedName name="TblGrundTilldeln">Admin!$D$37:$D$39</definedName>
    <definedName name="TblKravSF">Admin!$N$36:$N$45</definedName>
    <definedName name="TblKrv2">Admin!$E$109:$E$115</definedName>
    <definedName name="TblKrvRes1" localSheetId="0">#REF!</definedName>
    <definedName name="TblKrvRes1">Admin!$E$122:$E$130</definedName>
    <definedName name="TblKrvRes10" localSheetId="0">#REF!</definedName>
    <definedName name="TblKrvRes10">Admin!$N$122:$N$130</definedName>
    <definedName name="TblKrvRes11" localSheetId="0">#REF!</definedName>
    <definedName name="TblKrvRes11">Admin!$O$122:$O$130</definedName>
    <definedName name="TblKrvRes12" localSheetId="0">#REF!</definedName>
    <definedName name="TblKrvRes12">Admin!$P$122:$P$130</definedName>
    <definedName name="TblKrvRes13" localSheetId="0">#REF!</definedName>
    <definedName name="TblKrvRes13">Admin!$Q$122:$Q$130</definedName>
    <definedName name="TblKrvRes14" localSheetId="0">#REF!</definedName>
    <definedName name="TblKrvRes14">Admin!$R$122:$R$130</definedName>
    <definedName name="TblKrvRes15" localSheetId="0">#REF!</definedName>
    <definedName name="TblKrvRes15">Admin!$S$122:$S$130</definedName>
    <definedName name="TblKrvRes16" localSheetId="0">#REF!</definedName>
    <definedName name="TblKrvRes16">Admin!$T$122:$T$130</definedName>
    <definedName name="TblKrvRes17">Admin!$U$122:$U$130</definedName>
    <definedName name="TblKrvRes18">Admin!$V$122:$V$130</definedName>
    <definedName name="TblKrvRes19" localSheetId="0">#REF!</definedName>
    <definedName name="TblKrvRes19">Admin!$W$122:$W$130</definedName>
    <definedName name="TblKrvRes2" localSheetId="0">#REF!</definedName>
    <definedName name="TblKrvRes2">Admin!$F$122:$F$130</definedName>
    <definedName name="TblKrvRes20" localSheetId="0">#REF!</definedName>
    <definedName name="TblKrvRes20">Admin!$X$122:$X$130</definedName>
    <definedName name="TblKrvRes3" localSheetId="0">#REF!</definedName>
    <definedName name="TblKrvRes3">Admin!$G$122:$G$130</definedName>
    <definedName name="TblKrvRes4" localSheetId="0">#REF!</definedName>
    <definedName name="TblKrvRes4">Admin!$H$122:$H$130</definedName>
    <definedName name="TblKrvRes5" localSheetId="0">#REF!</definedName>
    <definedName name="TblKrvRes5">Admin!$I$122:$I$130</definedName>
    <definedName name="TblKrvRes6" localSheetId="0">#REF!</definedName>
    <definedName name="TblKrvRes6">Admin!$J$122:$J$130</definedName>
    <definedName name="TblKrvRes7" localSheetId="0">#REF!</definedName>
    <definedName name="TblKrvRes7">Admin!$K$122:$K$130</definedName>
    <definedName name="TblKrvRes8" localSheetId="0">#REF!</definedName>
    <definedName name="TblKrvRes8">Admin!$L$122:$L$130</definedName>
    <definedName name="TblKrvRes9" localSheetId="0">#REF!</definedName>
    <definedName name="TblKrvRes9">Admin!$M$122:$M$130</definedName>
    <definedName name="TblLeverantörer">Admin!$C$60:$Q$105</definedName>
    <definedName name="TblProdukter">#REF!</definedName>
    <definedName name="TblRegion">#REF!</definedName>
    <definedName name="TblSkaKrav" localSheetId="0">#REF!</definedName>
    <definedName name="TblSkaKrav">Admin!#REF!</definedName>
    <definedName name="TblSkaKravFKU">Admin!$L$36:$L$47</definedName>
    <definedName name="TblSkaKravSF">Admin!$N$36:$N$45</definedName>
    <definedName name="TblTilldelningskriterier" localSheetId="0">#REF!</definedName>
    <definedName name="TblTilldelningskriterier">Admin!#REF!</definedName>
    <definedName name="TblTilldelningsVara">Admin!$C$203:$C$268</definedName>
    <definedName name="TblTjänst">Admin!$P$3:$P$18</definedName>
    <definedName name="TblTjänster">#REF!</definedName>
    <definedName name="TblUtVrd" localSheetId="0">#REF!</definedName>
    <definedName name="TblUtVrd">Admin!$D$42:$D$46</definedName>
    <definedName name="TblValdaVaraTjnst">Admin!$C$135:$C$200</definedName>
    <definedName name="TblVaraTjanstAlt" localSheetId="0">#REF!</definedName>
    <definedName name="TblVaraTjanstAlt">Admin!$P$36:$P$38</definedName>
    <definedName name="TidsåtgNrTjänst">Admin!$M$51:$M$55</definedName>
    <definedName name="TillDelVal" localSheetId="0">#REF!</definedName>
    <definedName name="TillDelVal">SysAdmin!$E$8</definedName>
    <definedName name="TillDelVal2" localSheetId="1">'1 Spec. - 1. Lägsta pris'!$AA$192</definedName>
    <definedName name="TillDelVal2" localSheetId="2">'1 Spec. - 2. Relativ viktning'!$AA$192</definedName>
    <definedName name="TillDelVal2" localSheetId="3">'1 Spec. - 3. Mervärdesmodell'!$AA$192</definedName>
    <definedName name="TillDelVal2" localSheetId="0">Information!$AB$82</definedName>
    <definedName name="TillDelVal2">'1 Spec. - 4. Annan modell'!$AA$192</definedName>
    <definedName name="UKey">SysAdmin!$B$2</definedName>
    <definedName name="USRDelområde" localSheetId="1">'1 Spec. - 1. Lägsta pris'!$B$43</definedName>
    <definedName name="USRDelområde" localSheetId="2">'1 Spec. - 2. Relativ viktning'!$B$43</definedName>
    <definedName name="USRDelområde" localSheetId="3">'1 Spec. - 3. Mervärdesmodell'!$B$43</definedName>
    <definedName name="USRDelområde" localSheetId="0">Information!$C$39</definedName>
    <definedName name="USRDelområde">'1 Spec. - 4. Annan modell'!$B$43</definedName>
    <definedName name="_xlnm.Print_Area" localSheetId="1">'1 Spec. - 1. Lägsta pris'!$B$2:$AC$361</definedName>
    <definedName name="_xlnm.Print_Area" localSheetId="2">'1 Spec. - 2. Relativ viktning'!$B$2:$AC$471</definedName>
    <definedName name="_xlnm.Print_Area" localSheetId="3">'1 Spec. - 3. Mervärdesmodell'!$B$2:$AC$483</definedName>
    <definedName name="_xlnm.Print_Area" localSheetId="4">'1 Spec. - 4. Annan modell'!$B$2:$AC$474</definedName>
    <definedName name="_xlnm.Print_Area" localSheetId="0">Information!$C$2:$AD$175</definedName>
    <definedName name="_xlnm.Print_Titles" localSheetId="1">'1 Spec. - 1. Lägsta pris'!$1:$1</definedName>
    <definedName name="_xlnm.Print_Titles" localSheetId="2">'1 Spec. - 2. Relativ viktning'!$1:$1</definedName>
    <definedName name="_xlnm.Print_Titles" localSheetId="3">'1 Spec. - 3. Mervärdesmodell'!$1:$1</definedName>
    <definedName name="_xlnm.Print_Titles" localSheetId="4">'1 Spec. - 4. Annan modell'!$1:$1</definedName>
    <definedName name="_xlnm.Print_Titles" localSheetId="5">'2 Avtalstecknande'!$5:$5</definedName>
    <definedName name="_xlnm.Print_Titles" localSheetId="0">Information!$1:$1</definedName>
    <definedName name="UtvarderingsVal" localSheetId="0">#REF!</definedName>
    <definedName name="UtvarderingsVal">SysAdmin!$E$9</definedName>
    <definedName name="UtvarderingsVal2" localSheetId="1">'1 Spec. - 1. Lägsta pris'!$AA$193</definedName>
    <definedName name="UtvarderingsVal2" localSheetId="2">'1 Spec. - 2. Relativ viktning'!$AA$193</definedName>
    <definedName name="UtvarderingsVal2" localSheetId="3">'1 Spec. - 3. Mervärdesmodell'!$AA$193</definedName>
    <definedName name="UtvarderingsVal2" localSheetId="0">Information!$AB$83</definedName>
    <definedName name="UtvarderingsVal2">'1 Spec. - 4. Annan modell'!$AA$193</definedName>
    <definedName name="ValBilaga" localSheetId="0">#REF!</definedName>
    <definedName name="ValBilaga">Admin!$F$47:$F$49</definedName>
    <definedName name="ValOpt" localSheetId="0">#REF!</definedName>
    <definedName name="ValOpt">Admin!#REF!</definedName>
    <definedName name="ValVarTja" localSheetId="0">#REF!</definedName>
    <definedName name="ValVarTja">Admin!$D$3</definedName>
    <definedName name="VerNr" localSheetId="0">#REF!</definedName>
    <definedName name="VerNr">#REF!</definedName>
    <definedName name="Välj1">#REF!</definedName>
    <definedName name="Wkey">SysAdmin!$B$4</definedName>
    <definedName name="YColor">SysAdmin!$B$5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 i="98" l="1"/>
  <c r="J10" i="104"/>
  <c r="J10" i="103"/>
  <c r="P401" i="104"/>
  <c r="X181" i="98"/>
  <c r="X183" i="98"/>
  <c r="X183" i="102"/>
  <c r="AD109" i="98"/>
  <c r="X109" i="98"/>
  <c r="AD108" i="98"/>
  <c r="X108" i="98"/>
  <c r="AD107" i="98"/>
  <c r="X107" i="98"/>
  <c r="AD106" i="98"/>
  <c r="X106" i="98"/>
  <c r="AD105" i="98"/>
  <c r="X105" i="98"/>
  <c r="AD104" i="98"/>
  <c r="X104" i="98"/>
  <c r="AD103" i="98"/>
  <c r="X103" i="98"/>
  <c r="AD102" i="98"/>
  <c r="X102" i="98"/>
  <c r="AD101" i="98"/>
  <c r="X101" i="98"/>
  <c r="AD100" i="98"/>
  <c r="X100" i="98"/>
  <c r="AD99" i="98"/>
  <c r="X99" i="98"/>
  <c r="AD98" i="98"/>
  <c r="X98" i="98"/>
  <c r="AD97" i="98"/>
  <c r="X97" i="98"/>
  <c r="AD96" i="98"/>
  <c r="X96" i="98"/>
  <c r="AD95" i="98"/>
  <c r="X95" i="98"/>
  <c r="AD94" i="98"/>
  <c r="X94" i="98"/>
  <c r="AD93" i="98"/>
  <c r="X93" i="98"/>
  <c r="AD92" i="98"/>
  <c r="X92" i="98"/>
  <c r="AD91" i="98"/>
  <c r="X91" i="98"/>
  <c r="AD90" i="98"/>
  <c r="X90" i="98"/>
  <c r="AD89" i="98"/>
  <c r="X89" i="98"/>
  <c r="AD88" i="98"/>
  <c r="X88" i="98"/>
  <c r="AD87" i="98"/>
  <c r="X87" i="98"/>
  <c r="AD86" i="98"/>
  <c r="X86" i="98"/>
  <c r="AD85" i="98"/>
  <c r="X85" i="98"/>
  <c r="AD84" i="98"/>
  <c r="X84" i="98"/>
  <c r="AD83" i="98"/>
  <c r="X83" i="98"/>
  <c r="AD82" i="98"/>
  <c r="X82" i="98"/>
  <c r="AD81" i="98"/>
  <c r="X81" i="98"/>
  <c r="AD80" i="98"/>
  <c r="X80" i="98"/>
  <c r="AD79" i="98"/>
  <c r="X79" i="98"/>
  <c r="AD78" i="98"/>
  <c r="X78" i="98"/>
  <c r="AD77" i="98"/>
  <c r="X77" i="98"/>
  <c r="AD76" i="98"/>
  <c r="X76" i="98"/>
  <c r="AD75" i="98"/>
  <c r="X75" i="98"/>
  <c r="AD74" i="98"/>
  <c r="X74" i="98"/>
  <c r="AD73" i="98"/>
  <c r="X73" i="98"/>
  <c r="AD72" i="98"/>
  <c r="X72" i="98"/>
  <c r="AD71" i="98"/>
  <c r="X71" i="98"/>
  <c r="AD70" i="98"/>
  <c r="X70" i="98"/>
  <c r="G137" i="86"/>
  <c r="G136" i="86"/>
  <c r="I137" i="86"/>
  <c r="I136" i="86"/>
  <c r="I200" i="86"/>
  <c r="I199" i="86"/>
  <c r="I198" i="86"/>
  <c r="I197" i="86"/>
  <c r="I196" i="86"/>
  <c r="I195" i="86"/>
  <c r="I194" i="86"/>
  <c r="I193" i="86"/>
  <c r="I192" i="86"/>
  <c r="I191" i="86"/>
  <c r="I190" i="86"/>
  <c r="I189" i="86"/>
  <c r="I188" i="86"/>
  <c r="I187" i="86"/>
  <c r="I186" i="86"/>
  <c r="I185" i="86"/>
  <c r="I184" i="86"/>
  <c r="I183" i="86"/>
  <c r="I182" i="86"/>
  <c r="I181" i="86"/>
  <c r="I180" i="86"/>
  <c r="I179" i="86"/>
  <c r="I178" i="86"/>
  <c r="I177" i="86"/>
  <c r="I176" i="86"/>
  <c r="I175" i="86"/>
  <c r="I174" i="86"/>
  <c r="I173" i="86"/>
  <c r="I172" i="86"/>
  <c r="I171" i="86"/>
  <c r="I170" i="86"/>
  <c r="I169" i="86"/>
  <c r="I168" i="86"/>
  <c r="I167" i="86"/>
  <c r="I166" i="86"/>
  <c r="I165" i="86"/>
  <c r="I164" i="86"/>
  <c r="I163" i="86"/>
  <c r="I162" i="86"/>
  <c r="I161" i="86"/>
  <c r="I160" i="86"/>
  <c r="I159" i="86"/>
  <c r="I158" i="86"/>
  <c r="I157" i="86"/>
  <c r="I156" i="86"/>
  <c r="I155" i="86"/>
  <c r="I154" i="86"/>
  <c r="G200" i="86"/>
  <c r="G199" i="86"/>
  <c r="G198" i="86"/>
  <c r="G197" i="86"/>
  <c r="G196" i="86"/>
  <c r="G195" i="86"/>
  <c r="G194" i="86"/>
  <c r="G193" i="86"/>
  <c r="G192" i="86"/>
  <c r="G191" i="86"/>
  <c r="G190" i="86"/>
  <c r="G189" i="86"/>
  <c r="G188" i="86"/>
  <c r="G187" i="86"/>
  <c r="G186" i="86"/>
  <c r="G185" i="86"/>
  <c r="G184" i="86"/>
  <c r="G183" i="86"/>
  <c r="G182" i="86"/>
  <c r="G181" i="86"/>
  <c r="G180" i="86"/>
  <c r="G179" i="86"/>
  <c r="G178" i="86"/>
  <c r="G177" i="86"/>
  <c r="G176" i="86"/>
  <c r="G175" i="86"/>
  <c r="G174" i="86"/>
  <c r="G173" i="86"/>
  <c r="G172" i="86"/>
  <c r="G171" i="86"/>
  <c r="G170" i="86"/>
  <c r="G169" i="86"/>
  <c r="G168" i="86"/>
  <c r="G167" i="86"/>
  <c r="G166" i="86"/>
  <c r="G165" i="86"/>
  <c r="G164" i="86"/>
  <c r="G163" i="86"/>
  <c r="G162" i="86"/>
  <c r="G161" i="86"/>
  <c r="G160" i="86"/>
  <c r="G159" i="86"/>
  <c r="G158" i="86"/>
  <c r="G157" i="86"/>
  <c r="G156" i="86"/>
  <c r="G155" i="86"/>
  <c r="C200" i="86"/>
  <c r="C199" i="86"/>
  <c r="C198" i="86"/>
  <c r="C197" i="86"/>
  <c r="C196" i="86"/>
  <c r="C195" i="86"/>
  <c r="C194" i="86"/>
  <c r="C193" i="86"/>
  <c r="C192" i="86"/>
  <c r="C191" i="86"/>
  <c r="C190" i="86"/>
  <c r="C189" i="86"/>
  <c r="C188" i="86"/>
  <c r="C187" i="86"/>
  <c r="C186" i="86"/>
  <c r="C185" i="86"/>
  <c r="C184" i="86"/>
  <c r="C183" i="86"/>
  <c r="C182" i="86"/>
  <c r="C181" i="86"/>
  <c r="C180" i="86"/>
  <c r="C179" i="86"/>
  <c r="C178" i="86"/>
  <c r="C177" i="86"/>
  <c r="C176" i="86"/>
  <c r="C175" i="86"/>
  <c r="C174" i="86"/>
  <c r="C173" i="86"/>
  <c r="C172" i="86"/>
  <c r="C171" i="86"/>
  <c r="C170" i="86"/>
  <c r="C169" i="86"/>
  <c r="C168" i="86"/>
  <c r="C167" i="86"/>
  <c r="C166" i="86"/>
  <c r="C165" i="86"/>
  <c r="C164" i="86"/>
  <c r="C163" i="86"/>
  <c r="C162" i="86"/>
  <c r="C161" i="86"/>
  <c r="C160" i="86"/>
  <c r="C159" i="86"/>
  <c r="C158" i="86"/>
  <c r="C157" i="86"/>
  <c r="C156" i="86"/>
  <c r="E200" i="86"/>
  <c r="E199" i="86"/>
  <c r="E198" i="86"/>
  <c r="E197" i="86"/>
  <c r="E196" i="86"/>
  <c r="E195" i="86"/>
  <c r="E194" i="86"/>
  <c r="E193" i="86"/>
  <c r="E192" i="86"/>
  <c r="E191" i="86"/>
  <c r="E190" i="86"/>
  <c r="E189" i="86"/>
  <c r="E188" i="86"/>
  <c r="E187" i="86"/>
  <c r="E186" i="86"/>
  <c r="E185" i="86"/>
  <c r="E184" i="86"/>
  <c r="E183" i="86"/>
  <c r="E182" i="86"/>
  <c r="E181" i="86"/>
  <c r="E180" i="86"/>
  <c r="E179" i="86"/>
  <c r="E178" i="86"/>
  <c r="E177" i="86"/>
  <c r="E176" i="86"/>
  <c r="E175" i="86"/>
  <c r="E174" i="86"/>
  <c r="E173" i="86"/>
  <c r="E172" i="86"/>
  <c r="E171" i="86"/>
  <c r="E170" i="86"/>
  <c r="E169" i="86"/>
  <c r="E168" i="86"/>
  <c r="E167" i="86"/>
  <c r="E166" i="86"/>
  <c r="E165" i="86"/>
  <c r="E164" i="86"/>
  <c r="E163" i="86"/>
  <c r="E162" i="86"/>
  <c r="E161" i="86"/>
  <c r="E160" i="86"/>
  <c r="E159" i="86"/>
  <c r="E158" i="86"/>
  <c r="E157" i="86"/>
  <c r="E156" i="86"/>
  <c r="E136" i="86"/>
  <c r="C136" i="86"/>
  <c r="AD109" i="104"/>
  <c r="X109" i="104"/>
  <c r="AD108" i="104"/>
  <c r="X108" i="104"/>
  <c r="AD107" i="104"/>
  <c r="X107" i="104"/>
  <c r="AD106" i="104"/>
  <c r="X106" i="104"/>
  <c r="AD105" i="104"/>
  <c r="X105" i="104"/>
  <c r="AD104" i="104"/>
  <c r="X104" i="104"/>
  <c r="AD103" i="104"/>
  <c r="X103" i="104"/>
  <c r="AD102" i="104"/>
  <c r="X102" i="104"/>
  <c r="AD101" i="104"/>
  <c r="X101" i="104"/>
  <c r="AD100" i="104"/>
  <c r="X100" i="104"/>
  <c r="AD99" i="104"/>
  <c r="X99" i="104"/>
  <c r="AD98" i="104"/>
  <c r="X98" i="104"/>
  <c r="AD97" i="104"/>
  <c r="X97" i="104"/>
  <c r="AD96" i="104"/>
  <c r="X96" i="104"/>
  <c r="AD95" i="104"/>
  <c r="X95" i="104"/>
  <c r="AD94" i="104"/>
  <c r="X94" i="104"/>
  <c r="AD93" i="104"/>
  <c r="X93" i="104"/>
  <c r="AD92" i="104"/>
  <c r="X92" i="104"/>
  <c r="AD91" i="104"/>
  <c r="X91" i="104"/>
  <c r="AD90" i="104"/>
  <c r="X90" i="104"/>
  <c r="AD89" i="104"/>
  <c r="X89" i="104"/>
  <c r="AD88" i="104"/>
  <c r="X88" i="104"/>
  <c r="AD87" i="104"/>
  <c r="X87" i="104"/>
  <c r="AD86" i="104"/>
  <c r="X86" i="104"/>
  <c r="AD85" i="104"/>
  <c r="X85" i="104"/>
  <c r="AD84" i="104"/>
  <c r="X84" i="104"/>
  <c r="AD83" i="104"/>
  <c r="X83" i="104"/>
  <c r="AD82" i="104"/>
  <c r="X82" i="104"/>
  <c r="AD81" i="104"/>
  <c r="X81" i="104"/>
  <c r="AD80" i="104"/>
  <c r="X80" i="104"/>
  <c r="AD79" i="104"/>
  <c r="X79" i="104"/>
  <c r="AD78" i="104"/>
  <c r="X78" i="104"/>
  <c r="AD77" i="104"/>
  <c r="X77" i="104"/>
  <c r="AD76" i="104"/>
  <c r="X76" i="104"/>
  <c r="AD75" i="104"/>
  <c r="X75" i="104"/>
  <c r="AD74" i="104"/>
  <c r="X74" i="104"/>
  <c r="AD73" i="104"/>
  <c r="X73" i="104"/>
  <c r="AD72" i="104"/>
  <c r="X72" i="104"/>
  <c r="AD71" i="104"/>
  <c r="X71" i="104"/>
  <c r="AD70" i="104"/>
  <c r="X70" i="104"/>
  <c r="AD109" i="103"/>
  <c r="X109" i="103"/>
  <c r="AD108" i="103"/>
  <c r="X108" i="103"/>
  <c r="AD107" i="103"/>
  <c r="X107" i="103"/>
  <c r="AD106" i="103"/>
  <c r="X106" i="103"/>
  <c r="AD105" i="103"/>
  <c r="X105" i="103"/>
  <c r="AD104" i="103"/>
  <c r="X104" i="103"/>
  <c r="AD103" i="103"/>
  <c r="X103" i="103"/>
  <c r="AD102" i="103"/>
  <c r="X102" i="103"/>
  <c r="AD101" i="103"/>
  <c r="X101" i="103"/>
  <c r="AD100" i="103"/>
  <c r="X100" i="103"/>
  <c r="AD99" i="103"/>
  <c r="X99" i="103"/>
  <c r="AD98" i="103"/>
  <c r="X98" i="103"/>
  <c r="AD97" i="103"/>
  <c r="X97" i="103"/>
  <c r="AD96" i="103"/>
  <c r="X96" i="103"/>
  <c r="AD95" i="103"/>
  <c r="X95" i="103"/>
  <c r="AD94" i="103"/>
  <c r="X94" i="103"/>
  <c r="AD93" i="103"/>
  <c r="X93" i="103"/>
  <c r="AD92" i="103"/>
  <c r="X92" i="103"/>
  <c r="AD91" i="103"/>
  <c r="X91" i="103"/>
  <c r="AD90" i="103"/>
  <c r="X90" i="103"/>
  <c r="AD89" i="103"/>
  <c r="X89" i="103"/>
  <c r="AD88" i="103"/>
  <c r="X88" i="103"/>
  <c r="AD87" i="103"/>
  <c r="X87" i="103"/>
  <c r="AD86" i="103"/>
  <c r="X86" i="103"/>
  <c r="AD85" i="103"/>
  <c r="X85" i="103"/>
  <c r="AD84" i="103"/>
  <c r="X84" i="103"/>
  <c r="AD83" i="103"/>
  <c r="X83" i="103"/>
  <c r="AD82" i="103"/>
  <c r="X82" i="103"/>
  <c r="AD81" i="103"/>
  <c r="X81" i="103"/>
  <c r="AD80" i="103"/>
  <c r="X80" i="103"/>
  <c r="AD79" i="103"/>
  <c r="X79" i="103"/>
  <c r="AD78" i="103"/>
  <c r="X78" i="103"/>
  <c r="AD77" i="103"/>
  <c r="X77" i="103"/>
  <c r="AD76" i="103"/>
  <c r="X76" i="103"/>
  <c r="AD75" i="103"/>
  <c r="X75" i="103"/>
  <c r="AD74" i="103"/>
  <c r="X74" i="103"/>
  <c r="AD73" i="103"/>
  <c r="X73" i="103"/>
  <c r="AD72" i="103"/>
  <c r="X72" i="103"/>
  <c r="AD71" i="103"/>
  <c r="X71" i="103"/>
  <c r="AD70" i="103"/>
  <c r="X70" i="103"/>
  <c r="AD109" i="102"/>
  <c r="X109" i="102"/>
  <c r="AD108" i="102"/>
  <c r="X108" i="102"/>
  <c r="AD107" i="102"/>
  <c r="X107" i="102"/>
  <c r="AD106" i="102"/>
  <c r="X106" i="102"/>
  <c r="AD105" i="102"/>
  <c r="X105" i="102"/>
  <c r="AD104" i="102"/>
  <c r="X104" i="102"/>
  <c r="AD103" i="102"/>
  <c r="X103" i="102"/>
  <c r="AD102" i="102"/>
  <c r="X102" i="102"/>
  <c r="AD101" i="102"/>
  <c r="X101" i="102"/>
  <c r="AD100" i="102"/>
  <c r="X100" i="102"/>
  <c r="AD99" i="102"/>
  <c r="X99" i="102"/>
  <c r="AD98" i="102"/>
  <c r="X98" i="102"/>
  <c r="AD97" i="102"/>
  <c r="X97" i="102"/>
  <c r="AD96" i="102"/>
  <c r="X96" i="102"/>
  <c r="AD95" i="102"/>
  <c r="X95" i="102"/>
  <c r="AD94" i="102"/>
  <c r="X94" i="102"/>
  <c r="AD93" i="102"/>
  <c r="X93" i="102"/>
  <c r="AD92" i="102"/>
  <c r="X92" i="102"/>
  <c r="AD91" i="102"/>
  <c r="X91" i="102"/>
  <c r="AD90" i="102"/>
  <c r="X90" i="102"/>
  <c r="AD89" i="102"/>
  <c r="X89" i="102"/>
  <c r="AD88" i="102"/>
  <c r="X88" i="102"/>
  <c r="AD87" i="102"/>
  <c r="X87" i="102"/>
  <c r="AD86" i="102"/>
  <c r="X86" i="102"/>
  <c r="AD85" i="102"/>
  <c r="X85" i="102"/>
  <c r="AD84" i="102"/>
  <c r="X84" i="102"/>
  <c r="AD83" i="102"/>
  <c r="X83" i="102"/>
  <c r="AD82" i="102"/>
  <c r="X82" i="102"/>
  <c r="AD81" i="102"/>
  <c r="X81" i="102"/>
  <c r="AD80" i="102"/>
  <c r="X80" i="102"/>
  <c r="AD79" i="102"/>
  <c r="X79" i="102"/>
  <c r="AD78" i="102"/>
  <c r="X78" i="102"/>
  <c r="AD77" i="102"/>
  <c r="X77" i="102"/>
  <c r="AD76" i="102"/>
  <c r="X76" i="102"/>
  <c r="AD75" i="102"/>
  <c r="X75" i="102"/>
  <c r="AD74" i="102"/>
  <c r="X74" i="102"/>
  <c r="AD73" i="102"/>
  <c r="X73" i="102"/>
  <c r="AD72" i="102"/>
  <c r="X72" i="102"/>
  <c r="AD71" i="102"/>
  <c r="X71" i="102"/>
  <c r="AD70" i="102"/>
  <c r="X70" i="102"/>
  <c r="P15" i="98"/>
  <c r="P15" i="104"/>
  <c r="P15" i="103"/>
  <c r="AD51" i="102" l="1"/>
  <c r="AD52" i="102"/>
  <c r="AD53" i="102"/>
  <c r="AD54" i="102"/>
  <c r="AD55" i="102"/>
  <c r="AD56" i="102"/>
  <c r="AD57" i="102"/>
  <c r="AD58" i="102"/>
  <c r="AD59" i="102"/>
  <c r="AD60" i="102"/>
  <c r="AD61" i="102"/>
  <c r="AD62" i="102"/>
  <c r="AD63" i="102"/>
  <c r="AD64" i="102"/>
  <c r="AD65" i="102"/>
  <c r="AD66" i="102"/>
  <c r="AD67" i="102"/>
  <c r="AD68" i="102"/>
  <c r="AD69" i="102"/>
  <c r="AD50" i="102"/>
  <c r="AD51" i="104"/>
  <c r="AD52" i="104"/>
  <c r="AD53" i="104"/>
  <c r="AD54" i="104"/>
  <c r="AD55" i="104"/>
  <c r="AD56" i="104"/>
  <c r="AD57" i="104"/>
  <c r="AD58" i="104"/>
  <c r="AD59" i="104"/>
  <c r="AD60" i="104"/>
  <c r="AD61" i="104"/>
  <c r="AD62" i="104"/>
  <c r="AD63" i="104"/>
  <c r="AD64" i="104"/>
  <c r="AD65" i="104"/>
  <c r="AD66" i="104"/>
  <c r="AD67" i="104"/>
  <c r="AD68" i="104"/>
  <c r="AD69" i="104"/>
  <c r="AD51" i="98"/>
  <c r="AD52" i="98"/>
  <c r="AD53" i="98"/>
  <c r="AD54" i="98"/>
  <c r="AD55" i="98"/>
  <c r="AD56" i="98"/>
  <c r="AD57" i="98"/>
  <c r="AD58" i="98"/>
  <c r="AD59" i="98"/>
  <c r="AD60" i="98"/>
  <c r="AD61" i="98"/>
  <c r="AD62" i="98"/>
  <c r="AD63" i="98"/>
  <c r="AD64" i="98"/>
  <c r="AD65" i="98"/>
  <c r="AD66" i="98"/>
  <c r="AD67" i="98"/>
  <c r="AD68" i="98"/>
  <c r="AD69" i="98"/>
  <c r="AD51" i="103"/>
  <c r="AD52" i="103"/>
  <c r="AD53" i="103"/>
  <c r="AD54" i="103"/>
  <c r="AD55" i="103"/>
  <c r="AD56" i="103"/>
  <c r="AD57" i="103"/>
  <c r="AD58" i="103"/>
  <c r="AD59" i="103"/>
  <c r="AD60" i="103"/>
  <c r="AD61" i="103"/>
  <c r="AD62" i="103"/>
  <c r="AD63" i="103"/>
  <c r="AD64" i="103"/>
  <c r="AD65" i="103"/>
  <c r="AD66" i="103"/>
  <c r="AD67" i="103"/>
  <c r="AD68" i="103"/>
  <c r="AD69" i="103"/>
  <c r="AD50" i="104"/>
  <c r="AD50" i="98"/>
  <c r="AD50" i="103"/>
  <c r="AD118" i="104"/>
  <c r="AD119" i="104"/>
  <c r="AD120" i="104"/>
  <c r="AD121" i="104"/>
  <c r="AD122" i="104"/>
  <c r="AD123" i="104"/>
  <c r="AD124" i="104"/>
  <c r="AD125" i="104"/>
  <c r="AD126" i="104"/>
  <c r="AD127" i="104"/>
  <c r="AD128" i="104"/>
  <c r="AD129" i="104"/>
  <c r="AD130" i="104"/>
  <c r="AD131" i="104"/>
  <c r="AD132" i="104"/>
  <c r="AD133" i="104"/>
  <c r="AD134" i="104"/>
  <c r="AD135" i="104"/>
  <c r="AD136" i="104"/>
  <c r="AD137" i="104"/>
  <c r="AD138" i="104"/>
  <c r="AD139" i="104"/>
  <c r="AD140" i="104"/>
  <c r="AD141" i="104"/>
  <c r="AD142" i="104"/>
  <c r="AD143" i="104"/>
  <c r="AD144" i="104"/>
  <c r="AD145" i="104"/>
  <c r="AD146" i="104"/>
  <c r="AD147" i="104"/>
  <c r="AD148" i="104"/>
  <c r="AD149" i="104"/>
  <c r="AD150" i="104"/>
  <c r="AD151" i="104"/>
  <c r="AD152" i="104"/>
  <c r="AD153" i="104"/>
  <c r="AD154" i="104"/>
  <c r="AD155" i="104"/>
  <c r="AD156" i="104"/>
  <c r="AD157" i="104"/>
  <c r="AD158" i="104"/>
  <c r="AD159" i="104"/>
  <c r="AD160" i="104"/>
  <c r="AD161" i="104"/>
  <c r="AD162" i="104"/>
  <c r="AD163" i="104"/>
  <c r="AD164" i="104"/>
  <c r="AD165" i="104"/>
  <c r="AD166" i="104"/>
  <c r="AD167" i="104"/>
  <c r="AD168" i="104"/>
  <c r="AD169" i="104"/>
  <c r="AD170" i="104"/>
  <c r="AD171" i="104"/>
  <c r="AD172" i="104"/>
  <c r="AD173" i="104"/>
  <c r="AD174" i="104"/>
  <c r="AD175" i="104"/>
  <c r="AD176" i="104"/>
  <c r="AD177" i="104"/>
  <c r="AD178" i="104"/>
  <c r="AD179" i="104"/>
  <c r="AD180" i="104"/>
  <c r="AD181" i="104"/>
  <c r="AD118" i="98"/>
  <c r="AD119" i="98"/>
  <c r="AD120" i="98"/>
  <c r="AD121" i="98"/>
  <c r="AD122" i="98"/>
  <c r="AD123" i="98"/>
  <c r="AD124" i="98"/>
  <c r="AD125" i="98"/>
  <c r="AD126" i="98"/>
  <c r="AD127" i="98"/>
  <c r="AD128" i="98"/>
  <c r="AD129" i="98"/>
  <c r="AD130" i="98"/>
  <c r="AD131" i="98"/>
  <c r="AD132" i="98"/>
  <c r="AD133" i="98"/>
  <c r="AD134" i="98"/>
  <c r="AD135" i="98"/>
  <c r="AD136" i="98"/>
  <c r="AD137" i="98"/>
  <c r="AD138" i="98"/>
  <c r="AD139" i="98"/>
  <c r="AD140" i="98"/>
  <c r="AD141" i="98"/>
  <c r="AD142" i="98"/>
  <c r="AD143" i="98"/>
  <c r="AD144" i="98"/>
  <c r="AD145" i="98"/>
  <c r="AD146" i="98"/>
  <c r="AD147" i="98"/>
  <c r="AD148" i="98"/>
  <c r="AD149" i="98"/>
  <c r="AD150" i="98"/>
  <c r="AD151" i="98"/>
  <c r="AD152" i="98"/>
  <c r="AD153" i="98"/>
  <c r="AD154" i="98"/>
  <c r="AD155" i="98"/>
  <c r="AD156" i="98"/>
  <c r="AD157" i="98"/>
  <c r="AD158" i="98"/>
  <c r="AD159" i="98"/>
  <c r="AD160" i="98"/>
  <c r="AD161" i="98"/>
  <c r="AD162" i="98"/>
  <c r="AD163" i="98"/>
  <c r="AD164" i="98"/>
  <c r="AD165" i="98"/>
  <c r="AD166" i="98"/>
  <c r="AD167" i="98"/>
  <c r="AD168" i="98"/>
  <c r="AD169" i="98"/>
  <c r="AD170" i="98"/>
  <c r="AD171" i="98"/>
  <c r="AD172" i="98"/>
  <c r="AD173" i="98"/>
  <c r="AD174" i="98"/>
  <c r="AD175" i="98"/>
  <c r="AD176" i="98"/>
  <c r="AD177" i="98"/>
  <c r="AD178" i="98"/>
  <c r="AD179" i="98"/>
  <c r="AD180" i="98"/>
  <c r="AD181" i="98"/>
  <c r="AD118" i="103"/>
  <c r="AD119" i="103"/>
  <c r="AD120" i="103"/>
  <c r="AD121" i="103"/>
  <c r="AD122" i="103"/>
  <c r="AD123" i="103"/>
  <c r="AD124" i="103"/>
  <c r="AD125" i="103"/>
  <c r="AD126" i="103"/>
  <c r="AD127" i="103"/>
  <c r="AD128" i="103"/>
  <c r="AD129" i="103"/>
  <c r="AD130" i="103"/>
  <c r="AD131" i="103"/>
  <c r="AD132" i="103"/>
  <c r="AD133" i="103"/>
  <c r="AD134" i="103"/>
  <c r="AD135" i="103"/>
  <c r="AD136" i="103"/>
  <c r="AD137" i="103"/>
  <c r="AD138" i="103"/>
  <c r="AD139" i="103"/>
  <c r="AD140" i="103"/>
  <c r="AD141" i="103"/>
  <c r="AD142" i="103"/>
  <c r="AD143" i="103"/>
  <c r="AD144" i="103"/>
  <c r="AD145" i="103"/>
  <c r="AD146" i="103"/>
  <c r="AD147" i="103"/>
  <c r="AD148" i="103"/>
  <c r="AD149" i="103"/>
  <c r="AD150" i="103"/>
  <c r="AD151" i="103"/>
  <c r="AD152" i="103"/>
  <c r="AD153" i="103"/>
  <c r="AD154" i="103"/>
  <c r="AD155" i="103"/>
  <c r="AD156" i="103"/>
  <c r="AD157" i="103"/>
  <c r="AD158" i="103"/>
  <c r="AD159" i="103"/>
  <c r="AD160" i="103"/>
  <c r="AD161" i="103"/>
  <c r="AD162" i="103"/>
  <c r="AD163" i="103"/>
  <c r="AD164" i="103"/>
  <c r="AD165" i="103"/>
  <c r="AD166" i="103"/>
  <c r="AD167" i="103"/>
  <c r="AD168" i="103"/>
  <c r="AD169" i="103"/>
  <c r="AD170" i="103"/>
  <c r="AD171" i="103"/>
  <c r="AD172" i="103"/>
  <c r="AD173" i="103"/>
  <c r="AD174" i="103"/>
  <c r="AD175" i="103"/>
  <c r="AD176" i="103"/>
  <c r="AD177" i="103"/>
  <c r="AD178" i="103"/>
  <c r="AD179" i="103"/>
  <c r="AD180" i="103"/>
  <c r="AD181" i="103"/>
  <c r="AD117" i="104"/>
  <c r="AD117" i="98"/>
  <c r="AD117" i="103"/>
  <c r="AD181" i="102"/>
  <c r="AD180" i="102"/>
  <c r="AD179" i="102"/>
  <c r="AD178" i="102"/>
  <c r="AD177" i="102"/>
  <c r="AD176" i="102"/>
  <c r="AD175" i="102"/>
  <c r="AD174" i="102"/>
  <c r="AD173" i="102"/>
  <c r="AD172" i="102"/>
  <c r="AD171" i="102"/>
  <c r="AD170" i="102"/>
  <c r="AD169" i="102"/>
  <c r="AD168" i="102"/>
  <c r="AD167" i="102"/>
  <c r="AD166" i="102"/>
  <c r="AD165" i="102"/>
  <c r="AD164" i="102"/>
  <c r="AD163" i="102"/>
  <c r="AD162" i="102"/>
  <c r="AD161" i="102"/>
  <c r="AD160" i="102"/>
  <c r="AD159" i="102"/>
  <c r="AD158" i="102"/>
  <c r="AD157" i="102"/>
  <c r="AD156" i="102"/>
  <c r="AD155" i="102"/>
  <c r="AD154" i="102"/>
  <c r="AD153" i="102"/>
  <c r="AD152" i="102"/>
  <c r="AD151" i="102"/>
  <c r="AD150" i="102"/>
  <c r="AD149" i="102"/>
  <c r="AD148" i="102"/>
  <c r="AD147" i="102"/>
  <c r="AD146" i="102"/>
  <c r="AD145" i="102"/>
  <c r="AD144" i="102"/>
  <c r="AD143" i="102"/>
  <c r="AD142" i="102"/>
  <c r="AD141" i="102"/>
  <c r="AD140" i="102"/>
  <c r="AD139" i="102"/>
  <c r="AD138" i="102"/>
  <c r="AD137" i="102"/>
  <c r="AD136" i="102"/>
  <c r="AD135" i="102"/>
  <c r="AD134" i="102"/>
  <c r="AD133" i="102"/>
  <c r="AD132" i="102"/>
  <c r="AD131" i="102"/>
  <c r="AD130" i="102"/>
  <c r="AD129" i="102"/>
  <c r="AD128" i="102"/>
  <c r="AD127" i="102"/>
  <c r="AD126" i="102"/>
  <c r="AD125" i="102"/>
  <c r="AD124" i="102"/>
  <c r="AD123" i="102"/>
  <c r="AD122" i="102"/>
  <c r="AD121" i="102"/>
  <c r="AD120" i="102"/>
  <c r="AD119" i="102"/>
  <c r="AD118" i="102"/>
  <c r="AD117" i="102"/>
  <c r="I153" i="86"/>
  <c r="I152" i="86"/>
  <c r="I151" i="86"/>
  <c r="I150" i="86"/>
  <c r="I149" i="86"/>
  <c r="I148" i="86"/>
  <c r="I147" i="86"/>
  <c r="I146" i="86"/>
  <c r="I145" i="86"/>
  <c r="I144" i="86"/>
  <c r="I143" i="86"/>
  <c r="I142" i="86"/>
  <c r="I141" i="86"/>
  <c r="I140" i="86"/>
  <c r="I139" i="86"/>
  <c r="I138" i="86"/>
  <c r="G154" i="86"/>
  <c r="G153" i="86"/>
  <c r="G152" i="86"/>
  <c r="G151" i="86"/>
  <c r="G150" i="86"/>
  <c r="G149" i="86"/>
  <c r="G148" i="86"/>
  <c r="G147" i="86"/>
  <c r="G146" i="86"/>
  <c r="G145" i="86"/>
  <c r="G144" i="86"/>
  <c r="G143" i="86"/>
  <c r="G142" i="86"/>
  <c r="G141" i="86"/>
  <c r="G140" i="86"/>
  <c r="G139" i="86"/>
  <c r="G138" i="86"/>
  <c r="E155" i="86"/>
  <c r="E154" i="86"/>
  <c r="E153" i="86"/>
  <c r="E152" i="86"/>
  <c r="E151" i="86"/>
  <c r="E150" i="86"/>
  <c r="E149" i="86"/>
  <c r="E148" i="86"/>
  <c r="E147" i="86"/>
  <c r="E146" i="86"/>
  <c r="E145" i="86"/>
  <c r="E144" i="86"/>
  <c r="E143" i="86"/>
  <c r="E142" i="86"/>
  <c r="E141" i="86"/>
  <c r="E140" i="86"/>
  <c r="E139" i="86"/>
  <c r="E138" i="86"/>
  <c r="E137" i="86"/>
  <c r="D1" i="100"/>
  <c r="W2" i="103"/>
  <c r="W2" i="104"/>
  <c r="W2" i="98"/>
  <c r="W2" i="102"/>
  <c r="P15" i="102" l="1"/>
  <c r="AG60" i="86"/>
  <c r="AJ60" i="86"/>
  <c r="AM60" i="86"/>
  <c r="AL60" i="86"/>
  <c r="AO60" i="86"/>
  <c r="AI60" i="86"/>
  <c r="AF60" i="86"/>
  <c r="AP60" i="86"/>
  <c r="AI94" i="86" l="1"/>
  <c r="AF96" i="86"/>
  <c r="AI82" i="86"/>
  <c r="AF84" i="86"/>
  <c r="AO98" i="86"/>
  <c r="AO86" i="86"/>
  <c r="AL78" i="86"/>
  <c r="AL102" i="86"/>
  <c r="AI103" i="86"/>
  <c r="AI91" i="86"/>
  <c r="AI79" i="86"/>
  <c r="AL99" i="86"/>
  <c r="AL87" i="86"/>
  <c r="AO95" i="86"/>
  <c r="AO83" i="86"/>
  <c r="AF95" i="86"/>
  <c r="AF94" i="86"/>
  <c r="AF82" i="86"/>
  <c r="AF104" i="86"/>
  <c r="AF92" i="86"/>
  <c r="AF80" i="86"/>
  <c r="AI102" i="86"/>
  <c r="AI90" i="86"/>
  <c r="AI78" i="86"/>
  <c r="AL98" i="86"/>
  <c r="AL86" i="86"/>
  <c r="AO94" i="86"/>
  <c r="AO82" i="86"/>
  <c r="AF83" i="86"/>
  <c r="AI92" i="86"/>
  <c r="AL76" i="86"/>
  <c r="AF103" i="86"/>
  <c r="AF91" i="86"/>
  <c r="AF79" i="86"/>
  <c r="AI101" i="86"/>
  <c r="AI89" i="86"/>
  <c r="AI77" i="86"/>
  <c r="AL97" i="86"/>
  <c r="AL85" i="86"/>
  <c r="AO105" i="86"/>
  <c r="AO93" i="86"/>
  <c r="AO81" i="86"/>
  <c r="AI105" i="86"/>
  <c r="AL89" i="86"/>
  <c r="AF102" i="86"/>
  <c r="AF90" i="86"/>
  <c r="AF78" i="86"/>
  <c r="AI100" i="86"/>
  <c r="AI88" i="86"/>
  <c r="AI76" i="86"/>
  <c r="AL96" i="86"/>
  <c r="AL84" i="86"/>
  <c r="AO104" i="86"/>
  <c r="AO92" i="86"/>
  <c r="AO80" i="86"/>
  <c r="AO85" i="86"/>
  <c r="AF101" i="86"/>
  <c r="AF89" i="86"/>
  <c r="AF77" i="86"/>
  <c r="AI99" i="86"/>
  <c r="AI87" i="86"/>
  <c r="AL95" i="86"/>
  <c r="AL83" i="86"/>
  <c r="AO103" i="86"/>
  <c r="AO91" i="86"/>
  <c r="AO79" i="86"/>
  <c r="AI104" i="86"/>
  <c r="AL100" i="86"/>
  <c r="AO84" i="86"/>
  <c r="AF93" i="86"/>
  <c r="AF100" i="86"/>
  <c r="AF88" i="86"/>
  <c r="AF76" i="86"/>
  <c r="AI98" i="86"/>
  <c r="AI86" i="86"/>
  <c r="AL94" i="86"/>
  <c r="AL82" i="86"/>
  <c r="AO102" i="86"/>
  <c r="AO90" i="86"/>
  <c r="AO78" i="86"/>
  <c r="AI93" i="86"/>
  <c r="AL101" i="86"/>
  <c r="AO97" i="86"/>
  <c r="AI80" i="86"/>
  <c r="AL88" i="86"/>
  <c r="AO96" i="86"/>
  <c r="AF81" i="86"/>
  <c r="AF99" i="86"/>
  <c r="AF87" i="86"/>
  <c r="AI97" i="86"/>
  <c r="AI85" i="86"/>
  <c r="AL105" i="86"/>
  <c r="AL93" i="86"/>
  <c r="AL81" i="86"/>
  <c r="AO101" i="86"/>
  <c r="AO89" i="86"/>
  <c r="AO77" i="86"/>
  <c r="AL90" i="86"/>
  <c r="AI81" i="86"/>
  <c r="AL77" i="86"/>
  <c r="AF105" i="86"/>
  <c r="AF98" i="86"/>
  <c r="AF86" i="86"/>
  <c r="AI96" i="86"/>
  <c r="AI84" i="86"/>
  <c r="AL104" i="86"/>
  <c r="AL92" i="86"/>
  <c r="AL80" i="86"/>
  <c r="AO100" i="86"/>
  <c r="AO88" i="86"/>
  <c r="AO76" i="86"/>
  <c r="AF97" i="86"/>
  <c r="AF85" i="86"/>
  <c r="AI95" i="86"/>
  <c r="AI83" i="86"/>
  <c r="AL103" i="86"/>
  <c r="AL91" i="86"/>
  <c r="AL79" i="86"/>
  <c r="AO99" i="86"/>
  <c r="AO87" i="86"/>
  <c r="X173" i="103" l="1"/>
  <c r="X174" i="103"/>
  <c r="X175" i="103"/>
  <c r="X176" i="103"/>
  <c r="X177" i="103"/>
  <c r="X178" i="103"/>
  <c r="X179" i="103"/>
  <c r="X180" i="103"/>
  <c r="X181" i="103"/>
  <c r="X173" i="104"/>
  <c r="X174" i="104"/>
  <c r="X175" i="104"/>
  <c r="X176" i="104"/>
  <c r="X177" i="104"/>
  <c r="X178" i="104"/>
  <c r="X179" i="104"/>
  <c r="X180" i="104"/>
  <c r="X181" i="104"/>
  <c r="X173" i="98"/>
  <c r="X174" i="98"/>
  <c r="X175" i="98"/>
  <c r="X176" i="98"/>
  <c r="X177" i="98"/>
  <c r="X178" i="98"/>
  <c r="X179" i="98"/>
  <c r="X180" i="98"/>
  <c r="X173" i="102"/>
  <c r="X174" i="102"/>
  <c r="X175" i="102"/>
  <c r="X176" i="102"/>
  <c r="X177" i="102"/>
  <c r="X178" i="102"/>
  <c r="X179" i="102"/>
  <c r="X180" i="102"/>
  <c r="X181" i="102"/>
  <c r="X163" i="103"/>
  <c r="X164" i="103"/>
  <c r="X165" i="103"/>
  <c r="X166" i="103"/>
  <c r="X167" i="103"/>
  <c r="X168" i="103"/>
  <c r="X169" i="103"/>
  <c r="X170" i="103"/>
  <c r="X171" i="103"/>
  <c r="X172" i="103"/>
  <c r="X163" i="104"/>
  <c r="X164" i="104"/>
  <c r="X165" i="104"/>
  <c r="X166" i="104"/>
  <c r="X167" i="104"/>
  <c r="X168" i="104"/>
  <c r="X169" i="104"/>
  <c r="X170" i="104"/>
  <c r="X171" i="104"/>
  <c r="X172" i="104"/>
  <c r="X163" i="98"/>
  <c r="X164" i="98"/>
  <c r="X165" i="98"/>
  <c r="X166" i="98"/>
  <c r="X167" i="98"/>
  <c r="X168" i="98"/>
  <c r="X169" i="98"/>
  <c r="X170" i="98"/>
  <c r="X171" i="98"/>
  <c r="X172" i="98"/>
  <c r="X163" i="102"/>
  <c r="X164" i="102"/>
  <c r="X165" i="102"/>
  <c r="X166" i="102"/>
  <c r="X167" i="102"/>
  <c r="X168" i="102"/>
  <c r="X169" i="102"/>
  <c r="X170" i="102"/>
  <c r="X171" i="102"/>
  <c r="X172" i="102"/>
  <c r="X146" i="103"/>
  <c r="X147" i="103"/>
  <c r="X148" i="103"/>
  <c r="X149" i="103"/>
  <c r="X150" i="103"/>
  <c r="X151" i="103"/>
  <c r="X152" i="103"/>
  <c r="X153" i="103"/>
  <c r="X154" i="103"/>
  <c r="X155" i="103"/>
  <c r="X156" i="103"/>
  <c r="X157" i="103"/>
  <c r="X158" i="103"/>
  <c r="X159" i="103"/>
  <c r="X160" i="103"/>
  <c r="X161" i="103"/>
  <c r="X162" i="103"/>
  <c r="X146" i="104"/>
  <c r="X147" i="104"/>
  <c r="X148" i="104"/>
  <c r="X149" i="104"/>
  <c r="X150" i="104"/>
  <c r="X151" i="104"/>
  <c r="X152" i="104"/>
  <c r="X153" i="104"/>
  <c r="X154" i="104"/>
  <c r="X155" i="104"/>
  <c r="X156" i="104"/>
  <c r="X157" i="104"/>
  <c r="X158" i="104"/>
  <c r="X159" i="104"/>
  <c r="X160" i="104"/>
  <c r="X161" i="104"/>
  <c r="X162" i="104"/>
  <c r="X146" i="98"/>
  <c r="X147" i="98"/>
  <c r="X148" i="98"/>
  <c r="X149" i="98"/>
  <c r="X150" i="98"/>
  <c r="X151" i="98"/>
  <c r="X152" i="98"/>
  <c r="X153" i="98"/>
  <c r="X154" i="98"/>
  <c r="X155" i="98"/>
  <c r="X156" i="98"/>
  <c r="X157" i="98"/>
  <c r="X158" i="98"/>
  <c r="X159" i="98"/>
  <c r="X160" i="98"/>
  <c r="X161" i="98"/>
  <c r="X162" i="98"/>
  <c r="X146" i="102"/>
  <c r="X147" i="102"/>
  <c r="X148" i="102"/>
  <c r="X149" i="102"/>
  <c r="X150" i="102"/>
  <c r="X151" i="102"/>
  <c r="X152" i="102"/>
  <c r="X153" i="102"/>
  <c r="X154" i="102"/>
  <c r="X155" i="102"/>
  <c r="X156" i="102"/>
  <c r="X157" i="102"/>
  <c r="X158" i="102"/>
  <c r="X159" i="102"/>
  <c r="X160" i="102"/>
  <c r="X161" i="102"/>
  <c r="X162" i="102"/>
  <c r="X131" i="103"/>
  <c r="X132" i="103"/>
  <c r="X133" i="103"/>
  <c r="X134" i="103"/>
  <c r="X135" i="103"/>
  <c r="X136" i="103"/>
  <c r="X137" i="103"/>
  <c r="X138" i="103"/>
  <c r="X139" i="103"/>
  <c r="X140" i="103"/>
  <c r="X141" i="103"/>
  <c r="X142" i="103"/>
  <c r="X143" i="103"/>
  <c r="X144" i="103"/>
  <c r="X145" i="103"/>
  <c r="X131" i="104"/>
  <c r="X132" i="104"/>
  <c r="X133" i="104"/>
  <c r="X134" i="104"/>
  <c r="X135" i="104"/>
  <c r="X136" i="104"/>
  <c r="X137" i="104"/>
  <c r="X138" i="104"/>
  <c r="X139" i="104"/>
  <c r="X140" i="104"/>
  <c r="X141" i="104"/>
  <c r="X142" i="104"/>
  <c r="X143" i="104"/>
  <c r="X144" i="104"/>
  <c r="X145" i="104"/>
  <c r="X131" i="98"/>
  <c r="X132" i="98"/>
  <c r="X133" i="98"/>
  <c r="X134" i="98"/>
  <c r="X135" i="98"/>
  <c r="X136" i="98"/>
  <c r="X137" i="98"/>
  <c r="X138" i="98"/>
  <c r="X139" i="98"/>
  <c r="X140" i="98"/>
  <c r="X141" i="98"/>
  <c r="X142" i="98"/>
  <c r="X143" i="98"/>
  <c r="X144" i="98"/>
  <c r="X145" i="98"/>
  <c r="X131" i="102"/>
  <c r="X132" i="102"/>
  <c r="X133" i="102"/>
  <c r="X134" i="102"/>
  <c r="X135" i="102"/>
  <c r="X136" i="102"/>
  <c r="X137" i="102"/>
  <c r="X138" i="102"/>
  <c r="X139" i="102"/>
  <c r="X140" i="102"/>
  <c r="X141" i="102"/>
  <c r="X142" i="102"/>
  <c r="X143" i="102"/>
  <c r="X144" i="102"/>
  <c r="X145" i="102"/>
  <c r="X118" i="103"/>
  <c r="X119" i="103"/>
  <c r="X120" i="103"/>
  <c r="X121" i="103"/>
  <c r="X122" i="103"/>
  <c r="X123" i="103"/>
  <c r="X124" i="103"/>
  <c r="X125" i="103"/>
  <c r="X126" i="103"/>
  <c r="X127" i="103"/>
  <c r="X128" i="103"/>
  <c r="X129" i="103"/>
  <c r="X130" i="103"/>
  <c r="X118" i="104"/>
  <c r="X119" i="104"/>
  <c r="X120" i="104"/>
  <c r="X121" i="104"/>
  <c r="X122" i="104"/>
  <c r="X123" i="104"/>
  <c r="X124" i="104"/>
  <c r="X125" i="104"/>
  <c r="X126" i="104"/>
  <c r="X127" i="104"/>
  <c r="X128" i="104"/>
  <c r="X129" i="104"/>
  <c r="X130" i="104"/>
  <c r="X118" i="98"/>
  <c r="X119" i="98"/>
  <c r="X120" i="98"/>
  <c r="X121" i="98"/>
  <c r="X122" i="98"/>
  <c r="X123" i="98"/>
  <c r="X124" i="98"/>
  <c r="X125" i="98"/>
  <c r="X126" i="98"/>
  <c r="X127" i="98"/>
  <c r="X128" i="98"/>
  <c r="X129" i="98"/>
  <c r="X130" i="98"/>
  <c r="X118" i="102"/>
  <c r="X119" i="102"/>
  <c r="X120" i="102"/>
  <c r="X121" i="102"/>
  <c r="X122" i="102"/>
  <c r="X123" i="102"/>
  <c r="X124" i="102"/>
  <c r="X125" i="102"/>
  <c r="X126" i="102"/>
  <c r="X127" i="102"/>
  <c r="X128" i="102"/>
  <c r="X129" i="102"/>
  <c r="X130" i="102"/>
  <c r="X117" i="103"/>
  <c r="X117" i="104"/>
  <c r="X117" i="98"/>
  <c r="X117" i="102"/>
  <c r="X51" i="102"/>
  <c r="X52" i="102"/>
  <c r="X53" i="102"/>
  <c r="X54" i="102"/>
  <c r="X55" i="102"/>
  <c r="X56" i="102"/>
  <c r="X57" i="102"/>
  <c r="X58" i="102"/>
  <c r="X59" i="102"/>
  <c r="X60" i="102"/>
  <c r="X61" i="102"/>
  <c r="X62" i="102"/>
  <c r="X63" i="102"/>
  <c r="X64" i="102"/>
  <c r="X65" i="102"/>
  <c r="X66" i="102"/>
  <c r="X67" i="102"/>
  <c r="X68" i="102"/>
  <c r="X69" i="102"/>
  <c r="X51" i="103"/>
  <c r="X52" i="103"/>
  <c r="X53" i="103"/>
  <c r="X54" i="103"/>
  <c r="X55" i="103"/>
  <c r="X56" i="103"/>
  <c r="X57" i="103"/>
  <c r="X58" i="103"/>
  <c r="X59" i="103"/>
  <c r="X60" i="103"/>
  <c r="X61" i="103"/>
  <c r="X62" i="103"/>
  <c r="X63" i="103"/>
  <c r="X64" i="103"/>
  <c r="X65" i="103"/>
  <c r="X66" i="103"/>
  <c r="X67" i="103"/>
  <c r="X68" i="103"/>
  <c r="X69" i="103"/>
  <c r="X51" i="104"/>
  <c r="X52" i="104"/>
  <c r="X53" i="104"/>
  <c r="X54" i="104"/>
  <c r="X55" i="104"/>
  <c r="X56" i="104"/>
  <c r="X57" i="104"/>
  <c r="X58" i="104"/>
  <c r="X59" i="104"/>
  <c r="X60" i="104"/>
  <c r="X61" i="104"/>
  <c r="X62" i="104"/>
  <c r="X63" i="104"/>
  <c r="X64" i="104"/>
  <c r="X65" i="104"/>
  <c r="X66" i="104"/>
  <c r="X67" i="104"/>
  <c r="X68" i="104"/>
  <c r="X69" i="104"/>
  <c r="X51" i="98"/>
  <c r="X52" i="98"/>
  <c r="X53" i="98"/>
  <c r="X54" i="98"/>
  <c r="X55" i="98"/>
  <c r="X56" i="98"/>
  <c r="X57" i="98"/>
  <c r="X58" i="98"/>
  <c r="X59" i="98"/>
  <c r="X60" i="98"/>
  <c r="X61" i="98"/>
  <c r="X62" i="98"/>
  <c r="X63" i="98"/>
  <c r="X64" i="98"/>
  <c r="X65" i="98"/>
  <c r="X66" i="98"/>
  <c r="X67" i="98"/>
  <c r="X68" i="98"/>
  <c r="X69" i="98"/>
  <c r="X50" i="102"/>
  <c r="X111" i="102" s="1"/>
  <c r="X186" i="102" s="1"/>
  <c r="X50" i="103"/>
  <c r="X50" i="104"/>
  <c r="X50" i="98"/>
  <c r="U2" i="86"/>
  <c r="T2" i="86"/>
  <c r="T16" i="86" s="1"/>
  <c r="S2" i="86"/>
  <c r="S17" i="86" s="1"/>
  <c r="R2" i="86"/>
  <c r="D2" i="86"/>
  <c r="E2" i="86"/>
  <c r="F2" i="86"/>
  <c r="G2" i="86"/>
  <c r="H2" i="86"/>
  <c r="I2" i="86"/>
  <c r="J2" i="86"/>
  <c r="K2" i="86"/>
  <c r="L2" i="86"/>
  <c r="S53" i="86"/>
  <c r="S52" i="86"/>
  <c r="S51" i="86"/>
  <c r="S50" i="86"/>
  <c r="S46" i="86" s="1"/>
  <c r="T46" i="86" s="1"/>
  <c r="T44" i="86" s="1"/>
  <c r="AH481" i="104"/>
  <c r="AH477" i="104"/>
  <c r="P475" i="104"/>
  <c r="AB390" i="104"/>
  <c r="Z390" i="104"/>
  <c r="AA390" i="104" s="1"/>
  <c r="AB389" i="104"/>
  <c r="Z389" i="104"/>
  <c r="AA389" i="104" s="1"/>
  <c r="AB388" i="104"/>
  <c r="Z388" i="104"/>
  <c r="AA388" i="104" s="1"/>
  <c r="AB387" i="104"/>
  <c r="Z387" i="104"/>
  <c r="AA387" i="104" s="1"/>
  <c r="AB386" i="104"/>
  <c r="Z386" i="104"/>
  <c r="AA386" i="104" s="1"/>
  <c r="AB385" i="104"/>
  <c r="Z385" i="104"/>
  <c r="AA385" i="104" s="1"/>
  <c r="AB384" i="104"/>
  <c r="Z384" i="104"/>
  <c r="AA384" i="104" s="1"/>
  <c r="AB383" i="104"/>
  <c r="Z383" i="104"/>
  <c r="AA383" i="104" s="1"/>
  <c r="AB382" i="104"/>
  <c r="Z382" i="104"/>
  <c r="AA382" i="104" s="1"/>
  <c r="AB381" i="104"/>
  <c r="Z381" i="104"/>
  <c r="AA381" i="104" s="1"/>
  <c r="AB380" i="104"/>
  <c r="Z380" i="104"/>
  <c r="AA380" i="104" s="1"/>
  <c r="AB379" i="104"/>
  <c r="Z379" i="104"/>
  <c r="AA379" i="104" s="1"/>
  <c r="AB378" i="104"/>
  <c r="Z378" i="104"/>
  <c r="AA378" i="104" s="1"/>
  <c r="AB377" i="104"/>
  <c r="Z377" i="104"/>
  <c r="AA377" i="104" s="1"/>
  <c r="AB376" i="104"/>
  <c r="Z376" i="104"/>
  <c r="AA376" i="104" s="1"/>
  <c r="AB375" i="104"/>
  <c r="Z375" i="104"/>
  <c r="AA375" i="104" s="1"/>
  <c r="AB374" i="104"/>
  <c r="Z374" i="104"/>
  <c r="AA374" i="104" s="1"/>
  <c r="AB373" i="104"/>
  <c r="Z373" i="104"/>
  <c r="AA373" i="104" s="1"/>
  <c r="AB372" i="104"/>
  <c r="Z372" i="104"/>
  <c r="AA372" i="104" s="1"/>
  <c r="AB371" i="104"/>
  <c r="Z371" i="104"/>
  <c r="AA371" i="104" s="1"/>
  <c r="AB370" i="104"/>
  <c r="Z370" i="104"/>
  <c r="AA370" i="104" s="1"/>
  <c r="AB369" i="104"/>
  <c r="Z369" i="104"/>
  <c r="AA369" i="104" s="1"/>
  <c r="AB368" i="104"/>
  <c r="Z368" i="104"/>
  <c r="AA368" i="104" s="1"/>
  <c r="AB367" i="104"/>
  <c r="Z367" i="104"/>
  <c r="AA367" i="104" s="1"/>
  <c r="AB366" i="104"/>
  <c r="Z366" i="104"/>
  <c r="AA366" i="104" s="1"/>
  <c r="AB365" i="104"/>
  <c r="Z365" i="104"/>
  <c r="AA365" i="104" s="1"/>
  <c r="AB364" i="104"/>
  <c r="Z364" i="104"/>
  <c r="AA364" i="104" s="1"/>
  <c r="AB363" i="104"/>
  <c r="Z363" i="104"/>
  <c r="AA363" i="104" s="1"/>
  <c r="AB362" i="104"/>
  <c r="Z362" i="104"/>
  <c r="AA362" i="104" s="1"/>
  <c r="AB361" i="104"/>
  <c r="Z361" i="104"/>
  <c r="AA361" i="104" s="1"/>
  <c r="AB360" i="104"/>
  <c r="Z360" i="104"/>
  <c r="AA360" i="104" s="1"/>
  <c r="AB359" i="104"/>
  <c r="Z359" i="104"/>
  <c r="AA359" i="104" s="1"/>
  <c r="AB358" i="104"/>
  <c r="Z358" i="104"/>
  <c r="AA358" i="104" s="1"/>
  <c r="AB357" i="104"/>
  <c r="Z357" i="104"/>
  <c r="AA357" i="104" s="1"/>
  <c r="AB356" i="104"/>
  <c r="Z356" i="104"/>
  <c r="AA356" i="104" s="1"/>
  <c r="AB355" i="104"/>
  <c r="Z355" i="104"/>
  <c r="AA355" i="104" s="1"/>
  <c r="AB354" i="104"/>
  <c r="Z354" i="104"/>
  <c r="AA354" i="104" s="1"/>
  <c r="AB353" i="104"/>
  <c r="Z353" i="104"/>
  <c r="AA353" i="104" s="1"/>
  <c r="AB352" i="104"/>
  <c r="Z352" i="104"/>
  <c r="AA352" i="104" s="1"/>
  <c r="AB351" i="104"/>
  <c r="Z351" i="104"/>
  <c r="AA351" i="104" s="1"/>
  <c r="AB350" i="104"/>
  <c r="Z350" i="104"/>
  <c r="AA350" i="104" s="1"/>
  <c r="AB349" i="104"/>
  <c r="Z349" i="104"/>
  <c r="AA349" i="104" s="1"/>
  <c r="AB348" i="104"/>
  <c r="Z348" i="104"/>
  <c r="AA348" i="104" s="1"/>
  <c r="AB347" i="104"/>
  <c r="Z347" i="104"/>
  <c r="AA347" i="104" s="1"/>
  <c r="AB346" i="104"/>
  <c r="Z346" i="104"/>
  <c r="AA346" i="104" s="1"/>
  <c r="AB345" i="104"/>
  <c r="Z345" i="104"/>
  <c r="AA345" i="104" s="1"/>
  <c r="AB344" i="104"/>
  <c r="Z344" i="104"/>
  <c r="AA344" i="104" s="1"/>
  <c r="AB343" i="104"/>
  <c r="Z343" i="104"/>
  <c r="AA343" i="104" s="1"/>
  <c r="AB342" i="104"/>
  <c r="Z342" i="104"/>
  <c r="AA342" i="104" s="1"/>
  <c r="AB341" i="104"/>
  <c r="Z341" i="104"/>
  <c r="AA341" i="104" s="1"/>
  <c r="AB340" i="104"/>
  <c r="Z340" i="104"/>
  <c r="AA340" i="104" s="1"/>
  <c r="AB339" i="104"/>
  <c r="Z339" i="104"/>
  <c r="AA339" i="104" s="1"/>
  <c r="AB338" i="104"/>
  <c r="Z338" i="104"/>
  <c r="AA338" i="104" s="1"/>
  <c r="AB337" i="104"/>
  <c r="Z337" i="104"/>
  <c r="AA337" i="104" s="1"/>
  <c r="AB336" i="104"/>
  <c r="Z336" i="104"/>
  <c r="AA336" i="104" s="1"/>
  <c r="AB335" i="104"/>
  <c r="Z335" i="104"/>
  <c r="AA335" i="104" s="1"/>
  <c r="AB334" i="104"/>
  <c r="Z334" i="104"/>
  <c r="AA334" i="104" s="1"/>
  <c r="AB333" i="104"/>
  <c r="Z333" i="104"/>
  <c r="AA333" i="104" s="1"/>
  <c r="AB332" i="104"/>
  <c r="Z332" i="104"/>
  <c r="AA332" i="104" s="1"/>
  <c r="AB331" i="104"/>
  <c r="Z331" i="104"/>
  <c r="AA331" i="104" s="1"/>
  <c r="AB330" i="104"/>
  <c r="Z330" i="104"/>
  <c r="AA330" i="104" s="1"/>
  <c r="AB329" i="104"/>
  <c r="Z329" i="104"/>
  <c r="AA329" i="104" s="1"/>
  <c r="AB328" i="104"/>
  <c r="Z328" i="104"/>
  <c r="AA328" i="104" s="1"/>
  <c r="AB327" i="104"/>
  <c r="Z327" i="104"/>
  <c r="AA327" i="104" s="1"/>
  <c r="AB326" i="104"/>
  <c r="Z326" i="104"/>
  <c r="AA326" i="104" s="1"/>
  <c r="AB325" i="104"/>
  <c r="Z325" i="104"/>
  <c r="AA325" i="104" s="1"/>
  <c r="AB324" i="104"/>
  <c r="Z324" i="104"/>
  <c r="AA324" i="104" s="1"/>
  <c r="AB323" i="104"/>
  <c r="Z323" i="104"/>
  <c r="AA323" i="104" s="1"/>
  <c r="AB322" i="104"/>
  <c r="Z322" i="104"/>
  <c r="AA322" i="104" s="1"/>
  <c r="AB321" i="104"/>
  <c r="Z321" i="104"/>
  <c r="AA321" i="104" s="1"/>
  <c r="AB320" i="104"/>
  <c r="Z320" i="104"/>
  <c r="AA320" i="104" s="1"/>
  <c r="AB319" i="104"/>
  <c r="Z319" i="104"/>
  <c r="AA319" i="104" s="1"/>
  <c r="AB318" i="104"/>
  <c r="Z318" i="104"/>
  <c r="AA318" i="104" s="1"/>
  <c r="AB317" i="104"/>
  <c r="Z317" i="104"/>
  <c r="AA317" i="104" s="1"/>
  <c r="AB316" i="104"/>
  <c r="Z316" i="104"/>
  <c r="AA316" i="104" s="1"/>
  <c r="AB315" i="104"/>
  <c r="Z315" i="104"/>
  <c r="AA315" i="104" s="1"/>
  <c r="AB314" i="104"/>
  <c r="Z314" i="104"/>
  <c r="AA314" i="104" s="1"/>
  <c r="AB313" i="104"/>
  <c r="Z313" i="104"/>
  <c r="AA313" i="104" s="1"/>
  <c r="AB312" i="104"/>
  <c r="Z312" i="104"/>
  <c r="AA312" i="104" s="1"/>
  <c r="AB311" i="104"/>
  <c r="Z311" i="104"/>
  <c r="AA311" i="104" s="1"/>
  <c r="AB310" i="104"/>
  <c r="Z310" i="104"/>
  <c r="AA310" i="104" s="1"/>
  <c r="AB309" i="104"/>
  <c r="Z309" i="104"/>
  <c r="AA309" i="104" s="1"/>
  <c r="AB308" i="104"/>
  <c r="Z308" i="104"/>
  <c r="AA308" i="104" s="1"/>
  <c r="AB307" i="104"/>
  <c r="Z307" i="104"/>
  <c r="AA307" i="104" s="1"/>
  <c r="AB306" i="104"/>
  <c r="Z306" i="104"/>
  <c r="AA306" i="104" s="1"/>
  <c r="AB305" i="104"/>
  <c r="Z305" i="104"/>
  <c r="AA305" i="104" s="1"/>
  <c r="AB304" i="104"/>
  <c r="Z304" i="104"/>
  <c r="AA304" i="104" s="1"/>
  <c r="AB303" i="104"/>
  <c r="Z303" i="104"/>
  <c r="AA303" i="104" s="1"/>
  <c r="AB302" i="104"/>
  <c r="Z302" i="104"/>
  <c r="AA302" i="104" s="1"/>
  <c r="AB301" i="104"/>
  <c r="Z301" i="104"/>
  <c r="AA301" i="104" s="1"/>
  <c r="AB295" i="104"/>
  <c r="AA295" i="104"/>
  <c r="AB294" i="104"/>
  <c r="AA294" i="104"/>
  <c r="AB293" i="104"/>
  <c r="AA293" i="104"/>
  <c r="AB292" i="104"/>
  <c r="AA292" i="104"/>
  <c r="AB291" i="104"/>
  <c r="AA291" i="104"/>
  <c r="AB290" i="104"/>
  <c r="AA290" i="104"/>
  <c r="AB289" i="104"/>
  <c r="AA289" i="104"/>
  <c r="AB288" i="104"/>
  <c r="AA288" i="104"/>
  <c r="AB287" i="104"/>
  <c r="AA287" i="104"/>
  <c r="AB286" i="104"/>
  <c r="AA286" i="104"/>
  <c r="AB285" i="104"/>
  <c r="AA285" i="104"/>
  <c r="AB284" i="104"/>
  <c r="AA284" i="104"/>
  <c r="AB283" i="104"/>
  <c r="AA283" i="104"/>
  <c r="AB282" i="104"/>
  <c r="AA282" i="104"/>
  <c r="AB281" i="104"/>
  <c r="AA281" i="104"/>
  <c r="AB280" i="104"/>
  <c r="AA280" i="104"/>
  <c r="AB279" i="104"/>
  <c r="AA279" i="104"/>
  <c r="AB278" i="104"/>
  <c r="AA278" i="104"/>
  <c r="AB277" i="104"/>
  <c r="AA277" i="104"/>
  <c r="AB276" i="104"/>
  <c r="AA276" i="104"/>
  <c r="AB275" i="104"/>
  <c r="AA275" i="104"/>
  <c r="AB274" i="104"/>
  <c r="AA274" i="104"/>
  <c r="AB273" i="104"/>
  <c r="AA273" i="104"/>
  <c r="AB272" i="104"/>
  <c r="AA272" i="104"/>
  <c r="AB271" i="104"/>
  <c r="AA271" i="104"/>
  <c r="AB270" i="104"/>
  <c r="AA270" i="104"/>
  <c r="AB269" i="104"/>
  <c r="AA269" i="104"/>
  <c r="AB268" i="104"/>
  <c r="AA268" i="104"/>
  <c r="AB267" i="104"/>
  <c r="AA267" i="104"/>
  <c r="AB266" i="104"/>
  <c r="AA266" i="104"/>
  <c r="AB265" i="104"/>
  <c r="AA265" i="104"/>
  <c r="AB264" i="104"/>
  <c r="AA264" i="104"/>
  <c r="AB263" i="104"/>
  <c r="AA263" i="104"/>
  <c r="AB262" i="104"/>
  <c r="AA262" i="104"/>
  <c r="AB261" i="104"/>
  <c r="AA261" i="104"/>
  <c r="AB260" i="104"/>
  <c r="AA260" i="104"/>
  <c r="AB259" i="104"/>
  <c r="AA259" i="104"/>
  <c r="AB258" i="104"/>
  <c r="AA258" i="104"/>
  <c r="AB257" i="104"/>
  <c r="AA257" i="104"/>
  <c r="AB256" i="104"/>
  <c r="AA256" i="104"/>
  <c r="AB255" i="104"/>
  <c r="AA255" i="104"/>
  <c r="AB254" i="104"/>
  <c r="AA254" i="104"/>
  <c r="AB253" i="104"/>
  <c r="AA253" i="104"/>
  <c r="AB252" i="104"/>
  <c r="AA252" i="104"/>
  <c r="AB251" i="104"/>
  <c r="AA251" i="104"/>
  <c r="AB250" i="104"/>
  <c r="AA250" i="104"/>
  <c r="AB249" i="104"/>
  <c r="AA249" i="104"/>
  <c r="AB248" i="104"/>
  <c r="AA248" i="104"/>
  <c r="AB247" i="104"/>
  <c r="AA247" i="104"/>
  <c r="AB246" i="104"/>
  <c r="AA246" i="104"/>
  <c r="AB245" i="104"/>
  <c r="AA245" i="104"/>
  <c r="AB244" i="104"/>
  <c r="AA244" i="104"/>
  <c r="AB243" i="104"/>
  <c r="AA243" i="104"/>
  <c r="AB242" i="104"/>
  <c r="AA242" i="104"/>
  <c r="AB241" i="104"/>
  <c r="AA241" i="104"/>
  <c r="AB240" i="104"/>
  <c r="AA240" i="104"/>
  <c r="AB239" i="104"/>
  <c r="AA239" i="104"/>
  <c r="AB238" i="104"/>
  <c r="AA238" i="104"/>
  <c r="AB237" i="104"/>
  <c r="AA237" i="104"/>
  <c r="AB236" i="104"/>
  <c r="AA236" i="104"/>
  <c r="AB235" i="104"/>
  <c r="AA235" i="104"/>
  <c r="AB234" i="104"/>
  <c r="AA234" i="104"/>
  <c r="AB233" i="104"/>
  <c r="AA233" i="104"/>
  <c r="AB232" i="104"/>
  <c r="AA232" i="104"/>
  <c r="AB231" i="104"/>
  <c r="AA231" i="104"/>
  <c r="AB230" i="104"/>
  <c r="AA230" i="104"/>
  <c r="AB229" i="104"/>
  <c r="AA229" i="104"/>
  <c r="AB228" i="104"/>
  <c r="AA228" i="104"/>
  <c r="AB227" i="104"/>
  <c r="AA227" i="104"/>
  <c r="AB226" i="104"/>
  <c r="AA226" i="104"/>
  <c r="AB225" i="104"/>
  <c r="AA225" i="104"/>
  <c r="AB224" i="104"/>
  <c r="AA224" i="104"/>
  <c r="AB223" i="104"/>
  <c r="AA223" i="104"/>
  <c r="AB222" i="104"/>
  <c r="AA222" i="104"/>
  <c r="AB221" i="104"/>
  <c r="AA221" i="104"/>
  <c r="AB220" i="104"/>
  <c r="AA220" i="104"/>
  <c r="AB219" i="104"/>
  <c r="AA219" i="104"/>
  <c r="AB218" i="104"/>
  <c r="AA218" i="104"/>
  <c r="AB217" i="104"/>
  <c r="AA217" i="104"/>
  <c r="AB216" i="104"/>
  <c r="AA216" i="104"/>
  <c r="AB215" i="104"/>
  <c r="AA215" i="104"/>
  <c r="AB214" i="104"/>
  <c r="AA214" i="104"/>
  <c r="AB213" i="104"/>
  <c r="AA213" i="104"/>
  <c r="AB212" i="104"/>
  <c r="AA212" i="104"/>
  <c r="AB211" i="104"/>
  <c r="AA211" i="104"/>
  <c r="AB210" i="104"/>
  <c r="AA210" i="104"/>
  <c r="AB209" i="104"/>
  <c r="AA209" i="104"/>
  <c r="AB208" i="104"/>
  <c r="AA208" i="104"/>
  <c r="AB207" i="104"/>
  <c r="AA207" i="104"/>
  <c r="AB206" i="104"/>
  <c r="AA206" i="104"/>
  <c r="AH17" i="104"/>
  <c r="V13" i="104"/>
  <c r="T13" i="104"/>
  <c r="P13" i="104"/>
  <c r="T11" i="104"/>
  <c r="P11" i="104"/>
  <c r="V9" i="104"/>
  <c r="AH469" i="103"/>
  <c r="AH465" i="103"/>
  <c r="P463" i="103"/>
  <c r="Q404" i="103"/>
  <c r="J403" i="103"/>
  <c r="Q402" i="103"/>
  <c r="AB390" i="103"/>
  <c r="Z390" i="103"/>
  <c r="AA390" i="103" s="1"/>
  <c r="AB389" i="103"/>
  <c r="Z389" i="103"/>
  <c r="AA389" i="103" s="1"/>
  <c r="AB388" i="103"/>
  <c r="Z388" i="103"/>
  <c r="AA388" i="103" s="1"/>
  <c r="AB387" i="103"/>
  <c r="Z387" i="103"/>
  <c r="AA387" i="103" s="1"/>
  <c r="AB386" i="103"/>
  <c r="Z386" i="103"/>
  <c r="AA386" i="103" s="1"/>
  <c r="AB385" i="103"/>
  <c r="Z385" i="103"/>
  <c r="AA385" i="103" s="1"/>
  <c r="AB384" i="103"/>
  <c r="Z384" i="103"/>
  <c r="AA384" i="103" s="1"/>
  <c r="AB383" i="103"/>
  <c r="Z383" i="103"/>
  <c r="AA383" i="103" s="1"/>
  <c r="AB382" i="103"/>
  <c r="Z382" i="103"/>
  <c r="AA382" i="103" s="1"/>
  <c r="AB381" i="103"/>
  <c r="Z381" i="103"/>
  <c r="AA381" i="103" s="1"/>
  <c r="AB380" i="103"/>
  <c r="Z380" i="103"/>
  <c r="AA380" i="103" s="1"/>
  <c r="AB379" i="103"/>
  <c r="Z379" i="103"/>
  <c r="AA379" i="103" s="1"/>
  <c r="AB378" i="103"/>
  <c r="Z378" i="103"/>
  <c r="AA378" i="103" s="1"/>
  <c r="AB377" i="103"/>
  <c r="Z377" i="103"/>
  <c r="AA377" i="103" s="1"/>
  <c r="AB376" i="103"/>
  <c r="Z376" i="103"/>
  <c r="AA376" i="103" s="1"/>
  <c r="AB375" i="103"/>
  <c r="Z375" i="103"/>
  <c r="AA375" i="103" s="1"/>
  <c r="AB374" i="103"/>
  <c r="Z374" i="103"/>
  <c r="AA374" i="103" s="1"/>
  <c r="AB373" i="103"/>
  <c r="Z373" i="103"/>
  <c r="AA373" i="103" s="1"/>
  <c r="AB372" i="103"/>
  <c r="Z372" i="103"/>
  <c r="AA372" i="103" s="1"/>
  <c r="AB371" i="103"/>
  <c r="Z371" i="103"/>
  <c r="AA371" i="103" s="1"/>
  <c r="AB370" i="103"/>
  <c r="Z370" i="103"/>
  <c r="AA370" i="103" s="1"/>
  <c r="AB369" i="103"/>
  <c r="Z369" i="103"/>
  <c r="AA369" i="103" s="1"/>
  <c r="AB368" i="103"/>
  <c r="Z368" i="103"/>
  <c r="AA368" i="103" s="1"/>
  <c r="AB367" i="103"/>
  <c r="Z367" i="103"/>
  <c r="AA367" i="103" s="1"/>
  <c r="AB366" i="103"/>
  <c r="Z366" i="103"/>
  <c r="AA366" i="103" s="1"/>
  <c r="AB365" i="103"/>
  <c r="Z365" i="103"/>
  <c r="AA365" i="103" s="1"/>
  <c r="AB364" i="103"/>
  <c r="Z364" i="103"/>
  <c r="AA364" i="103" s="1"/>
  <c r="AB363" i="103"/>
  <c r="Z363" i="103"/>
  <c r="AA363" i="103" s="1"/>
  <c r="AB362" i="103"/>
  <c r="Z362" i="103"/>
  <c r="AA362" i="103" s="1"/>
  <c r="AB361" i="103"/>
  <c r="Z361" i="103"/>
  <c r="AA361" i="103" s="1"/>
  <c r="AB360" i="103"/>
  <c r="Z360" i="103"/>
  <c r="AA360" i="103" s="1"/>
  <c r="AB359" i="103"/>
  <c r="Z359" i="103"/>
  <c r="AA359" i="103" s="1"/>
  <c r="AB358" i="103"/>
  <c r="Z358" i="103"/>
  <c r="AA358" i="103" s="1"/>
  <c r="AB357" i="103"/>
  <c r="Z357" i="103"/>
  <c r="AA357" i="103" s="1"/>
  <c r="AB356" i="103"/>
  <c r="Z356" i="103"/>
  <c r="AA356" i="103" s="1"/>
  <c r="AB355" i="103"/>
  <c r="Z355" i="103"/>
  <c r="AA355" i="103" s="1"/>
  <c r="AB354" i="103"/>
  <c r="Z354" i="103"/>
  <c r="AA354" i="103" s="1"/>
  <c r="AB353" i="103"/>
  <c r="Z353" i="103"/>
  <c r="AA353" i="103" s="1"/>
  <c r="AB352" i="103"/>
  <c r="Z352" i="103"/>
  <c r="AA352" i="103" s="1"/>
  <c r="AB351" i="103"/>
  <c r="Z351" i="103"/>
  <c r="AA351" i="103" s="1"/>
  <c r="AB350" i="103"/>
  <c r="Z350" i="103"/>
  <c r="AA350" i="103" s="1"/>
  <c r="AB349" i="103"/>
  <c r="Z349" i="103"/>
  <c r="AA349" i="103" s="1"/>
  <c r="AB348" i="103"/>
  <c r="Z348" i="103"/>
  <c r="AA348" i="103" s="1"/>
  <c r="AB347" i="103"/>
  <c r="Z347" i="103"/>
  <c r="AA347" i="103" s="1"/>
  <c r="AB346" i="103"/>
  <c r="Z346" i="103"/>
  <c r="AA346" i="103" s="1"/>
  <c r="AB345" i="103"/>
  <c r="Z345" i="103"/>
  <c r="AA345" i="103" s="1"/>
  <c r="AB344" i="103"/>
  <c r="Z344" i="103"/>
  <c r="AA344" i="103" s="1"/>
  <c r="AB343" i="103"/>
  <c r="Z343" i="103"/>
  <c r="AA343" i="103" s="1"/>
  <c r="AB342" i="103"/>
  <c r="Z342" i="103"/>
  <c r="AA342" i="103" s="1"/>
  <c r="AB341" i="103"/>
  <c r="Z341" i="103"/>
  <c r="AA341" i="103" s="1"/>
  <c r="AB340" i="103"/>
  <c r="Z340" i="103"/>
  <c r="AA340" i="103" s="1"/>
  <c r="AB339" i="103"/>
  <c r="Z339" i="103"/>
  <c r="AA339" i="103" s="1"/>
  <c r="AB338" i="103"/>
  <c r="Z338" i="103"/>
  <c r="AA338" i="103" s="1"/>
  <c r="AB337" i="103"/>
  <c r="Z337" i="103"/>
  <c r="AA337" i="103" s="1"/>
  <c r="AB336" i="103"/>
  <c r="Z336" i="103"/>
  <c r="AA336" i="103" s="1"/>
  <c r="AB335" i="103"/>
  <c r="Z335" i="103"/>
  <c r="AA335" i="103" s="1"/>
  <c r="AB334" i="103"/>
  <c r="Z334" i="103"/>
  <c r="AA334" i="103" s="1"/>
  <c r="AB333" i="103"/>
  <c r="Z333" i="103"/>
  <c r="AA333" i="103" s="1"/>
  <c r="AB332" i="103"/>
  <c r="Z332" i="103"/>
  <c r="AA332" i="103" s="1"/>
  <c r="AB331" i="103"/>
  <c r="Z331" i="103"/>
  <c r="AA331" i="103" s="1"/>
  <c r="AB330" i="103"/>
  <c r="Z330" i="103"/>
  <c r="AA330" i="103" s="1"/>
  <c r="AB329" i="103"/>
  <c r="Z329" i="103"/>
  <c r="AA329" i="103" s="1"/>
  <c r="AB328" i="103"/>
  <c r="Z328" i="103"/>
  <c r="AA328" i="103" s="1"/>
  <c r="AB327" i="103"/>
  <c r="Z327" i="103"/>
  <c r="AA327" i="103" s="1"/>
  <c r="AB326" i="103"/>
  <c r="Z326" i="103"/>
  <c r="AA326" i="103" s="1"/>
  <c r="AB325" i="103"/>
  <c r="Z325" i="103"/>
  <c r="AA325" i="103" s="1"/>
  <c r="AB324" i="103"/>
  <c r="Z324" i="103"/>
  <c r="AA324" i="103" s="1"/>
  <c r="AB323" i="103"/>
  <c r="Z323" i="103"/>
  <c r="AA323" i="103" s="1"/>
  <c r="AB322" i="103"/>
  <c r="Z322" i="103"/>
  <c r="AA322" i="103" s="1"/>
  <c r="AB321" i="103"/>
  <c r="Z321" i="103"/>
  <c r="AA321" i="103" s="1"/>
  <c r="AB320" i="103"/>
  <c r="Z320" i="103"/>
  <c r="AA320" i="103" s="1"/>
  <c r="AB319" i="103"/>
  <c r="Z319" i="103"/>
  <c r="AA319" i="103" s="1"/>
  <c r="AB318" i="103"/>
  <c r="Z318" i="103"/>
  <c r="AA318" i="103" s="1"/>
  <c r="AB317" i="103"/>
  <c r="Z317" i="103"/>
  <c r="AA317" i="103" s="1"/>
  <c r="AB316" i="103"/>
  <c r="Z316" i="103"/>
  <c r="AA316" i="103" s="1"/>
  <c r="AB315" i="103"/>
  <c r="Z315" i="103"/>
  <c r="AA315" i="103" s="1"/>
  <c r="AB314" i="103"/>
  <c r="Z314" i="103"/>
  <c r="AA314" i="103" s="1"/>
  <c r="AB313" i="103"/>
  <c r="Z313" i="103"/>
  <c r="AA313" i="103" s="1"/>
  <c r="AB312" i="103"/>
  <c r="Z312" i="103"/>
  <c r="AA312" i="103" s="1"/>
  <c r="AB311" i="103"/>
  <c r="Z311" i="103"/>
  <c r="AA311" i="103" s="1"/>
  <c r="AB310" i="103"/>
  <c r="Z310" i="103"/>
  <c r="AA310" i="103" s="1"/>
  <c r="AB309" i="103"/>
  <c r="Z309" i="103"/>
  <c r="AA309" i="103" s="1"/>
  <c r="AB308" i="103"/>
  <c r="Z308" i="103"/>
  <c r="AA308" i="103" s="1"/>
  <c r="AB307" i="103"/>
  <c r="Z307" i="103"/>
  <c r="AA307" i="103" s="1"/>
  <c r="AB306" i="103"/>
  <c r="Z306" i="103"/>
  <c r="AA306" i="103" s="1"/>
  <c r="AB305" i="103"/>
  <c r="Z305" i="103"/>
  <c r="AA305" i="103" s="1"/>
  <c r="AB304" i="103"/>
  <c r="Z304" i="103"/>
  <c r="AA304" i="103" s="1"/>
  <c r="AB303" i="103"/>
  <c r="Z303" i="103"/>
  <c r="AA303" i="103" s="1"/>
  <c r="AB302" i="103"/>
  <c r="Z302" i="103"/>
  <c r="AA302" i="103" s="1"/>
  <c r="AB301" i="103"/>
  <c r="Z301" i="103"/>
  <c r="AA301" i="103" s="1"/>
  <c r="AB295" i="103"/>
  <c r="AA295" i="103"/>
  <c r="AB294" i="103"/>
  <c r="AA294" i="103"/>
  <c r="AB293" i="103"/>
  <c r="AA293" i="103"/>
  <c r="AB292" i="103"/>
  <c r="AA292" i="103"/>
  <c r="AB291" i="103"/>
  <c r="AA291" i="103"/>
  <c r="AB290" i="103"/>
  <c r="AA290" i="103"/>
  <c r="AB289" i="103"/>
  <c r="AA289" i="103"/>
  <c r="AB288" i="103"/>
  <c r="AA288" i="103"/>
  <c r="AB287" i="103"/>
  <c r="AA287" i="103"/>
  <c r="AB286" i="103"/>
  <c r="AA286" i="103"/>
  <c r="AB285" i="103"/>
  <c r="AA285" i="103"/>
  <c r="AB284" i="103"/>
  <c r="AA284" i="103"/>
  <c r="AB283" i="103"/>
  <c r="AA283" i="103"/>
  <c r="AB282" i="103"/>
  <c r="AA282" i="103"/>
  <c r="AB281" i="103"/>
  <c r="AA281" i="103"/>
  <c r="AB280" i="103"/>
  <c r="AA280" i="103"/>
  <c r="AB279" i="103"/>
  <c r="AA279" i="103"/>
  <c r="AB278" i="103"/>
  <c r="AA278" i="103"/>
  <c r="AB277" i="103"/>
  <c r="AA277" i="103"/>
  <c r="AB276" i="103"/>
  <c r="AA276" i="103"/>
  <c r="AB275" i="103"/>
  <c r="AA275" i="103"/>
  <c r="AB274" i="103"/>
  <c r="AA274" i="103"/>
  <c r="AB273" i="103"/>
  <c r="AA273" i="103"/>
  <c r="AB272" i="103"/>
  <c r="AA272" i="103"/>
  <c r="AB271" i="103"/>
  <c r="AA271" i="103"/>
  <c r="AB270" i="103"/>
  <c r="AA270" i="103"/>
  <c r="AB269" i="103"/>
  <c r="AA269" i="103"/>
  <c r="AB268" i="103"/>
  <c r="AA268" i="103"/>
  <c r="AB267" i="103"/>
  <c r="AA267" i="103"/>
  <c r="AB266" i="103"/>
  <c r="AA266" i="103"/>
  <c r="AB265" i="103"/>
  <c r="AA265" i="103"/>
  <c r="AB264" i="103"/>
  <c r="AA264" i="103"/>
  <c r="AB263" i="103"/>
  <c r="AA263" i="103"/>
  <c r="AB262" i="103"/>
  <c r="AA262" i="103"/>
  <c r="AB261" i="103"/>
  <c r="AA261" i="103"/>
  <c r="AB260" i="103"/>
  <c r="AA260" i="103"/>
  <c r="AB259" i="103"/>
  <c r="AA259" i="103"/>
  <c r="AB258" i="103"/>
  <c r="AA258" i="103"/>
  <c r="AB257" i="103"/>
  <c r="AA257" i="103"/>
  <c r="AB256" i="103"/>
  <c r="AA256" i="103"/>
  <c r="AB255" i="103"/>
  <c r="AA255" i="103"/>
  <c r="AB254" i="103"/>
  <c r="AA254" i="103"/>
  <c r="AB253" i="103"/>
  <c r="AA253" i="103"/>
  <c r="AB252" i="103"/>
  <c r="AA252" i="103"/>
  <c r="AB251" i="103"/>
  <c r="AA251" i="103"/>
  <c r="AB250" i="103"/>
  <c r="AA250" i="103"/>
  <c r="AB249" i="103"/>
  <c r="AA249" i="103"/>
  <c r="AB248" i="103"/>
  <c r="AA248" i="103"/>
  <c r="AB247" i="103"/>
  <c r="AA247" i="103"/>
  <c r="AB246" i="103"/>
  <c r="AA246" i="103"/>
  <c r="AB245" i="103"/>
  <c r="AA245" i="103"/>
  <c r="AB244" i="103"/>
  <c r="AA244" i="103"/>
  <c r="AB243" i="103"/>
  <c r="AA243" i="103"/>
  <c r="AB242" i="103"/>
  <c r="AA242" i="103"/>
  <c r="AB241" i="103"/>
  <c r="AA241" i="103"/>
  <c r="AB240" i="103"/>
  <c r="AA240" i="103"/>
  <c r="AB239" i="103"/>
  <c r="AA239" i="103"/>
  <c r="AB238" i="103"/>
  <c r="AA238" i="103"/>
  <c r="AB237" i="103"/>
  <c r="AA237" i="103"/>
  <c r="AB236" i="103"/>
  <c r="AA236" i="103"/>
  <c r="AB235" i="103"/>
  <c r="AA235" i="103"/>
  <c r="AB234" i="103"/>
  <c r="AA234" i="103"/>
  <c r="AB233" i="103"/>
  <c r="AA233" i="103"/>
  <c r="AB232" i="103"/>
  <c r="AA232" i="103"/>
  <c r="AB231" i="103"/>
  <c r="AA231" i="103"/>
  <c r="AB230" i="103"/>
  <c r="AA230" i="103"/>
  <c r="AB229" i="103"/>
  <c r="AA229" i="103"/>
  <c r="AB228" i="103"/>
  <c r="AA228" i="103"/>
  <c r="AB227" i="103"/>
  <c r="AA227" i="103"/>
  <c r="AB226" i="103"/>
  <c r="AA226" i="103"/>
  <c r="AB225" i="103"/>
  <c r="AA225" i="103"/>
  <c r="AB224" i="103"/>
  <c r="AA224" i="103"/>
  <c r="AB223" i="103"/>
  <c r="AA223" i="103"/>
  <c r="AB222" i="103"/>
  <c r="AA222" i="103"/>
  <c r="AB221" i="103"/>
  <c r="AA221" i="103"/>
  <c r="AB220" i="103"/>
  <c r="AA220" i="103"/>
  <c r="AB219" i="103"/>
  <c r="AA219" i="103"/>
  <c r="AB218" i="103"/>
  <c r="AA218" i="103"/>
  <c r="AB217" i="103"/>
  <c r="AA217" i="103"/>
  <c r="AB216" i="103"/>
  <c r="AA216" i="103"/>
  <c r="AB215" i="103"/>
  <c r="AA215" i="103"/>
  <c r="AB214" i="103"/>
  <c r="AA214" i="103"/>
  <c r="AB213" i="103"/>
  <c r="AA213" i="103"/>
  <c r="AB212" i="103"/>
  <c r="AA212" i="103"/>
  <c r="AB211" i="103"/>
  <c r="AA211" i="103"/>
  <c r="AB210" i="103"/>
  <c r="AA210" i="103"/>
  <c r="AB209" i="103"/>
  <c r="AA209" i="103"/>
  <c r="AB208" i="103"/>
  <c r="AA208" i="103"/>
  <c r="AB207" i="103"/>
  <c r="AA207" i="103"/>
  <c r="AB206" i="103"/>
  <c r="AA206" i="103"/>
  <c r="AH17" i="103"/>
  <c r="V13" i="103"/>
  <c r="T13" i="103"/>
  <c r="P13" i="103"/>
  <c r="T11" i="103"/>
  <c r="P11" i="103"/>
  <c r="V9" i="103"/>
  <c r="AH359" i="102"/>
  <c r="AH355" i="102"/>
  <c r="P353" i="102"/>
  <c r="AB295" i="102"/>
  <c r="AA295" i="102"/>
  <c r="AB294" i="102"/>
  <c r="AA294" i="102"/>
  <c r="AB293" i="102"/>
  <c r="AA293" i="102"/>
  <c r="AB292" i="102"/>
  <c r="AA292" i="102"/>
  <c r="AB291" i="102"/>
  <c r="AA291" i="102"/>
  <c r="AB290" i="102"/>
  <c r="AA290" i="102"/>
  <c r="AB289" i="102"/>
  <c r="AA289" i="102"/>
  <c r="AB288" i="102"/>
  <c r="AA288" i="102"/>
  <c r="AB287" i="102"/>
  <c r="AA287" i="102"/>
  <c r="AB286" i="102"/>
  <c r="AA286" i="102"/>
  <c r="AB285" i="102"/>
  <c r="AA285" i="102"/>
  <c r="AB284" i="102"/>
  <c r="AA284" i="102"/>
  <c r="AB283" i="102"/>
  <c r="AA283" i="102"/>
  <c r="AB282" i="102"/>
  <c r="AA282" i="102"/>
  <c r="AB281" i="102"/>
  <c r="AA281" i="102"/>
  <c r="AB280" i="102"/>
  <c r="AA280" i="102"/>
  <c r="AB279" i="102"/>
  <c r="AA279" i="102"/>
  <c r="AB278" i="102"/>
  <c r="AA278" i="102"/>
  <c r="AB277" i="102"/>
  <c r="AA277" i="102"/>
  <c r="AB276" i="102"/>
  <c r="AA276" i="102"/>
  <c r="AB275" i="102"/>
  <c r="AA275" i="102"/>
  <c r="AB274" i="102"/>
  <c r="AA274" i="102"/>
  <c r="AB273" i="102"/>
  <c r="AA273" i="102"/>
  <c r="AB272" i="102"/>
  <c r="AA272" i="102"/>
  <c r="AB271" i="102"/>
  <c r="AA271" i="102"/>
  <c r="AB270" i="102"/>
  <c r="AA270" i="102"/>
  <c r="AB269" i="102"/>
  <c r="AA269" i="102"/>
  <c r="AB268" i="102"/>
  <c r="AA268" i="102"/>
  <c r="AB267" i="102"/>
  <c r="AA267" i="102"/>
  <c r="AB266" i="102"/>
  <c r="AA266" i="102"/>
  <c r="AB265" i="102"/>
  <c r="AA265" i="102"/>
  <c r="AB264" i="102"/>
  <c r="AA264" i="102"/>
  <c r="AB263" i="102"/>
  <c r="AA263" i="102"/>
  <c r="AB262" i="102"/>
  <c r="AA262" i="102"/>
  <c r="AB261" i="102"/>
  <c r="AA261" i="102"/>
  <c r="AB260" i="102"/>
  <c r="AA260" i="102"/>
  <c r="AB259" i="102"/>
  <c r="AA259" i="102"/>
  <c r="AB258" i="102"/>
  <c r="AA258" i="102"/>
  <c r="AB257" i="102"/>
  <c r="AA257" i="102"/>
  <c r="AB256" i="102"/>
  <c r="AA256" i="102"/>
  <c r="AB255" i="102"/>
  <c r="AA255" i="102"/>
  <c r="AB254" i="102"/>
  <c r="AA254" i="102"/>
  <c r="AB253" i="102"/>
  <c r="AA253" i="102"/>
  <c r="AB252" i="102"/>
  <c r="AA252" i="102"/>
  <c r="AB251" i="102"/>
  <c r="AA251" i="102"/>
  <c r="AB250" i="102"/>
  <c r="AA250" i="102"/>
  <c r="AB249" i="102"/>
  <c r="AA249" i="102"/>
  <c r="AB248" i="102"/>
  <c r="AA248" i="102"/>
  <c r="AB247" i="102"/>
  <c r="AA247" i="102"/>
  <c r="AB246" i="102"/>
  <c r="AA246" i="102"/>
  <c r="AB245" i="102"/>
  <c r="AA245" i="102"/>
  <c r="AB244" i="102"/>
  <c r="AA244" i="102"/>
  <c r="AB243" i="102"/>
  <c r="AA243" i="102"/>
  <c r="AB242" i="102"/>
  <c r="AA242" i="102"/>
  <c r="AB241" i="102"/>
  <c r="AA241" i="102"/>
  <c r="AB240" i="102"/>
  <c r="AA240" i="102"/>
  <c r="AB239" i="102"/>
  <c r="AA239" i="102"/>
  <c r="AB238" i="102"/>
  <c r="AA238" i="102"/>
  <c r="AB237" i="102"/>
  <c r="AA237" i="102"/>
  <c r="AB236" i="102"/>
  <c r="AA236" i="102"/>
  <c r="AB235" i="102"/>
  <c r="AA235" i="102"/>
  <c r="AB234" i="102"/>
  <c r="AA234" i="102"/>
  <c r="AB233" i="102"/>
  <c r="AA233" i="102"/>
  <c r="AB232" i="102"/>
  <c r="AA232" i="102"/>
  <c r="AB231" i="102"/>
  <c r="AA231" i="102"/>
  <c r="AB230" i="102"/>
  <c r="AA230" i="102"/>
  <c r="AB229" i="102"/>
  <c r="AA229" i="102"/>
  <c r="AB228" i="102"/>
  <c r="AA228" i="102"/>
  <c r="AB227" i="102"/>
  <c r="AA227" i="102"/>
  <c r="AB226" i="102"/>
  <c r="AA226" i="102"/>
  <c r="AB225" i="102"/>
  <c r="AA225" i="102"/>
  <c r="AB224" i="102"/>
  <c r="AA224" i="102"/>
  <c r="AB223" i="102"/>
  <c r="AA223" i="102"/>
  <c r="AB222" i="102"/>
  <c r="AA222" i="102"/>
  <c r="AB221" i="102"/>
  <c r="AA221" i="102"/>
  <c r="AB220" i="102"/>
  <c r="AA220" i="102"/>
  <c r="AB219" i="102"/>
  <c r="AA219" i="102"/>
  <c r="AB218" i="102"/>
  <c r="AA218" i="102"/>
  <c r="AB217" i="102"/>
  <c r="AA217" i="102"/>
  <c r="AB216" i="102"/>
  <c r="AA216" i="102"/>
  <c r="AB215" i="102"/>
  <c r="AA215" i="102"/>
  <c r="AB214" i="102"/>
  <c r="AA214" i="102"/>
  <c r="AB213" i="102"/>
  <c r="AA213" i="102"/>
  <c r="AB212" i="102"/>
  <c r="AA212" i="102"/>
  <c r="AB211" i="102"/>
  <c r="AA211" i="102"/>
  <c r="AB210" i="102"/>
  <c r="AA210" i="102"/>
  <c r="AB209" i="102"/>
  <c r="AA209" i="102"/>
  <c r="AB208" i="102"/>
  <c r="AA208" i="102"/>
  <c r="AB207" i="102"/>
  <c r="AA207" i="102"/>
  <c r="AB206" i="102"/>
  <c r="AA206" i="102"/>
  <c r="AH17" i="102"/>
  <c r="V13" i="102"/>
  <c r="T13" i="102"/>
  <c r="P13" i="102"/>
  <c r="T11" i="102"/>
  <c r="P11" i="102"/>
  <c r="V9" i="102"/>
  <c r="AB330" i="98"/>
  <c r="Z330" i="98"/>
  <c r="AA330" i="98" s="1"/>
  <c r="AB329" i="98"/>
  <c r="Z329" i="98"/>
  <c r="AA329" i="98" s="1"/>
  <c r="AB328" i="98"/>
  <c r="Z328" i="98"/>
  <c r="AA328" i="98" s="1"/>
  <c r="AB327" i="98"/>
  <c r="Z327" i="98"/>
  <c r="AA327" i="98" s="1"/>
  <c r="AB326" i="98"/>
  <c r="Z326" i="98"/>
  <c r="AA326" i="98" s="1"/>
  <c r="AB325" i="98"/>
  <c r="Z325" i="98"/>
  <c r="AA325" i="98" s="1"/>
  <c r="AB324" i="98"/>
  <c r="Z324" i="98"/>
  <c r="AA324" i="98" s="1"/>
  <c r="AB323" i="98"/>
  <c r="Z323" i="98"/>
  <c r="AA323" i="98" s="1"/>
  <c r="AB322" i="98"/>
  <c r="Z322" i="98"/>
  <c r="AA322" i="98" s="1"/>
  <c r="AB321" i="98"/>
  <c r="Z321" i="98"/>
  <c r="AA321" i="98" s="1"/>
  <c r="AB320" i="98"/>
  <c r="Z320" i="98"/>
  <c r="AA320" i="98" s="1"/>
  <c r="AB319" i="98"/>
  <c r="Z319" i="98"/>
  <c r="AA319" i="98" s="1"/>
  <c r="AB318" i="98"/>
  <c r="Z318" i="98"/>
  <c r="AA318" i="98" s="1"/>
  <c r="AB317" i="98"/>
  <c r="Z317" i="98"/>
  <c r="AA317" i="98" s="1"/>
  <c r="AB316" i="98"/>
  <c r="Z316" i="98"/>
  <c r="AA316" i="98" s="1"/>
  <c r="AB315" i="98"/>
  <c r="Z315" i="98"/>
  <c r="AA315" i="98" s="1"/>
  <c r="AB314" i="98"/>
  <c r="Z314" i="98"/>
  <c r="AA314" i="98" s="1"/>
  <c r="AB313" i="98"/>
  <c r="Z313" i="98"/>
  <c r="AA313" i="98" s="1"/>
  <c r="AB312" i="98"/>
  <c r="Z312" i="98"/>
  <c r="AA312" i="98" s="1"/>
  <c r="AB311" i="98"/>
  <c r="Z311" i="98"/>
  <c r="AA311" i="98" s="1"/>
  <c r="AB310" i="98"/>
  <c r="Z310" i="98"/>
  <c r="AA310" i="98" s="1"/>
  <c r="AB309" i="98"/>
  <c r="Z309" i="98"/>
  <c r="AA309" i="98" s="1"/>
  <c r="AB308" i="98"/>
  <c r="Z308" i="98"/>
  <c r="AA308" i="98" s="1"/>
  <c r="AB307" i="98"/>
  <c r="Z307" i="98"/>
  <c r="AA307" i="98" s="1"/>
  <c r="AB306" i="98"/>
  <c r="Z306" i="98"/>
  <c r="AA306" i="98" s="1"/>
  <c r="AB235" i="98"/>
  <c r="AA235" i="98"/>
  <c r="AB234" i="98"/>
  <c r="AA234" i="98"/>
  <c r="AB233" i="98"/>
  <c r="AA233" i="98"/>
  <c r="AB232" i="98"/>
  <c r="AA232" i="98"/>
  <c r="AB231" i="98"/>
  <c r="AA231" i="98"/>
  <c r="AB230" i="98"/>
  <c r="AA230" i="98"/>
  <c r="AB229" i="98"/>
  <c r="AA229" i="98"/>
  <c r="AB228" i="98"/>
  <c r="AA228" i="98"/>
  <c r="AB227" i="98"/>
  <c r="AA227" i="98"/>
  <c r="AB226" i="98"/>
  <c r="AA226" i="98"/>
  <c r="AB225" i="98"/>
  <c r="AA225" i="98"/>
  <c r="AB224" i="98"/>
  <c r="AA224" i="98"/>
  <c r="AB223" i="98"/>
  <c r="AA223" i="98"/>
  <c r="AB222" i="98"/>
  <c r="AA222" i="98"/>
  <c r="AB221" i="98"/>
  <c r="AA221" i="98"/>
  <c r="AB220" i="98"/>
  <c r="AA220" i="98"/>
  <c r="AB219" i="98"/>
  <c r="AA219" i="98"/>
  <c r="AB218" i="98"/>
  <c r="AA218" i="98"/>
  <c r="AB217" i="98"/>
  <c r="AA217" i="98"/>
  <c r="AB216" i="98"/>
  <c r="AA216" i="98"/>
  <c r="AB215" i="98"/>
  <c r="AA215" i="98"/>
  <c r="AB214" i="98"/>
  <c r="AA214" i="98"/>
  <c r="AB213" i="98"/>
  <c r="AA213" i="98"/>
  <c r="AB212" i="98"/>
  <c r="AA212" i="98"/>
  <c r="AB211" i="98"/>
  <c r="AA211" i="98"/>
  <c r="C137" i="86"/>
  <c r="L137" i="86"/>
  <c r="C138" i="86"/>
  <c r="C206" i="86" s="1"/>
  <c r="L138" i="86"/>
  <c r="C139" i="86"/>
  <c r="C207" i="86" s="1"/>
  <c r="L139" i="86"/>
  <c r="C140" i="86"/>
  <c r="C208" i="86" s="1"/>
  <c r="L140" i="86"/>
  <c r="C141" i="86"/>
  <c r="C209" i="86" s="1"/>
  <c r="L141" i="86"/>
  <c r="C142" i="86"/>
  <c r="C210" i="86" s="1"/>
  <c r="L142" i="86"/>
  <c r="C143" i="86"/>
  <c r="C211" i="86" s="1"/>
  <c r="L143" i="86"/>
  <c r="C144" i="86"/>
  <c r="C212" i="86" s="1"/>
  <c r="L144" i="86"/>
  <c r="C145" i="86"/>
  <c r="C213" i="86" s="1"/>
  <c r="L145" i="86"/>
  <c r="C146" i="86"/>
  <c r="C214" i="86" s="1"/>
  <c r="L146" i="86"/>
  <c r="M146" i="86" s="1"/>
  <c r="C147" i="86"/>
  <c r="C215" i="86" s="1"/>
  <c r="L147" i="86"/>
  <c r="M147" i="86" s="1"/>
  <c r="C148" i="86"/>
  <c r="C216" i="86" s="1"/>
  <c r="L148" i="86"/>
  <c r="M148" i="86" s="1"/>
  <c r="R148" i="86" s="1"/>
  <c r="C149" i="86"/>
  <c r="C217" i="86" s="1"/>
  <c r="L149" i="86"/>
  <c r="M149" i="86" s="1"/>
  <c r="X149" i="86" s="1"/>
  <c r="C150" i="86"/>
  <c r="C218" i="86" s="1"/>
  <c r="L150" i="86"/>
  <c r="M150" i="86" s="1"/>
  <c r="C151" i="86"/>
  <c r="C219" i="86" s="1"/>
  <c r="L151" i="86"/>
  <c r="M151" i="86" s="1"/>
  <c r="C152" i="86"/>
  <c r="C220" i="86" s="1"/>
  <c r="L152" i="86"/>
  <c r="M152" i="86" s="1"/>
  <c r="C153" i="86"/>
  <c r="C221" i="86" s="1"/>
  <c r="L153" i="86"/>
  <c r="M153" i="86" s="1"/>
  <c r="X153" i="86" s="1"/>
  <c r="C154" i="86"/>
  <c r="C222" i="86" s="1"/>
  <c r="L154" i="86"/>
  <c r="M154" i="86" s="1"/>
  <c r="C155" i="86"/>
  <c r="C223" i="86" s="1"/>
  <c r="L155" i="86"/>
  <c r="M155" i="86" s="1"/>
  <c r="C224" i="86"/>
  <c r="L156" i="86"/>
  <c r="M156" i="86" s="1"/>
  <c r="C225" i="86"/>
  <c r="L157" i="86"/>
  <c r="M157" i="86" s="1"/>
  <c r="X157" i="86" s="1"/>
  <c r="C226" i="86"/>
  <c r="L158" i="86"/>
  <c r="M158" i="86" s="1"/>
  <c r="C227" i="86"/>
  <c r="L159" i="86"/>
  <c r="M159" i="86" s="1"/>
  <c r="C228" i="86"/>
  <c r="L160" i="86"/>
  <c r="M160" i="86" s="1"/>
  <c r="C229" i="86"/>
  <c r="L161" i="86"/>
  <c r="C230" i="86"/>
  <c r="L162" i="86"/>
  <c r="C231" i="86"/>
  <c r="L163" i="86"/>
  <c r="C232" i="86"/>
  <c r="L164" i="86"/>
  <c r="C233" i="86"/>
  <c r="L165" i="86"/>
  <c r="C234" i="86"/>
  <c r="L166" i="86"/>
  <c r="C235" i="86"/>
  <c r="L167" i="86"/>
  <c r="C236" i="86"/>
  <c r="L168" i="86"/>
  <c r="C237" i="86"/>
  <c r="L169" i="86"/>
  <c r="C238" i="86"/>
  <c r="L170" i="86"/>
  <c r="C239" i="86"/>
  <c r="L171" i="86"/>
  <c r="C240" i="86"/>
  <c r="L172" i="86"/>
  <c r="C241" i="86"/>
  <c r="L173" i="86"/>
  <c r="C242" i="86"/>
  <c r="L174" i="86"/>
  <c r="C243" i="86"/>
  <c r="L175" i="86"/>
  <c r="C244" i="86"/>
  <c r="L176" i="86"/>
  <c r="C245" i="86"/>
  <c r="L177" i="86"/>
  <c r="C246" i="86"/>
  <c r="L178" i="86"/>
  <c r="C247" i="86"/>
  <c r="L179" i="86"/>
  <c r="C248" i="86"/>
  <c r="L180" i="86"/>
  <c r="C249" i="86"/>
  <c r="L181" i="86"/>
  <c r="C250" i="86"/>
  <c r="L182" i="86"/>
  <c r="C251" i="86"/>
  <c r="L183" i="86"/>
  <c r="C252" i="86"/>
  <c r="L184" i="86"/>
  <c r="C253" i="86"/>
  <c r="L185" i="86"/>
  <c r="C254" i="86"/>
  <c r="L186" i="86"/>
  <c r="C255" i="86"/>
  <c r="L187" i="86"/>
  <c r="C256" i="86"/>
  <c r="L188" i="86"/>
  <c r="C257" i="86"/>
  <c r="L189" i="86"/>
  <c r="C258" i="86"/>
  <c r="L190" i="86"/>
  <c r="C259" i="86"/>
  <c r="L191" i="86"/>
  <c r="C260" i="86"/>
  <c r="L192" i="86"/>
  <c r="C261" i="86"/>
  <c r="L193" i="86"/>
  <c r="C262" i="86"/>
  <c r="L194" i="86"/>
  <c r="C263" i="86"/>
  <c r="L195" i="86"/>
  <c r="C264" i="86"/>
  <c r="L196" i="86"/>
  <c r="C265" i="86"/>
  <c r="L197" i="86"/>
  <c r="C266" i="86"/>
  <c r="L198" i="86"/>
  <c r="C267" i="86"/>
  <c r="L199" i="86"/>
  <c r="C268" i="86"/>
  <c r="L200" i="86"/>
  <c r="L205" i="86"/>
  <c r="L206" i="86"/>
  <c r="L207" i="86"/>
  <c r="L208" i="86"/>
  <c r="L209" i="86"/>
  <c r="L210" i="86"/>
  <c r="L211" i="86"/>
  <c r="L212" i="86"/>
  <c r="L213" i="86"/>
  <c r="L214" i="86"/>
  <c r="L215" i="86"/>
  <c r="L216" i="86"/>
  <c r="L217" i="86"/>
  <c r="L218" i="86"/>
  <c r="L219" i="86"/>
  <c r="L220" i="86"/>
  <c r="L221" i="86"/>
  <c r="L222" i="86"/>
  <c r="L223" i="86"/>
  <c r="L224" i="86"/>
  <c r="L225" i="86"/>
  <c r="L226" i="86"/>
  <c r="L227" i="86"/>
  <c r="M227" i="86" s="1"/>
  <c r="L228" i="86"/>
  <c r="M228" i="86" s="1"/>
  <c r="L229" i="86"/>
  <c r="M229" i="86" s="1"/>
  <c r="U229" i="86" s="1"/>
  <c r="L230" i="86"/>
  <c r="M230" i="86" s="1"/>
  <c r="L231" i="86"/>
  <c r="M231" i="86" s="1"/>
  <c r="L232" i="86"/>
  <c r="M232" i="86" s="1"/>
  <c r="L233" i="86"/>
  <c r="M233" i="86" s="1"/>
  <c r="U233" i="86" s="1"/>
  <c r="L234" i="86"/>
  <c r="M234" i="86" s="1"/>
  <c r="U234" i="86" s="1"/>
  <c r="L235" i="86"/>
  <c r="M235" i="86" s="1"/>
  <c r="T235" i="86" s="1"/>
  <c r="L236" i="86"/>
  <c r="M236" i="86" s="1"/>
  <c r="S236" i="86" s="1"/>
  <c r="L237" i="86"/>
  <c r="M237" i="86" s="1"/>
  <c r="U237" i="86" s="1"/>
  <c r="L238" i="86"/>
  <c r="M238" i="86" s="1"/>
  <c r="U238" i="86" s="1"/>
  <c r="L239" i="86"/>
  <c r="M239" i="86" s="1"/>
  <c r="L240" i="86"/>
  <c r="M240" i="86" s="1"/>
  <c r="L241" i="86"/>
  <c r="M241" i="86" s="1"/>
  <c r="L242" i="86"/>
  <c r="L243" i="86"/>
  <c r="L244" i="86"/>
  <c r="L245" i="86"/>
  <c r="L246" i="86"/>
  <c r="L247" i="86"/>
  <c r="L248" i="86"/>
  <c r="L249" i="86"/>
  <c r="L250" i="86"/>
  <c r="L251" i="86"/>
  <c r="L252" i="86"/>
  <c r="L253" i="86"/>
  <c r="L254" i="86"/>
  <c r="L255" i="86"/>
  <c r="L256" i="86"/>
  <c r="L257" i="86"/>
  <c r="L258" i="86"/>
  <c r="L259" i="86"/>
  <c r="L260" i="86"/>
  <c r="L261" i="86"/>
  <c r="L262" i="86"/>
  <c r="L263" i="86"/>
  <c r="L264" i="86"/>
  <c r="L265" i="86"/>
  <c r="L266" i="86"/>
  <c r="L267" i="86"/>
  <c r="L268" i="86"/>
  <c r="AB289" i="98"/>
  <c r="AA289" i="98"/>
  <c r="AB288" i="98"/>
  <c r="AA288" i="98"/>
  <c r="AB287" i="98"/>
  <c r="AA287" i="98"/>
  <c r="AB286" i="98"/>
  <c r="AA286" i="98"/>
  <c r="AB285" i="98"/>
  <c r="AA285" i="98"/>
  <c r="AB284" i="98"/>
  <c r="AA284" i="98"/>
  <c r="AB283" i="98"/>
  <c r="AA283" i="98"/>
  <c r="AB282" i="98"/>
  <c r="AA282" i="98"/>
  <c r="AB281" i="98"/>
  <c r="AA281" i="98"/>
  <c r="AB280" i="98"/>
  <c r="AA280" i="98"/>
  <c r="AB279" i="98"/>
  <c r="AA279" i="98"/>
  <c r="AB278" i="98"/>
  <c r="AA278" i="98"/>
  <c r="AB277" i="98"/>
  <c r="AA277" i="98"/>
  <c r="AB276" i="98"/>
  <c r="AA276" i="98"/>
  <c r="AB275" i="98"/>
  <c r="AA275" i="98"/>
  <c r="AB357" i="98"/>
  <c r="Z357" i="98"/>
  <c r="AA357" i="98" s="1"/>
  <c r="AB356" i="98"/>
  <c r="Z356" i="98"/>
  <c r="AA356" i="98" s="1"/>
  <c r="AB355" i="98"/>
  <c r="Z355" i="98"/>
  <c r="AA355" i="98" s="1"/>
  <c r="AB354" i="98"/>
  <c r="Z354" i="98"/>
  <c r="AA354" i="98" s="1"/>
  <c r="AB353" i="98"/>
  <c r="Z353" i="98"/>
  <c r="AA353" i="98" s="1"/>
  <c r="AB352" i="98"/>
  <c r="Z352" i="98"/>
  <c r="AA352" i="98" s="1"/>
  <c r="AB351" i="98"/>
  <c r="Z351" i="98"/>
  <c r="AA351" i="98" s="1"/>
  <c r="AB350" i="98"/>
  <c r="Z350" i="98"/>
  <c r="AA350" i="98" s="1"/>
  <c r="AB349" i="98"/>
  <c r="Z349" i="98"/>
  <c r="AA349" i="98" s="1"/>
  <c r="AB348" i="98"/>
  <c r="Z348" i="98"/>
  <c r="AA348" i="98" s="1"/>
  <c r="AB347" i="98"/>
  <c r="Z347" i="98"/>
  <c r="AA347" i="98" s="1"/>
  <c r="AB346" i="98"/>
  <c r="Z346" i="98"/>
  <c r="AA346" i="98" s="1"/>
  <c r="AB345" i="98"/>
  <c r="Z345" i="98"/>
  <c r="AA345" i="98" s="1"/>
  <c r="AB344" i="98"/>
  <c r="Z344" i="98"/>
  <c r="AA344" i="98" s="1"/>
  <c r="AB343" i="98"/>
  <c r="Z343" i="98"/>
  <c r="AA343" i="98" s="1"/>
  <c r="X111" i="103" l="1"/>
  <c r="X111" i="104"/>
  <c r="X111" i="98"/>
  <c r="AH245" i="104"/>
  <c r="AH293" i="104"/>
  <c r="AH304" i="104"/>
  <c r="C205" i="86"/>
  <c r="J200" i="86" a="1"/>
  <c r="J200" i="86" s="1"/>
  <c r="H149" i="86" a="1"/>
  <c r="H149" i="86" s="1"/>
  <c r="J150" i="86" a="1"/>
  <c r="J150" i="86" s="1"/>
  <c r="F186" i="86" a="1"/>
  <c r="F186" i="86" s="1"/>
  <c r="F154" i="86" a="1"/>
  <c r="F154" i="86" s="1"/>
  <c r="J161" i="86" a="1"/>
  <c r="J161" i="86" s="1"/>
  <c r="H154" i="86" a="1"/>
  <c r="H154" i="86" s="1"/>
  <c r="F165" i="86" a="1"/>
  <c r="F165" i="86" s="1"/>
  <c r="J184" i="86" a="1"/>
  <c r="J184" i="86" s="1"/>
  <c r="F188" i="86" a="1"/>
  <c r="F188" i="86" s="1"/>
  <c r="J135" i="86" a="1"/>
  <c r="J135" i="86" s="1"/>
  <c r="F139" i="86" a="1"/>
  <c r="F139" i="86" s="1"/>
  <c r="H151" i="86" a="1"/>
  <c r="H151" i="86" s="1"/>
  <c r="F197" i="86" a="1"/>
  <c r="F197" i="86" s="1"/>
  <c r="H137" i="86" a="1"/>
  <c r="H137" i="86" s="1"/>
  <c r="J144" i="86" a="1"/>
  <c r="J144" i="86" s="1"/>
  <c r="F138" i="86" a="1"/>
  <c r="F138" i="86" s="1"/>
  <c r="F148" i="86" a="1"/>
  <c r="F148" i="86" s="1"/>
  <c r="J155" i="86" a="1"/>
  <c r="J155" i="86" s="1"/>
  <c r="H148" i="86" a="1"/>
  <c r="H148" i="86" s="1"/>
  <c r="F159" i="86" a="1"/>
  <c r="F159" i="86" s="1"/>
  <c r="J178" i="86" a="1"/>
  <c r="J178" i="86" s="1"/>
  <c r="H171" i="86" a="1"/>
  <c r="H171" i="86" s="1"/>
  <c r="F182" i="86" a="1"/>
  <c r="F182" i="86" s="1"/>
  <c r="H144" i="86" a="1"/>
  <c r="H144" i="86" s="1"/>
  <c r="H194" i="86" a="1"/>
  <c r="H194" i="86" s="1"/>
  <c r="H200" i="86" a="1"/>
  <c r="H200" i="86" s="1"/>
  <c r="H139" i="86" a="1"/>
  <c r="H139" i="86" s="1"/>
  <c r="J158" i="86" a="1"/>
  <c r="J158" i="86" s="1"/>
  <c r="H145" i="86" a="1"/>
  <c r="H145" i="86" s="1"/>
  <c r="J148" i="86" a="1"/>
  <c r="J148" i="86" s="1"/>
  <c r="J171" i="86" a="1"/>
  <c r="J171" i="86" s="1"/>
  <c r="H156" i="86" a="1"/>
  <c r="H156" i="86" s="1"/>
  <c r="F184" i="86" a="1"/>
  <c r="F184" i="86" s="1"/>
  <c r="F150" i="86" a="1"/>
  <c r="F150" i="86" s="1"/>
  <c r="H158" i="86" a="1"/>
  <c r="H158" i="86" s="1"/>
  <c r="J159" i="86" a="1"/>
  <c r="J159" i="86" s="1"/>
  <c r="J182" i="86" a="1"/>
  <c r="J182" i="86" s="1"/>
  <c r="F191" i="86" a="1"/>
  <c r="F191" i="86" s="1"/>
  <c r="F180" i="86" a="1"/>
  <c r="F180" i="86" s="1"/>
  <c r="J138" i="86" a="1"/>
  <c r="J138" i="86" s="1"/>
  <c r="J187" i="86" a="1"/>
  <c r="J187" i="86" s="1"/>
  <c r="F142" i="86" a="1"/>
  <c r="F142" i="86" s="1"/>
  <c r="J149" i="86" a="1"/>
  <c r="J149" i="86" s="1"/>
  <c r="H142" i="86" a="1"/>
  <c r="H142" i="86" s="1"/>
  <c r="F153" i="86" a="1"/>
  <c r="F153" i="86" s="1"/>
  <c r="J172" i="86" a="1"/>
  <c r="J172" i="86" s="1"/>
  <c r="H165" i="86" a="1"/>
  <c r="H165" i="86" s="1"/>
  <c r="F176" i="86" a="1"/>
  <c r="F176" i="86" s="1"/>
  <c r="J195" i="86" a="1"/>
  <c r="J195" i="86" s="1"/>
  <c r="H188" i="86" a="1"/>
  <c r="H188" i="86" s="1"/>
  <c r="F199" i="86" a="1"/>
  <c r="F199" i="86" s="1"/>
  <c r="F192" i="86" a="1"/>
  <c r="F192" i="86" s="1"/>
  <c r="J152" i="86" a="1"/>
  <c r="J152" i="86" s="1"/>
  <c r="J197" i="86" a="1"/>
  <c r="J197" i="86" s="1"/>
  <c r="F185" i="86" a="1"/>
  <c r="F185" i="86" s="1"/>
  <c r="J145" i="86" a="1"/>
  <c r="J145" i="86" s="1"/>
  <c r="H197" i="86" a="1"/>
  <c r="H197" i="86" s="1"/>
  <c r="H192" i="86" a="1"/>
  <c r="H192" i="86" s="1"/>
  <c r="F136" i="86" a="1"/>
  <c r="F136" i="86" s="1"/>
  <c r="J143" i="86" a="1"/>
  <c r="J143" i="86" s="1"/>
  <c r="H136" i="86" a="1"/>
  <c r="H136" i="86" s="1"/>
  <c r="F147" i="86" a="1"/>
  <c r="F147" i="86" s="1"/>
  <c r="J166" i="86" a="1"/>
  <c r="J166" i="86" s="1"/>
  <c r="H159" i="86" a="1"/>
  <c r="H159" i="86" s="1"/>
  <c r="F170" i="86" a="1"/>
  <c r="F170" i="86" s="1"/>
  <c r="J189" i="86" a="1"/>
  <c r="J189" i="86" s="1"/>
  <c r="H182" i="86" a="1"/>
  <c r="H182" i="86" s="1"/>
  <c r="F193" i="86" a="1"/>
  <c r="F193" i="86" s="1"/>
  <c r="F144" i="86" a="1"/>
  <c r="F144" i="86" s="1"/>
  <c r="J146" i="86" a="1"/>
  <c r="J146" i="86" s="1"/>
  <c r="J198" i="86" a="1"/>
  <c r="J198" i="86" s="1"/>
  <c r="H168" i="86" a="1"/>
  <c r="H168" i="86" s="1"/>
  <c r="F152" i="86" a="1"/>
  <c r="F152" i="86" s="1"/>
  <c r="F175" i="86" a="1"/>
  <c r="F175" i="86" s="1"/>
  <c r="H173" i="86" a="1"/>
  <c r="H173" i="86" s="1"/>
  <c r="F195" i="86" a="1"/>
  <c r="F195" i="86" s="1"/>
  <c r="F146" i="86" a="1"/>
  <c r="F146" i="86" s="1"/>
  <c r="J194" i="86" a="1"/>
  <c r="J194" i="86" s="1"/>
  <c r="H146" i="86" a="1"/>
  <c r="H146" i="86" s="1"/>
  <c r="F163" i="86" a="1"/>
  <c r="F163" i="86" s="1"/>
  <c r="F179" i="86" a="1"/>
  <c r="F179" i="86" s="1"/>
  <c r="H150" i="86" a="1"/>
  <c r="H150" i="86" s="1"/>
  <c r="H191" i="86" a="1"/>
  <c r="H191" i="86" s="1"/>
  <c r="H138" i="86" a="1"/>
  <c r="H138" i="86" s="1"/>
  <c r="F168" i="86" a="1"/>
  <c r="F168" i="86" s="1"/>
  <c r="J137" i="86" a="1"/>
  <c r="J137" i="86" s="1"/>
  <c r="F156" i="86" a="1"/>
  <c r="F156" i="86" s="1"/>
  <c r="F141" i="86" a="1"/>
  <c r="F141" i="86" s="1"/>
  <c r="J160" i="86" a="1"/>
  <c r="J160" i="86" s="1"/>
  <c r="H153" i="86" a="1"/>
  <c r="H153" i="86" s="1"/>
  <c r="F164" i="86" a="1"/>
  <c r="F164" i="86" s="1"/>
  <c r="J183" i="86" a="1"/>
  <c r="J183" i="86" s="1"/>
  <c r="H176" i="86" a="1"/>
  <c r="H176" i="86" s="1"/>
  <c r="F187" i="86" a="1"/>
  <c r="F187" i="86" s="1"/>
  <c r="J193" i="86" a="1"/>
  <c r="J193" i="86" s="1"/>
  <c r="J140" i="86" a="1"/>
  <c r="J140" i="86" s="1"/>
  <c r="J199" i="86" a="1"/>
  <c r="J199" i="86" s="1"/>
  <c r="F173" i="86" a="1"/>
  <c r="F173" i="86" s="1"/>
  <c r="J192" i="86" a="1"/>
  <c r="J192" i="86" s="1"/>
  <c r="H185" i="86" a="1"/>
  <c r="H185" i="86" s="1"/>
  <c r="F196" i="86" a="1"/>
  <c r="F196" i="86" s="1"/>
  <c r="J163" i="86" a="1"/>
  <c r="J163" i="86" s="1"/>
  <c r="H196" i="86" a="1"/>
  <c r="H196" i="86" s="1"/>
  <c r="J175" i="86" a="1"/>
  <c r="J175" i="86" s="1"/>
  <c r="F135" i="86" a="1"/>
  <c r="F135" i="86" s="1"/>
  <c r="J154" i="86" a="1"/>
  <c r="J154" i="86" s="1"/>
  <c r="H141" i="86" a="1"/>
  <c r="H141" i="86" s="1"/>
  <c r="F158" i="86" a="1"/>
  <c r="F158" i="86" s="1"/>
  <c r="J177" i="86" a="1"/>
  <c r="J177" i="86" s="1"/>
  <c r="H170" i="86" a="1"/>
  <c r="H170" i="86" s="1"/>
  <c r="F181" i="86" a="1"/>
  <c r="F181" i="86" s="1"/>
  <c r="J139" i="86" a="1"/>
  <c r="J139" i="86" s="1"/>
  <c r="H193" i="86" a="1"/>
  <c r="H193" i="86" s="1"/>
  <c r="H199" i="86" a="1"/>
  <c r="H199" i="86" s="1"/>
  <c r="F167" i="86" a="1"/>
  <c r="F167" i="86" s="1"/>
  <c r="J186" i="86" a="1"/>
  <c r="J186" i="86" s="1"/>
  <c r="H179" i="86" a="1"/>
  <c r="H179" i="86" s="1"/>
  <c r="F190" i="86" a="1"/>
  <c r="F190" i="86" s="1"/>
  <c r="H186" i="86" a="1"/>
  <c r="H186" i="86" s="1"/>
  <c r="H190" i="86" a="1"/>
  <c r="H190" i="86" s="1"/>
  <c r="H147" i="86" a="1"/>
  <c r="H147" i="86" s="1"/>
  <c r="H135" i="86" a="1"/>
  <c r="H135" i="86" s="1"/>
  <c r="H164" i="86" a="1"/>
  <c r="H164" i="86" s="1"/>
  <c r="H187" i="86" a="1"/>
  <c r="H187" i="86" s="1"/>
  <c r="J191" i="86" a="1"/>
  <c r="J191" i="86" s="1"/>
  <c r="J142" i="86" a="1"/>
  <c r="J142" i="86" s="1"/>
  <c r="J165" i="86" a="1"/>
  <c r="J165" i="86" s="1"/>
  <c r="H181" i="86" a="1"/>
  <c r="H181" i="86" s="1"/>
  <c r="J188" i="86" a="1"/>
  <c r="J188" i="86" s="1"/>
  <c r="F161" i="86" a="1"/>
  <c r="F161" i="86" s="1"/>
  <c r="J180" i="86" a="1"/>
  <c r="J180" i="86" s="1"/>
  <c r="H184" i="86" a="1"/>
  <c r="H184" i="86" s="1"/>
  <c r="F162" i="86" a="1"/>
  <c r="F162" i="86" s="1"/>
  <c r="F169" i="86" a="1"/>
  <c r="F169" i="86" s="1"/>
  <c r="H169" i="86" a="1"/>
  <c r="H169" i="86" s="1"/>
  <c r="F155" i="86" a="1"/>
  <c r="F155" i="86" s="1"/>
  <c r="J174" i="86" a="1"/>
  <c r="J174" i="86" s="1"/>
  <c r="H167" i="86" a="1"/>
  <c r="H167" i="86" s="1"/>
  <c r="F178" i="86" a="1"/>
  <c r="F178" i="86" s="1"/>
  <c r="J185" i="86" a="1"/>
  <c r="J185" i="86" s="1"/>
  <c r="H178" i="86" a="1"/>
  <c r="H178" i="86" s="1"/>
  <c r="F189" i="86" a="1"/>
  <c r="F189" i="86" s="1"/>
  <c r="J151" i="86" a="1"/>
  <c r="J151" i="86" s="1"/>
  <c r="J136" i="86" a="1"/>
  <c r="J136" i="86" s="1"/>
  <c r="J157" i="86" a="1"/>
  <c r="J157" i="86" s="1"/>
  <c r="F140" i="86" a="1"/>
  <c r="F140" i="86" s="1"/>
  <c r="H175" i="86" a="1"/>
  <c r="H175" i="86" s="1"/>
  <c r="F149" i="86" a="1"/>
  <c r="F149" i="86" s="1"/>
  <c r="J168" i="86" a="1"/>
  <c r="J168" i="86" s="1"/>
  <c r="H161" i="86" a="1"/>
  <c r="H161" i="86" s="1"/>
  <c r="F172" i="86" a="1"/>
  <c r="F172" i="86" s="1"/>
  <c r="J179" i="86" a="1"/>
  <c r="J179" i="86" s="1"/>
  <c r="H172" i="86" a="1"/>
  <c r="H172" i="86" s="1"/>
  <c r="F183" i="86" a="1"/>
  <c r="F183" i="86" s="1"/>
  <c r="H174" i="86" a="1"/>
  <c r="H174" i="86" s="1"/>
  <c r="H195" i="86" a="1"/>
  <c r="H195" i="86" s="1"/>
  <c r="H162" i="86" a="1"/>
  <c r="H162" i="86" s="1"/>
  <c r="H152" i="86" a="1"/>
  <c r="H152" i="86" s="1"/>
  <c r="J153" i="86" a="1"/>
  <c r="J153" i="86" s="1"/>
  <c r="H140" i="86" a="1"/>
  <c r="H140" i="86" s="1"/>
  <c r="F157" i="86" a="1"/>
  <c r="F157" i="86" s="1"/>
  <c r="F143" i="86" a="1"/>
  <c r="F143" i="86" s="1"/>
  <c r="J162" i="86" a="1"/>
  <c r="J162" i="86" s="1"/>
  <c r="H155" i="86" a="1"/>
  <c r="H155" i="86" s="1"/>
  <c r="F166" i="86" a="1"/>
  <c r="F166" i="86" s="1"/>
  <c r="J173" i="86" a="1"/>
  <c r="J173" i="86" s="1"/>
  <c r="H166" i="86" a="1"/>
  <c r="H166" i="86" s="1"/>
  <c r="F177" i="86" a="1"/>
  <c r="F177" i="86" s="1"/>
  <c r="J196" i="86" a="1"/>
  <c r="J196" i="86" s="1"/>
  <c r="H189" i="86" a="1"/>
  <c r="H189" i="86" s="1"/>
  <c r="F200" i="86" a="1"/>
  <c r="F200" i="86" s="1"/>
  <c r="F198" i="86" a="1"/>
  <c r="F198" i="86" s="1"/>
  <c r="J147" i="86" a="1"/>
  <c r="J147" i="86" s="1"/>
  <c r="F174" i="86" a="1"/>
  <c r="F174" i="86" s="1"/>
  <c r="F151" i="86" a="1"/>
  <c r="F151" i="86" s="1"/>
  <c r="J176" i="86" a="1"/>
  <c r="J176" i="86" s="1"/>
  <c r="H163" i="86" a="1"/>
  <c r="H163" i="86" s="1"/>
  <c r="H177" i="86" a="1"/>
  <c r="H177" i="86" s="1"/>
  <c r="H198" i="86" a="1"/>
  <c r="H198" i="86" s="1"/>
  <c r="H180" i="86" a="1"/>
  <c r="H180" i="86" s="1"/>
  <c r="J164" i="86" a="1"/>
  <c r="J164" i="86" s="1"/>
  <c r="F137" i="86" a="1"/>
  <c r="F137" i="86" s="1"/>
  <c r="J156" i="86" a="1"/>
  <c r="J156" i="86" s="1"/>
  <c r="H143" i="86" a="1"/>
  <c r="H143" i="86" s="1"/>
  <c r="F160" i="86" a="1"/>
  <c r="F160" i="86" s="1"/>
  <c r="J167" i="86" a="1"/>
  <c r="J167" i="86" s="1"/>
  <c r="H160" i="86" a="1"/>
  <c r="H160" i="86" s="1"/>
  <c r="F171" i="86" a="1"/>
  <c r="F171" i="86" s="1"/>
  <c r="J190" i="86" a="1"/>
  <c r="J190" i="86" s="1"/>
  <c r="H183" i="86" a="1"/>
  <c r="H183" i="86" s="1"/>
  <c r="F194" i="86" a="1"/>
  <c r="F194" i="86" s="1"/>
  <c r="J181" i="86" a="1"/>
  <c r="J181" i="86" s="1"/>
  <c r="J141" i="86" a="1"/>
  <c r="J141" i="86" s="1"/>
  <c r="J169" i="86" a="1"/>
  <c r="J169" i="86" s="1"/>
  <c r="F145" i="86" a="1"/>
  <c r="F145" i="86" s="1"/>
  <c r="J170" i="86" a="1"/>
  <c r="J170" i="86" s="1"/>
  <c r="H157" i="86" a="1"/>
  <c r="H157" i="86" s="1"/>
  <c r="R17" i="86"/>
  <c r="U18" i="86"/>
  <c r="AH208" i="102"/>
  <c r="AH220" i="102"/>
  <c r="AH310" i="104"/>
  <c r="AH316" i="104"/>
  <c r="AH322" i="104"/>
  <c r="AH290" i="104"/>
  <c r="AH301" i="104"/>
  <c r="AH307" i="104"/>
  <c r="AH313" i="104"/>
  <c r="AH319" i="104"/>
  <c r="AH325" i="104"/>
  <c r="AH331" i="104"/>
  <c r="AH337" i="104"/>
  <c r="AH343" i="104"/>
  <c r="AH349" i="104"/>
  <c r="AH255" i="102"/>
  <c r="AH261" i="102"/>
  <c r="AH267" i="102"/>
  <c r="AH210" i="103"/>
  <c r="AH216" i="103"/>
  <c r="AH222" i="103"/>
  <c r="AH228" i="103"/>
  <c r="AH234" i="103"/>
  <c r="AH240" i="103"/>
  <c r="AH246" i="103"/>
  <c r="AH211" i="104"/>
  <c r="AH229" i="104"/>
  <c r="AH259" i="104"/>
  <c r="AH252" i="102"/>
  <c r="R6" i="86"/>
  <c r="X183" i="103"/>
  <c r="AH270" i="102"/>
  <c r="AH224" i="102"/>
  <c r="AH236" i="102"/>
  <c r="AH272" i="102"/>
  <c r="AH284" i="102"/>
  <c r="AH290" i="102"/>
  <c r="X183" i="104"/>
  <c r="AH208" i="103"/>
  <c r="AH214" i="103"/>
  <c r="AH220" i="103"/>
  <c r="AH226" i="103"/>
  <c r="AH232" i="103"/>
  <c r="AH238" i="103"/>
  <c r="AH244" i="103"/>
  <c r="AH250" i="103"/>
  <c r="AH262" i="103"/>
  <c r="AH274" i="103"/>
  <c r="AH286" i="103"/>
  <c r="AH303" i="103"/>
  <c r="AH309" i="103"/>
  <c r="AH315" i="103"/>
  <c r="S12" i="86"/>
  <c r="S14" i="86"/>
  <c r="R18" i="86"/>
  <c r="AH211" i="103"/>
  <c r="AH217" i="103"/>
  <c r="AH223" i="103"/>
  <c r="AH229" i="103"/>
  <c r="AH235" i="103"/>
  <c r="AH241" i="103"/>
  <c r="AH247" i="103"/>
  <c r="AH253" i="103"/>
  <c r="AH259" i="103"/>
  <c r="AH265" i="103"/>
  <c r="AH271" i="103"/>
  <c r="AH277" i="103"/>
  <c r="AH283" i="103"/>
  <c r="AH289" i="103"/>
  <c r="AH295" i="103"/>
  <c r="AH306" i="103"/>
  <c r="AH312" i="103"/>
  <c r="AH318" i="103"/>
  <c r="AH208" i="104"/>
  <c r="AH214" i="104"/>
  <c r="AH220" i="104"/>
  <c r="AH238" i="104"/>
  <c r="AH256" i="104"/>
  <c r="AH262" i="104"/>
  <c r="AH268" i="104"/>
  <c r="AH274" i="104"/>
  <c r="AH280" i="104"/>
  <c r="AH303" i="104"/>
  <c r="AH309" i="104"/>
  <c r="AH315" i="104"/>
  <c r="AH321" i="104"/>
  <c r="AH327" i="104"/>
  <c r="AH333" i="104"/>
  <c r="AH328" i="104"/>
  <c r="AH334" i="104"/>
  <c r="AH340" i="104"/>
  <c r="AH346" i="104"/>
  <c r="AH352" i="104"/>
  <c r="T13" i="86"/>
  <c r="AH226" i="102"/>
  <c r="AH244" i="102"/>
  <c r="AH256" i="102"/>
  <c r="AH262" i="102"/>
  <c r="AH268" i="102"/>
  <c r="AH206" i="103"/>
  <c r="AH212" i="103"/>
  <c r="AH218" i="103"/>
  <c r="AH224" i="103"/>
  <c r="AH230" i="103"/>
  <c r="AH236" i="103"/>
  <c r="AH242" i="103"/>
  <c r="AH254" i="103"/>
  <c r="AH266" i="103"/>
  <c r="AH278" i="103"/>
  <c r="AH290" i="103"/>
  <c r="AH301" i="103"/>
  <c r="R14" i="86"/>
  <c r="S16" i="86"/>
  <c r="AH210" i="104"/>
  <c r="AH216" i="104"/>
  <c r="AH240" i="104"/>
  <c r="AH246" i="104"/>
  <c r="AH252" i="104"/>
  <c r="AH258" i="104"/>
  <c r="AH264" i="104"/>
  <c r="AH288" i="104"/>
  <c r="T5" i="86"/>
  <c r="T17" i="86"/>
  <c r="S6" i="86"/>
  <c r="S18" i="86"/>
  <c r="AH247" i="102"/>
  <c r="AH259" i="102"/>
  <c r="AH265" i="102"/>
  <c r="AH271" i="102"/>
  <c r="S8" i="86"/>
  <c r="T9" i="86"/>
  <c r="AH258" i="103"/>
  <c r="AH270" i="103"/>
  <c r="AH282" i="103"/>
  <c r="AH294" i="103"/>
  <c r="AH305" i="103"/>
  <c r="AH311" i="103"/>
  <c r="AH317" i="103"/>
  <c r="AH323" i="103"/>
  <c r="AH329" i="103"/>
  <c r="AH335" i="103"/>
  <c r="AH341" i="103"/>
  <c r="AH347" i="103"/>
  <c r="AH353" i="103"/>
  <c r="AH359" i="103"/>
  <c r="AH365" i="103"/>
  <c r="AH371" i="103"/>
  <c r="AH377" i="103"/>
  <c r="AH383" i="103"/>
  <c r="AH389" i="103"/>
  <c r="AH224" i="104"/>
  <c r="AH260" i="104"/>
  <c r="AH284" i="104"/>
  <c r="R10" i="86"/>
  <c r="AH213" i="104"/>
  <c r="AH255" i="104"/>
  <c r="AH261" i="104"/>
  <c r="AH291" i="104"/>
  <c r="AH302" i="104"/>
  <c r="AH308" i="104"/>
  <c r="AH314" i="104"/>
  <c r="AH320" i="104"/>
  <c r="AH326" i="104"/>
  <c r="AH332" i="104"/>
  <c r="AH338" i="104"/>
  <c r="AH344" i="104"/>
  <c r="AH350" i="104"/>
  <c r="AH356" i="104"/>
  <c r="AH362" i="104"/>
  <c r="AH368" i="104"/>
  <c r="AH374" i="104"/>
  <c r="AH380" i="104"/>
  <c r="AH386" i="104"/>
  <c r="S10" i="86"/>
  <c r="T6" i="86"/>
  <c r="T10" i="86"/>
  <c r="T14" i="86"/>
  <c r="T18" i="86"/>
  <c r="AH307" i="103"/>
  <c r="AH313" i="103"/>
  <c r="AH319" i="103"/>
  <c r="AH325" i="103"/>
  <c r="AH331" i="103"/>
  <c r="AH337" i="103"/>
  <c r="AH343" i="103"/>
  <c r="AH349" i="103"/>
  <c r="AH355" i="103"/>
  <c r="AH361" i="103"/>
  <c r="AH367" i="103"/>
  <c r="AH373" i="103"/>
  <c r="R7" i="86"/>
  <c r="R11" i="86"/>
  <c r="R15" i="86"/>
  <c r="AH216" i="98"/>
  <c r="AH222" i="98"/>
  <c r="AH228" i="98"/>
  <c r="AH221" i="104"/>
  <c r="AH227" i="104"/>
  <c r="AH275" i="104"/>
  <c r="AH292" i="104"/>
  <c r="S7" i="86"/>
  <c r="S11" i="86"/>
  <c r="S15" i="86"/>
  <c r="AH227" i="102"/>
  <c r="AH263" i="102"/>
  <c r="AH269" i="102"/>
  <c r="AH207" i="103"/>
  <c r="AH213" i="103"/>
  <c r="AH219" i="103"/>
  <c r="AH225" i="103"/>
  <c r="AH231" i="103"/>
  <c r="AH237" i="103"/>
  <c r="AH243" i="103"/>
  <c r="AH249" i="103"/>
  <c r="AH255" i="103"/>
  <c r="AH261" i="103"/>
  <c r="AH267" i="103"/>
  <c r="AH273" i="103"/>
  <c r="AH279" i="103"/>
  <c r="AH285" i="103"/>
  <c r="AH291" i="103"/>
  <c r="AH302" i="103"/>
  <c r="AH308" i="103"/>
  <c r="AH314" i="103"/>
  <c r="AH320" i="103"/>
  <c r="AH326" i="103"/>
  <c r="AH332" i="103"/>
  <c r="AH338" i="103"/>
  <c r="AH344" i="103"/>
  <c r="AH350" i="103"/>
  <c r="T7" i="86"/>
  <c r="T11" i="86"/>
  <c r="T15" i="86"/>
  <c r="AH358" i="104"/>
  <c r="AH364" i="104"/>
  <c r="AH370" i="104"/>
  <c r="AH376" i="104"/>
  <c r="AH382" i="104"/>
  <c r="AH388" i="104"/>
  <c r="R8" i="86"/>
  <c r="R12" i="86"/>
  <c r="R16" i="86"/>
  <c r="AH321" i="103"/>
  <c r="AH327" i="103"/>
  <c r="AH333" i="103"/>
  <c r="AH339" i="103"/>
  <c r="AH345" i="103"/>
  <c r="AH351" i="103"/>
  <c r="AH357" i="103"/>
  <c r="AH363" i="103"/>
  <c r="AH369" i="103"/>
  <c r="AH375" i="103"/>
  <c r="AH381" i="103"/>
  <c r="AH387" i="103"/>
  <c r="AH276" i="102"/>
  <c r="T8" i="86"/>
  <c r="T12" i="86"/>
  <c r="R5" i="86"/>
  <c r="R9" i="86"/>
  <c r="R13" i="86"/>
  <c r="AH230" i="104"/>
  <c r="AH236" i="104"/>
  <c r="AH242" i="104"/>
  <c r="AH248" i="104"/>
  <c r="AH272" i="104"/>
  <c r="AH278" i="104"/>
  <c r="S5" i="86"/>
  <c r="S9" i="86"/>
  <c r="S13" i="86"/>
  <c r="U7" i="86"/>
  <c r="U10" i="86"/>
  <c r="U13" i="86"/>
  <c r="U16" i="86"/>
  <c r="U5" i="86"/>
  <c r="U8" i="86"/>
  <c r="U11" i="86"/>
  <c r="U14" i="86"/>
  <c r="U17" i="86"/>
  <c r="U6" i="86"/>
  <c r="U9" i="86"/>
  <c r="U12" i="86"/>
  <c r="U15" i="86"/>
  <c r="AH225" i="102"/>
  <c r="AH248" i="102"/>
  <c r="AH260" i="102"/>
  <c r="AH266" i="102"/>
  <c r="AH222" i="104"/>
  <c r="AH239" i="104"/>
  <c r="AH244" i="104"/>
  <c r="AH206" i="104"/>
  <c r="AH223" i="104"/>
  <c r="AH228" i="104"/>
  <c r="AH285" i="104"/>
  <c r="AH243" i="102"/>
  <c r="AH209" i="102"/>
  <c r="AH285" i="102"/>
  <c r="AH291" i="102"/>
  <c r="AH324" i="103"/>
  <c r="AH330" i="103"/>
  <c r="AH336" i="103"/>
  <c r="AH342" i="103"/>
  <c r="AH348" i="103"/>
  <c r="AH354" i="103"/>
  <c r="AH360" i="103"/>
  <c r="AH366" i="103"/>
  <c r="AH372" i="103"/>
  <c r="AH378" i="103"/>
  <c r="AH384" i="103"/>
  <c r="AH390" i="103"/>
  <c r="AH207" i="104"/>
  <c r="AH212" i="104"/>
  <c r="AH269" i="104"/>
  <c r="AH286" i="104"/>
  <c r="AH218" i="98"/>
  <c r="AH224" i="98"/>
  <c r="AH210" i="102"/>
  <c r="AH216" i="102"/>
  <c r="AH239" i="102"/>
  <c r="AH286" i="102"/>
  <c r="AH292" i="102"/>
  <c r="AH339" i="104"/>
  <c r="AH345" i="104"/>
  <c r="AH351" i="104"/>
  <c r="AH357" i="104"/>
  <c r="AH363" i="104"/>
  <c r="AH369" i="104"/>
  <c r="AH375" i="104"/>
  <c r="AH381" i="104"/>
  <c r="AH387" i="104"/>
  <c r="AH379" i="103"/>
  <c r="AH385" i="103"/>
  <c r="AH253" i="104"/>
  <c r="AH270" i="104"/>
  <c r="AH287" i="104"/>
  <c r="AH225" i="98"/>
  <c r="AH211" i="102"/>
  <c r="AH217" i="102"/>
  <c r="AH240" i="102"/>
  <c r="AH251" i="102"/>
  <c r="AH287" i="102"/>
  <c r="AH293" i="102"/>
  <c r="AH356" i="103"/>
  <c r="AH362" i="103"/>
  <c r="AH368" i="103"/>
  <c r="AH374" i="103"/>
  <c r="AH380" i="103"/>
  <c r="AH386" i="103"/>
  <c r="AH237" i="104"/>
  <c r="AH254" i="104"/>
  <c r="AH271" i="104"/>
  <c r="AH276" i="104"/>
  <c r="AH214" i="98"/>
  <c r="AH232" i="98"/>
  <c r="AH212" i="102"/>
  <c r="AH218" i="102"/>
  <c r="AH294" i="102"/>
  <c r="AH226" i="104"/>
  <c r="AH232" i="104"/>
  <c r="AH243" i="104"/>
  <c r="AH277" i="104"/>
  <c r="AH294" i="104"/>
  <c r="AH305" i="104"/>
  <c r="AH311" i="104"/>
  <c r="AH317" i="104"/>
  <c r="AH323" i="104"/>
  <c r="AH329" i="104"/>
  <c r="AH335" i="104"/>
  <c r="AH341" i="104"/>
  <c r="AH347" i="104"/>
  <c r="AH353" i="104"/>
  <c r="AH359" i="104"/>
  <c r="AH365" i="104"/>
  <c r="AH371" i="104"/>
  <c r="AH377" i="104"/>
  <c r="AH383" i="104"/>
  <c r="AH389" i="104"/>
  <c r="AH221" i="98"/>
  <c r="AH219" i="102"/>
  <c r="AH283" i="102"/>
  <c r="AH289" i="102"/>
  <c r="AH295" i="102"/>
  <c r="AH230" i="98"/>
  <c r="AH219" i="98"/>
  <c r="AH215" i="98"/>
  <c r="AH227" i="98"/>
  <c r="AH217" i="98"/>
  <c r="AH229" i="98"/>
  <c r="AH329" i="98"/>
  <c r="AH209" i="104"/>
  <c r="AH225" i="104"/>
  <c r="AH241" i="104"/>
  <c r="AH257" i="104"/>
  <c r="AH273" i="104"/>
  <c r="AH289" i="104"/>
  <c r="AH215" i="104"/>
  <c r="AH231" i="104"/>
  <c r="AH247" i="104"/>
  <c r="AH263" i="104"/>
  <c r="AH279" i="104"/>
  <c r="AH295" i="104"/>
  <c r="AH306" i="104"/>
  <c r="AH312" i="104"/>
  <c r="AH318" i="104"/>
  <c r="AH324" i="104"/>
  <c r="AH330" i="104"/>
  <c r="AH336" i="104"/>
  <c r="AH342" i="104"/>
  <c r="AH355" i="104"/>
  <c r="AH361" i="104"/>
  <c r="AH367" i="104"/>
  <c r="AH373" i="104"/>
  <c r="AH379" i="104"/>
  <c r="AH385" i="104"/>
  <c r="AH217" i="104"/>
  <c r="AH233" i="104"/>
  <c r="AH249" i="104"/>
  <c r="AH265" i="104"/>
  <c r="AH281" i="104"/>
  <c r="AH218" i="104"/>
  <c r="AH234" i="104"/>
  <c r="AH250" i="104"/>
  <c r="AH266" i="104"/>
  <c r="AH282" i="104"/>
  <c r="AH219" i="104"/>
  <c r="AH235" i="104"/>
  <c r="AH251" i="104"/>
  <c r="AH267" i="104"/>
  <c r="AH283" i="104"/>
  <c r="AH348" i="104"/>
  <c r="AH354" i="104"/>
  <c r="AH360" i="104"/>
  <c r="AH366" i="104"/>
  <c r="AH372" i="104"/>
  <c r="AH378" i="104"/>
  <c r="AH384" i="104"/>
  <c r="AH390" i="104"/>
  <c r="AH252" i="103"/>
  <c r="AH264" i="103"/>
  <c r="AH276" i="103"/>
  <c r="AH288" i="103"/>
  <c r="AH248" i="103"/>
  <c r="AH260" i="103"/>
  <c r="AH272" i="103"/>
  <c r="AH284" i="103"/>
  <c r="AH256" i="103"/>
  <c r="AH268" i="103"/>
  <c r="AH280" i="103"/>
  <c r="AH292" i="103"/>
  <c r="AH209" i="103"/>
  <c r="AH215" i="103"/>
  <c r="AH221" i="103"/>
  <c r="AH227" i="103"/>
  <c r="AH233" i="103"/>
  <c r="AH239" i="103"/>
  <c r="AH245" i="103"/>
  <c r="AH251" i="103"/>
  <c r="AH257" i="103"/>
  <c r="AH263" i="103"/>
  <c r="AH269" i="103"/>
  <c r="AH275" i="103"/>
  <c r="AH281" i="103"/>
  <c r="AH287" i="103"/>
  <c r="AH293" i="103"/>
  <c r="AH304" i="103"/>
  <c r="AH310" i="103"/>
  <c r="AH316" i="103"/>
  <c r="AH322" i="103"/>
  <c r="AH328" i="103"/>
  <c r="AH334" i="103"/>
  <c r="AH340" i="103"/>
  <c r="AH346" i="103"/>
  <c r="AH352" i="103"/>
  <c r="AH358" i="103"/>
  <c r="AH364" i="103"/>
  <c r="AH370" i="103"/>
  <c r="AH376" i="103"/>
  <c r="AH382" i="103"/>
  <c r="AH388" i="103"/>
  <c r="AH235" i="102"/>
  <c r="AH232" i="102"/>
  <c r="AH233" i="102"/>
  <c r="AH228" i="102"/>
  <c r="AH234" i="102"/>
  <c r="AH213" i="102"/>
  <c r="AH229" i="102"/>
  <c r="AH249" i="102"/>
  <c r="AH254" i="102"/>
  <c r="AH264" i="102"/>
  <c r="AH214" i="102"/>
  <c r="AH230" i="102"/>
  <c r="AH245" i="102"/>
  <c r="AH250" i="102"/>
  <c r="AH288" i="102"/>
  <c r="AH215" i="102"/>
  <c r="AH231" i="102"/>
  <c r="AH241" i="102"/>
  <c r="AH246" i="102"/>
  <c r="AH221" i="102"/>
  <c r="AH237" i="102"/>
  <c r="AH242" i="102"/>
  <c r="AH279" i="102"/>
  <c r="AH206" i="102"/>
  <c r="AH222" i="102"/>
  <c r="AH238" i="102"/>
  <c r="AH257" i="102"/>
  <c r="AH274" i="102"/>
  <c r="AH280" i="102"/>
  <c r="AH207" i="102"/>
  <c r="AH223" i="102"/>
  <c r="AH253" i="102"/>
  <c r="AH258" i="102"/>
  <c r="AH275" i="102"/>
  <c r="AH281" i="102"/>
  <c r="AH277" i="102"/>
  <c r="AH282" i="102"/>
  <c r="AH273" i="102"/>
  <c r="AH278" i="102"/>
  <c r="AH322" i="98"/>
  <c r="AH327" i="98"/>
  <c r="AH309" i="98"/>
  <c r="AH306" i="98"/>
  <c r="AH312" i="98"/>
  <c r="AH307" i="98"/>
  <c r="AH319" i="98"/>
  <c r="AH325" i="98"/>
  <c r="AH314" i="98"/>
  <c r="AH330" i="98"/>
  <c r="AH311" i="98"/>
  <c r="AH317" i="98"/>
  <c r="AH324" i="98"/>
  <c r="AH321" i="98"/>
  <c r="AH326" i="98"/>
  <c r="AH308" i="98"/>
  <c r="AH313" i="98"/>
  <c r="AH318" i="98"/>
  <c r="AH323" i="98"/>
  <c r="AH328" i="98"/>
  <c r="AH310" i="98"/>
  <c r="AH315" i="98"/>
  <c r="AH320" i="98"/>
  <c r="AH316" i="98"/>
  <c r="AH213" i="98"/>
  <c r="AH220" i="98"/>
  <c r="AH223" i="98"/>
  <c r="AH234" i="98"/>
  <c r="AH231" i="98"/>
  <c r="AH235" i="98"/>
  <c r="AH211" i="98"/>
  <c r="AH212" i="98"/>
  <c r="AH226" i="98"/>
  <c r="AH233" i="98"/>
  <c r="AH279" i="98"/>
  <c r="AH281" i="98"/>
  <c r="AH289" i="98"/>
  <c r="AH276" i="98"/>
  <c r="AH278" i="98"/>
  <c r="AH280" i="98"/>
  <c r="AH284" i="98"/>
  <c r="AH286" i="98"/>
  <c r="AH288" i="98"/>
  <c r="AH287" i="98"/>
  <c r="S232" i="86"/>
  <c r="O232" i="86"/>
  <c r="P231" i="86"/>
  <c r="T231" i="86"/>
  <c r="AH343" i="98"/>
  <c r="AH345" i="98"/>
  <c r="AH347" i="98"/>
  <c r="AH277" i="98"/>
  <c r="AH283" i="98"/>
  <c r="Q234" i="86"/>
  <c r="AH344" i="98"/>
  <c r="AH346" i="98"/>
  <c r="AH348" i="98"/>
  <c r="AH275" i="98"/>
  <c r="AH282" i="98"/>
  <c r="AH285" i="98"/>
  <c r="O229" i="86"/>
  <c r="O233" i="86"/>
  <c r="O237" i="86"/>
  <c r="R229" i="86"/>
  <c r="R233" i="86"/>
  <c r="R237" i="86"/>
  <c r="S233" i="86"/>
  <c r="S237" i="86"/>
  <c r="S229" i="86"/>
  <c r="N229" i="86"/>
  <c r="N233" i="86"/>
  <c r="N237" i="86"/>
  <c r="Y152" i="86"/>
  <c r="W152" i="86"/>
  <c r="O152" i="86"/>
  <c r="V152" i="86"/>
  <c r="N152" i="86"/>
  <c r="S152" i="86"/>
  <c r="S227" i="86"/>
  <c r="O227" i="86"/>
  <c r="R227" i="86"/>
  <c r="N227" i="86"/>
  <c r="U227" i="86"/>
  <c r="Q227" i="86"/>
  <c r="R228" i="86"/>
  <c r="N228" i="86"/>
  <c r="U228" i="86"/>
  <c r="Q228" i="86"/>
  <c r="T228" i="86"/>
  <c r="P228" i="86"/>
  <c r="T230" i="86"/>
  <c r="P230" i="86"/>
  <c r="R230" i="86"/>
  <c r="N230" i="86"/>
  <c r="S230" i="86"/>
  <c r="O230" i="86"/>
  <c r="R152" i="86"/>
  <c r="Y156" i="86"/>
  <c r="W156" i="86"/>
  <c r="O156" i="86"/>
  <c r="V156" i="86"/>
  <c r="N156" i="86"/>
  <c r="S156" i="86"/>
  <c r="P227" i="86"/>
  <c r="O228" i="86"/>
  <c r="Q230" i="86"/>
  <c r="S239" i="86"/>
  <c r="O239" i="86"/>
  <c r="R239" i="86"/>
  <c r="N239" i="86"/>
  <c r="U239" i="86"/>
  <c r="Q239" i="86"/>
  <c r="R240" i="86"/>
  <c r="N240" i="86"/>
  <c r="U240" i="86"/>
  <c r="Q240" i="86"/>
  <c r="T240" i="86"/>
  <c r="P240" i="86"/>
  <c r="U241" i="86"/>
  <c r="Q241" i="86"/>
  <c r="T241" i="86"/>
  <c r="P241" i="86"/>
  <c r="S241" i="86"/>
  <c r="O241" i="86"/>
  <c r="R156" i="86"/>
  <c r="T227" i="86"/>
  <c r="S228" i="86"/>
  <c r="U230" i="86"/>
  <c r="S235" i="86"/>
  <c r="O235" i="86"/>
  <c r="R235" i="86"/>
  <c r="N235" i="86"/>
  <c r="U235" i="86"/>
  <c r="Q235" i="86"/>
  <c r="R236" i="86"/>
  <c r="N236" i="86"/>
  <c r="T236" i="86"/>
  <c r="P236" i="86"/>
  <c r="U236" i="86"/>
  <c r="Q236" i="86"/>
  <c r="T238" i="86"/>
  <c r="P238" i="86"/>
  <c r="S238" i="86"/>
  <c r="O238" i="86"/>
  <c r="R238" i="86"/>
  <c r="N238" i="86"/>
  <c r="P239" i="86"/>
  <c r="O240" i="86"/>
  <c r="N241" i="86"/>
  <c r="Y148" i="86"/>
  <c r="W148" i="86"/>
  <c r="O148" i="86"/>
  <c r="V148" i="86"/>
  <c r="N148" i="86"/>
  <c r="S148" i="86"/>
  <c r="S231" i="86"/>
  <c r="O231" i="86"/>
  <c r="U231" i="86"/>
  <c r="Q231" i="86"/>
  <c r="R231" i="86"/>
  <c r="N231" i="86"/>
  <c r="R232" i="86"/>
  <c r="N232" i="86"/>
  <c r="T232" i="86"/>
  <c r="P232" i="86"/>
  <c r="U232" i="86"/>
  <c r="Q232" i="86"/>
  <c r="T234" i="86"/>
  <c r="P234" i="86"/>
  <c r="S234" i="86"/>
  <c r="O234" i="86"/>
  <c r="R234" i="86"/>
  <c r="N234" i="86"/>
  <c r="P235" i="86"/>
  <c r="O236" i="86"/>
  <c r="Q238" i="86"/>
  <c r="T239" i="86"/>
  <c r="S240" i="86"/>
  <c r="R241" i="86"/>
  <c r="P229" i="86"/>
  <c r="T229" i="86"/>
  <c r="P233" i="86"/>
  <c r="T233" i="86"/>
  <c r="P237" i="86"/>
  <c r="T237" i="86"/>
  <c r="Q229" i="86"/>
  <c r="Q233" i="86"/>
  <c r="Q237" i="86"/>
  <c r="V147" i="86"/>
  <c r="R147" i="86"/>
  <c r="N147" i="86"/>
  <c r="X147" i="86"/>
  <c r="T147" i="86"/>
  <c r="P147" i="86"/>
  <c r="W147" i="86"/>
  <c r="S147" i="86"/>
  <c r="O147" i="86"/>
  <c r="Y147" i="86"/>
  <c r="U147" i="86"/>
  <c r="Q147" i="86"/>
  <c r="V151" i="86"/>
  <c r="R151" i="86"/>
  <c r="N151" i="86"/>
  <c r="Y151" i="86"/>
  <c r="U151" i="86"/>
  <c r="Q151" i="86"/>
  <c r="P151" i="86"/>
  <c r="X151" i="86"/>
  <c r="T151" i="86"/>
  <c r="W151" i="86"/>
  <c r="S151" i="86"/>
  <c r="O151" i="86"/>
  <c r="V155" i="86"/>
  <c r="R155" i="86"/>
  <c r="N155" i="86"/>
  <c r="Y155" i="86"/>
  <c r="U155" i="86"/>
  <c r="Q155" i="86"/>
  <c r="W155" i="86"/>
  <c r="S155" i="86"/>
  <c r="O155" i="86"/>
  <c r="X155" i="86"/>
  <c r="T155" i="86"/>
  <c r="P155" i="86"/>
  <c r="V159" i="86"/>
  <c r="R159" i="86"/>
  <c r="N159" i="86"/>
  <c r="W159" i="86"/>
  <c r="S159" i="86"/>
  <c r="O159" i="86"/>
  <c r="Y159" i="86"/>
  <c r="U159" i="86"/>
  <c r="Q159" i="86"/>
  <c r="X159" i="86"/>
  <c r="T159" i="86"/>
  <c r="P159" i="86"/>
  <c r="W146" i="86"/>
  <c r="S146" i="86"/>
  <c r="O146" i="86"/>
  <c r="Q146" i="86"/>
  <c r="X146" i="86"/>
  <c r="T146" i="86"/>
  <c r="P146" i="86"/>
  <c r="V146" i="86"/>
  <c r="R146" i="86"/>
  <c r="N146" i="86"/>
  <c r="Y146" i="86"/>
  <c r="U146" i="86"/>
  <c r="W150" i="86"/>
  <c r="S150" i="86"/>
  <c r="O150" i="86"/>
  <c r="V150" i="86"/>
  <c r="R150" i="86"/>
  <c r="N150" i="86"/>
  <c r="U150" i="86"/>
  <c r="Y150" i="86"/>
  <c r="Q150" i="86"/>
  <c r="X150" i="86"/>
  <c r="T150" i="86"/>
  <c r="P150" i="86"/>
  <c r="W154" i="86"/>
  <c r="S154" i="86"/>
  <c r="O154" i="86"/>
  <c r="V154" i="86"/>
  <c r="R154" i="86"/>
  <c r="N154" i="86"/>
  <c r="X154" i="86"/>
  <c r="T154" i="86"/>
  <c r="P154" i="86"/>
  <c r="Y154" i="86"/>
  <c r="U154" i="86"/>
  <c r="Q154" i="86"/>
  <c r="W158" i="86"/>
  <c r="S158" i="86"/>
  <c r="O158" i="86"/>
  <c r="X158" i="86"/>
  <c r="T158" i="86"/>
  <c r="P158" i="86"/>
  <c r="V158" i="86"/>
  <c r="R158" i="86"/>
  <c r="N158" i="86"/>
  <c r="Y158" i="86"/>
  <c r="U158" i="86"/>
  <c r="Q158" i="86"/>
  <c r="Y160" i="86"/>
  <c r="U160" i="86"/>
  <c r="Q160" i="86"/>
  <c r="R160" i="86"/>
  <c r="X160" i="86"/>
  <c r="T160" i="86"/>
  <c r="P160" i="86"/>
  <c r="W160" i="86"/>
  <c r="S160" i="86"/>
  <c r="O160" i="86"/>
  <c r="V160" i="86"/>
  <c r="N160" i="86"/>
  <c r="Q149" i="86"/>
  <c r="U149" i="86"/>
  <c r="Y149" i="86"/>
  <c r="N153" i="86"/>
  <c r="R153" i="86"/>
  <c r="V153" i="86"/>
  <c r="N157" i="86"/>
  <c r="R157" i="86"/>
  <c r="V157" i="86"/>
  <c r="Q153" i="86"/>
  <c r="U153" i="86"/>
  <c r="Y153" i="86"/>
  <c r="N149" i="86"/>
  <c r="V149" i="86"/>
  <c r="P148" i="86"/>
  <c r="T148" i="86"/>
  <c r="X148" i="86"/>
  <c r="O149" i="86"/>
  <c r="S149" i="86"/>
  <c r="W149" i="86"/>
  <c r="P152" i="86"/>
  <c r="T152" i="86"/>
  <c r="X152" i="86"/>
  <c r="O153" i="86"/>
  <c r="S153" i="86"/>
  <c r="W153" i="86"/>
  <c r="P156" i="86"/>
  <c r="T156" i="86"/>
  <c r="X156" i="86"/>
  <c r="O157" i="86"/>
  <c r="S157" i="86"/>
  <c r="W157" i="86"/>
  <c r="Q157" i="86"/>
  <c r="U157" i="86"/>
  <c r="Y157" i="86"/>
  <c r="R149" i="86"/>
  <c r="Q148" i="86"/>
  <c r="U148" i="86"/>
  <c r="P149" i="86"/>
  <c r="T149" i="86"/>
  <c r="Q152" i="86"/>
  <c r="U152" i="86"/>
  <c r="P153" i="86"/>
  <c r="T153" i="86"/>
  <c r="Q156" i="86"/>
  <c r="U156" i="86"/>
  <c r="P157" i="86"/>
  <c r="T157" i="86"/>
  <c r="AH349" i="98"/>
  <c r="AH351" i="98"/>
  <c r="AH353" i="98"/>
  <c r="AH355" i="98"/>
  <c r="AH357" i="98"/>
  <c r="AH350" i="98"/>
  <c r="AH352" i="98"/>
  <c r="AH354" i="98"/>
  <c r="AH356" i="98"/>
  <c r="T42" i="86" a="1"/>
  <c r="B6" i="105" a="1"/>
  <c r="S44" i="86" l="1"/>
  <c r="P402" i="102"/>
  <c r="X186" i="103"/>
  <c r="P402" i="103" s="1"/>
  <c r="S402" i="103" s="1"/>
  <c r="U402" i="103" s="1"/>
  <c r="X186" i="104"/>
  <c r="R401" i="104" s="1"/>
  <c r="AH3" i="103"/>
  <c r="T471" i="103" s="1"/>
  <c r="B6" i="105"/>
  <c r="T42" i="86"/>
  <c r="AH3" i="104"/>
  <c r="T483" i="104" s="1"/>
  <c r="AH3" i="102"/>
  <c r="T361" i="102" s="1"/>
  <c r="P2" i="86"/>
  <c r="B5" i="105" a="1"/>
  <c r="S42" i="86" a="1"/>
  <c r="S42" i="86" l="1"/>
  <c r="B5" i="105"/>
  <c r="T3" i="103"/>
  <c r="T3" i="104"/>
  <c r="T3" i="102"/>
  <c r="M242" i="86" l="1"/>
  <c r="T242" i="86" s="1"/>
  <c r="M243" i="86"/>
  <c r="M244" i="86"/>
  <c r="M247" i="86"/>
  <c r="M248" i="86"/>
  <c r="Q248" i="86" s="1"/>
  <c r="M250" i="86"/>
  <c r="M251" i="86"/>
  <c r="M255" i="86"/>
  <c r="M257" i="86"/>
  <c r="T257" i="86" s="1"/>
  <c r="M258" i="86"/>
  <c r="M259" i="86"/>
  <c r="M173" i="86"/>
  <c r="M174" i="86"/>
  <c r="M175" i="86"/>
  <c r="M176" i="86"/>
  <c r="X176" i="86" s="1"/>
  <c r="M177" i="86"/>
  <c r="M178" i="86"/>
  <c r="M179" i="86"/>
  <c r="M180" i="86"/>
  <c r="U180" i="86" s="1"/>
  <c r="M182" i="86"/>
  <c r="M183" i="86"/>
  <c r="M184" i="86"/>
  <c r="M185" i="86"/>
  <c r="M186" i="86"/>
  <c r="M188" i="86"/>
  <c r="U188" i="86" s="1"/>
  <c r="M189" i="86"/>
  <c r="T189" i="86" s="1"/>
  <c r="M190" i="86"/>
  <c r="M191" i="86"/>
  <c r="M192" i="86"/>
  <c r="M187" i="86"/>
  <c r="U187" i="86" s="1"/>
  <c r="M181" i="86"/>
  <c r="T181" i="86" s="1"/>
  <c r="M260" i="86"/>
  <c r="M256" i="86"/>
  <c r="M254" i="86"/>
  <c r="M253" i="86"/>
  <c r="M252" i="86"/>
  <c r="M249" i="86"/>
  <c r="T249" i="86" s="1"/>
  <c r="M246" i="86"/>
  <c r="M245" i="86"/>
  <c r="M226" i="86"/>
  <c r="AB381" i="98"/>
  <c r="Z381" i="98"/>
  <c r="AA381" i="98" s="1"/>
  <c r="AB380" i="98"/>
  <c r="Z380" i="98"/>
  <c r="AA380" i="98" s="1"/>
  <c r="AB379" i="98"/>
  <c r="Z379" i="98"/>
  <c r="AA379" i="98" s="1"/>
  <c r="AB378" i="98"/>
  <c r="Z378" i="98"/>
  <c r="AA378" i="98" s="1"/>
  <c r="AB377" i="98"/>
  <c r="Z377" i="98"/>
  <c r="AA377" i="98" s="1"/>
  <c r="AB376" i="98"/>
  <c r="Z376" i="98"/>
  <c r="AA376" i="98" s="1"/>
  <c r="AB375" i="98"/>
  <c r="Z375" i="98"/>
  <c r="AA375" i="98" s="1"/>
  <c r="AB374" i="98"/>
  <c r="Z374" i="98"/>
  <c r="AA374" i="98" s="1"/>
  <c r="AB373" i="98"/>
  <c r="Z373" i="98"/>
  <c r="AA373" i="98" s="1"/>
  <c r="AB372" i="98"/>
  <c r="Z372" i="98"/>
  <c r="AA372" i="98" s="1"/>
  <c r="AB371" i="98"/>
  <c r="Z371" i="98"/>
  <c r="AA371" i="98" s="1"/>
  <c r="AB370" i="98"/>
  <c r="Z370" i="98"/>
  <c r="AA370" i="98" s="1"/>
  <c r="AB369" i="98"/>
  <c r="Z369" i="98"/>
  <c r="AA369" i="98" s="1"/>
  <c r="AB368" i="98"/>
  <c r="Z368" i="98"/>
  <c r="AA368" i="98" s="1"/>
  <c r="AB367" i="98"/>
  <c r="Z367" i="98"/>
  <c r="AA367" i="98" s="1"/>
  <c r="AB366" i="98"/>
  <c r="Z366" i="98"/>
  <c r="AA366" i="98" s="1"/>
  <c r="AB365" i="98"/>
  <c r="Z365" i="98"/>
  <c r="AA365" i="98" s="1"/>
  <c r="AB364" i="98"/>
  <c r="Z364" i="98"/>
  <c r="AA364" i="98" s="1"/>
  <c r="AB363" i="98"/>
  <c r="Z363" i="98"/>
  <c r="AA363" i="98" s="1"/>
  <c r="AB362" i="98"/>
  <c r="Z362" i="98"/>
  <c r="AA362" i="98" s="1"/>
  <c r="AB273" i="98"/>
  <c r="AA273" i="98"/>
  <c r="AB272" i="98"/>
  <c r="AA272" i="98"/>
  <c r="AB271" i="98"/>
  <c r="AA271" i="98"/>
  <c r="AB270" i="98"/>
  <c r="AA270" i="98"/>
  <c r="AB269" i="98"/>
  <c r="AA269" i="98"/>
  <c r="AB268" i="98"/>
  <c r="AA268" i="98"/>
  <c r="AB267" i="98"/>
  <c r="AA267" i="98"/>
  <c r="AB266" i="98"/>
  <c r="AA266" i="98"/>
  <c r="AB265" i="98"/>
  <c r="AA265" i="98"/>
  <c r="AB264" i="98"/>
  <c r="AA264" i="98"/>
  <c r="AB263" i="98"/>
  <c r="AA263" i="98"/>
  <c r="AB262" i="98"/>
  <c r="AA262" i="98"/>
  <c r="AB261" i="98"/>
  <c r="AA261" i="98"/>
  <c r="AB260" i="98"/>
  <c r="AA260" i="98"/>
  <c r="AB259" i="98"/>
  <c r="AA259" i="98"/>
  <c r="AB258" i="98"/>
  <c r="AA258" i="98"/>
  <c r="AB257" i="98"/>
  <c r="AA257" i="98"/>
  <c r="AB256" i="98"/>
  <c r="AA256" i="98"/>
  <c r="AB255" i="98"/>
  <c r="AA255" i="98"/>
  <c r="AB254" i="98"/>
  <c r="AA254" i="98"/>
  <c r="AH254" i="98" l="1"/>
  <c r="AH256" i="98"/>
  <c r="AH262" i="98"/>
  <c r="AH266" i="98"/>
  <c r="AH268" i="98"/>
  <c r="AH270" i="98"/>
  <c r="AH362" i="98"/>
  <c r="AH366" i="98"/>
  <c r="AH370" i="98"/>
  <c r="AH374" i="98"/>
  <c r="AH378" i="98"/>
  <c r="AH257" i="98"/>
  <c r="AH265" i="98"/>
  <c r="U179" i="86"/>
  <c r="O179" i="86"/>
  <c r="AH258" i="98"/>
  <c r="AH255" i="98"/>
  <c r="AH263" i="98"/>
  <c r="AH363" i="98"/>
  <c r="AH365" i="98"/>
  <c r="AH367" i="98"/>
  <c r="AH369" i="98"/>
  <c r="AH371" i="98"/>
  <c r="AH373" i="98"/>
  <c r="AH375" i="98"/>
  <c r="AH377" i="98"/>
  <c r="AH379" i="98"/>
  <c r="AH364" i="98"/>
  <c r="AH368" i="98"/>
  <c r="AH372" i="98"/>
  <c r="AH376" i="98"/>
  <c r="AH380" i="98"/>
  <c r="AH381" i="98"/>
  <c r="AH261" i="98"/>
  <c r="AH272" i="98"/>
  <c r="W179" i="86"/>
  <c r="W187" i="86"/>
  <c r="AH269" i="98"/>
  <c r="Q176" i="86"/>
  <c r="AH259" i="98"/>
  <c r="AH273" i="98"/>
  <c r="Y176" i="86"/>
  <c r="AH260" i="98"/>
  <c r="AH267" i="98"/>
  <c r="AH264" i="98"/>
  <c r="AH271" i="98"/>
  <c r="S242" i="86"/>
  <c r="X175" i="86"/>
  <c r="S175" i="86"/>
  <c r="R175" i="86"/>
  <c r="Q175" i="86"/>
  <c r="N175" i="86"/>
  <c r="V175" i="86"/>
  <c r="Y175" i="86"/>
  <c r="Y191" i="86"/>
  <c r="S191" i="86"/>
  <c r="R191" i="86"/>
  <c r="Y183" i="86"/>
  <c r="S183" i="86"/>
  <c r="R183" i="86"/>
  <c r="N180" i="86"/>
  <c r="N188" i="86"/>
  <c r="V180" i="86"/>
  <c r="V188" i="86"/>
  <c r="R176" i="86"/>
  <c r="N179" i="86"/>
  <c r="N187" i="86"/>
  <c r="O187" i="86"/>
  <c r="V179" i="86"/>
  <c r="V187" i="86"/>
  <c r="W186" i="86"/>
  <c r="O186" i="86"/>
  <c r="V186" i="86"/>
  <c r="N186" i="86"/>
  <c r="U186" i="86"/>
  <c r="X186" i="86"/>
  <c r="T186" i="86"/>
  <c r="S186" i="86"/>
  <c r="R186" i="86"/>
  <c r="Y186" i="86"/>
  <c r="Q186" i="86"/>
  <c r="P186" i="86"/>
  <c r="X177" i="86"/>
  <c r="P177" i="86"/>
  <c r="W177" i="86"/>
  <c r="O177" i="86"/>
  <c r="V177" i="86"/>
  <c r="N177" i="86"/>
  <c r="U177" i="86"/>
  <c r="T177" i="86"/>
  <c r="Q177" i="86"/>
  <c r="S177" i="86"/>
  <c r="Y177" i="86"/>
  <c r="R177" i="86"/>
  <c r="O250" i="86"/>
  <c r="S250" i="86"/>
  <c r="N250" i="86"/>
  <c r="S174" i="86"/>
  <c r="R174" i="86"/>
  <c r="Y174" i="86"/>
  <c r="Q174" i="86"/>
  <c r="X174" i="86"/>
  <c r="P174" i="86"/>
  <c r="W174" i="86"/>
  <c r="O174" i="86"/>
  <c r="T174" i="86"/>
  <c r="V174" i="86"/>
  <c r="N174" i="86"/>
  <c r="U174" i="86"/>
  <c r="Y184" i="86"/>
  <c r="Q184" i="86"/>
  <c r="X184" i="86"/>
  <c r="P184" i="86"/>
  <c r="W184" i="86"/>
  <c r="O184" i="86"/>
  <c r="V184" i="86"/>
  <c r="N184" i="86"/>
  <c r="U184" i="86"/>
  <c r="R184" i="86"/>
  <c r="T184" i="86"/>
  <c r="S184" i="86"/>
  <c r="T173" i="86"/>
  <c r="S173" i="86"/>
  <c r="R173" i="86"/>
  <c r="U173" i="86"/>
  <c r="Y173" i="86"/>
  <c r="Q173" i="86"/>
  <c r="X173" i="86"/>
  <c r="P173" i="86"/>
  <c r="W173" i="86"/>
  <c r="O173" i="86"/>
  <c r="V173" i="86"/>
  <c r="N173" i="86"/>
  <c r="S190" i="86"/>
  <c r="R190" i="86"/>
  <c r="Y190" i="86"/>
  <c r="Q190" i="86"/>
  <c r="X190" i="86"/>
  <c r="P190" i="86"/>
  <c r="T190" i="86"/>
  <c r="W190" i="86"/>
  <c r="O190" i="86"/>
  <c r="V190" i="86"/>
  <c r="N190" i="86"/>
  <c r="U190" i="86"/>
  <c r="W178" i="86"/>
  <c r="O178" i="86"/>
  <c r="V178" i="86"/>
  <c r="N178" i="86"/>
  <c r="U178" i="86"/>
  <c r="T178" i="86"/>
  <c r="S178" i="86"/>
  <c r="P178" i="86"/>
  <c r="R178" i="86"/>
  <c r="X178" i="86"/>
  <c r="Y178" i="86"/>
  <c r="Q178" i="86"/>
  <c r="S182" i="86"/>
  <c r="R182" i="86"/>
  <c r="Y182" i="86"/>
  <c r="Q182" i="86"/>
  <c r="X182" i="86"/>
  <c r="P182" i="86"/>
  <c r="W182" i="86"/>
  <c r="O182" i="86"/>
  <c r="T182" i="86"/>
  <c r="V182" i="86"/>
  <c r="N182" i="86"/>
  <c r="U182" i="86"/>
  <c r="U243" i="86"/>
  <c r="S243" i="86"/>
  <c r="R243" i="86"/>
  <c r="Q243" i="86"/>
  <c r="P243" i="86"/>
  <c r="O243" i="86"/>
  <c r="N243" i="86"/>
  <c r="Y192" i="86"/>
  <c r="Q192" i="86"/>
  <c r="X192" i="86"/>
  <c r="P192" i="86"/>
  <c r="W192" i="86"/>
  <c r="O192" i="86"/>
  <c r="V192" i="86"/>
  <c r="N192" i="86"/>
  <c r="U192" i="86"/>
  <c r="T192" i="86"/>
  <c r="S192" i="86"/>
  <c r="R192" i="86"/>
  <c r="X185" i="86"/>
  <c r="P185" i="86"/>
  <c r="W185" i="86"/>
  <c r="O185" i="86"/>
  <c r="V185" i="86"/>
  <c r="N185" i="86"/>
  <c r="U185" i="86"/>
  <c r="T185" i="86"/>
  <c r="Y185" i="86"/>
  <c r="S185" i="86"/>
  <c r="R185" i="86"/>
  <c r="Q185" i="86"/>
  <c r="U189" i="86"/>
  <c r="S249" i="86"/>
  <c r="T175" i="86"/>
  <c r="S176" i="86"/>
  <c r="P179" i="86"/>
  <c r="X179" i="86"/>
  <c r="O180" i="86"/>
  <c r="W180" i="86"/>
  <c r="N181" i="86"/>
  <c r="V181" i="86"/>
  <c r="T183" i="86"/>
  <c r="P187" i="86"/>
  <c r="X187" i="86"/>
  <c r="O188" i="86"/>
  <c r="W188" i="86"/>
  <c r="N189" i="86"/>
  <c r="V189" i="86"/>
  <c r="T191" i="86"/>
  <c r="R249" i="86"/>
  <c r="U181" i="86"/>
  <c r="U175" i="86"/>
  <c r="T176" i="86"/>
  <c r="Q179" i="86"/>
  <c r="Y179" i="86"/>
  <c r="P180" i="86"/>
  <c r="X180" i="86"/>
  <c r="O181" i="86"/>
  <c r="W181" i="86"/>
  <c r="U183" i="86"/>
  <c r="Q187" i="86"/>
  <c r="Y187" i="86"/>
  <c r="P188" i="86"/>
  <c r="X188" i="86"/>
  <c r="O189" i="86"/>
  <c r="W189" i="86"/>
  <c r="U191" i="86"/>
  <c r="U176" i="86"/>
  <c r="R179" i="86"/>
  <c r="Q180" i="86"/>
  <c r="Y180" i="86"/>
  <c r="P181" i="86"/>
  <c r="X181" i="86"/>
  <c r="N183" i="86"/>
  <c r="V183" i="86"/>
  <c r="R187" i="86"/>
  <c r="Q188" i="86"/>
  <c r="Y188" i="86"/>
  <c r="P189" i="86"/>
  <c r="X189" i="86"/>
  <c r="N191" i="86"/>
  <c r="V191" i="86"/>
  <c r="O175" i="86"/>
  <c r="W175" i="86"/>
  <c r="N176" i="86"/>
  <c r="V176" i="86"/>
  <c r="S179" i="86"/>
  <c r="R180" i="86"/>
  <c r="Q181" i="86"/>
  <c r="Y181" i="86"/>
  <c r="O183" i="86"/>
  <c r="W183" i="86"/>
  <c r="S187" i="86"/>
  <c r="R188" i="86"/>
  <c r="Q189" i="86"/>
  <c r="Y189" i="86"/>
  <c r="O191" i="86"/>
  <c r="W191" i="86"/>
  <c r="P175" i="86"/>
  <c r="O176" i="86"/>
  <c r="W176" i="86"/>
  <c r="T179" i="86"/>
  <c r="S180" i="86"/>
  <c r="R181" i="86"/>
  <c r="P183" i="86"/>
  <c r="X183" i="86"/>
  <c r="T187" i="86"/>
  <c r="S188" i="86"/>
  <c r="R189" i="86"/>
  <c r="P191" i="86"/>
  <c r="X191" i="86"/>
  <c r="P176" i="86"/>
  <c r="T180" i="86"/>
  <c r="S181" i="86"/>
  <c r="Q183" i="86"/>
  <c r="T188" i="86"/>
  <c r="S189" i="86"/>
  <c r="Q191" i="86"/>
  <c r="P249" i="86"/>
  <c r="N247" i="86"/>
  <c r="S247" i="86"/>
  <c r="R247" i="86"/>
  <c r="Q247" i="86"/>
  <c r="P247" i="86"/>
  <c r="O247" i="86"/>
  <c r="U247" i="86"/>
  <c r="T247" i="86"/>
  <c r="Q256" i="86"/>
  <c r="P256" i="86"/>
  <c r="O256" i="86"/>
  <c r="N256" i="86"/>
  <c r="U256" i="86"/>
  <c r="T256" i="86"/>
  <c r="S256" i="86"/>
  <c r="R256" i="86"/>
  <c r="R251" i="86"/>
  <c r="Q251" i="86"/>
  <c r="P251" i="86"/>
  <c r="O251" i="86"/>
  <c r="N251" i="86"/>
  <c r="U251" i="86"/>
  <c r="T251" i="86"/>
  <c r="S251" i="86"/>
  <c r="Q226" i="86"/>
  <c r="O226" i="86"/>
  <c r="P226" i="86"/>
  <c r="N226" i="86"/>
  <c r="U226" i="86"/>
  <c r="T226" i="86"/>
  <c r="S226" i="86"/>
  <c r="R226" i="86"/>
  <c r="U252" i="86"/>
  <c r="S252" i="86"/>
  <c r="R252" i="86"/>
  <c r="Q252" i="86"/>
  <c r="P252" i="86"/>
  <c r="O252" i="86"/>
  <c r="N252" i="86"/>
  <c r="T252" i="86"/>
  <c r="R259" i="86"/>
  <c r="Q259" i="86"/>
  <c r="P259" i="86"/>
  <c r="O259" i="86"/>
  <c r="N259" i="86"/>
  <c r="U259" i="86"/>
  <c r="T259" i="86"/>
  <c r="S259" i="86"/>
  <c r="P245" i="86"/>
  <c r="U245" i="86"/>
  <c r="S245" i="86"/>
  <c r="T245" i="86"/>
  <c r="R245" i="86"/>
  <c r="Q245" i="86"/>
  <c r="O245" i="86"/>
  <c r="N245" i="86"/>
  <c r="P253" i="86"/>
  <c r="O253" i="86"/>
  <c r="N253" i="86"/>
  <c r="U253" i="86"/>
  <c r="T253" i="86"/>
  <c r="S253" i="86"/>
  <c r="R253" i="86"/>
  <c r="Q253" i="86"/>
  <c r="N255" i="86"/>
  <c r="U255" i="86"/>
  <c r="T255" i="86"/>
  <c r="S255" i="86"/>
  <c r="R255" i="86"/>
  <c r="Q255" i="86"/>
  <c r="P255" i="86"/>
  <c r="O255" i="86"/>
  <c r="U260" i="86"/>
  <c r="T260" i="86"/>
  <c r="S260" i="86"/>
  <c r="R260" i="86"/>
  <c r="Q260" i="86"/>
  <c r="P260" i="86"/>
  <c r="O260" i="86"/>
  <c r="N260" i="86"/>
  <c r="U244" i="86"/>
  <c r="R244" i="86"/>
  <c r="Q244" i="86"/>
  <c r="P244" i="86"/>
  <c r="O244" i="86"/>
  <c r="N244" i="86"/>
  <c r="T244" i="86"/>
  <c r="S244" i="86"/>
  <c r="S246" i="86"/>
  <c r="P246" i="86"/>
  <c r="N246" i="86"/>
  <c r="U246" i="86"/>
  <c r="T246" i="86"/>
  <c r="Q246" i="86"/>
  <c r="O246" i="86"/>
  <c r="R246" i="86"/>
  <c r="S254" i="86"/>
  <c r="R254" i="86"/>
  <c r="Q254" i="86"/>
  <c r="P254" i="86"/>
  <c r="O254" i="86"/>
  <c r="N254" i="86"/>
  <c r="U254" i="86"/>
  <c r="T254" i="86"/>
  <c r="O258" i="86"/>
  <c r="N258" i="86"/>
  <c r="U258" i="86"/>
  <c r="T258" i="86"/>
  <c r="S258" i="86"/>
  <c r="R258" i="86"/>
  <c r="Q258" i="86"/>
  <c r="P258" i="86"/>
  <c r="R248" i="86"/>
  <c r="U249" i="86"/>
  <c r="P250" i="86"/>
  <c r="U257" i="86"/>
  <c r="U242" i="86"/>
  <c r="O248" i="86"/>
  <c r="N242" i="86"/>
  <c r="O242" i="86"/>
  <c r="P242" i="86"/>
  <c r="Q242" i="86"/>
  <c r="T243" i="86"/>
  <c r="S248" i="86"/>
  <c r="N249" i="86"/>
  <c r="Q250" i="86"/>
  <c r="N257" i="86"/>
  <c r="R242" i="86"/>
  <c r="T248" i="86"/>
  <c r="O249" i="86"/>
  <c r="R250" i="86"/>
  <c r="O257" i="86"/>
  <c r="P257" i="86"/>
  <c r="U248" i="86"/>
  <c r="N248" i="86"/>
  <c r="Q249" i="86"/>
  <c r="T250" i="86"/>
  <c r="Q257" i="86"/>
  <c r="U250" i="86"/>
  <c r="R257" i="86"/>
  <c r="S257" i="86"/>
  <c r="P248" i="86"/>
  <c r="M217" i="86"/>
  <c r="M218" i="86"/>
  <c r="U218" i="86" s="1"/>
  <c r="M219" i="86"/>
  <c r="M220" i="86"/>
  <c r="M221" i="86"/>
  <c r="M222" i="86"/>
  <c r="M223" i="86"/>
  <c r="T223" i="86" s="1"/>
  <c r="M224" i="86"/>
  <c r="M225" i="86"/>
  <c r="M261" i="86"/>
  <c r="AB361" i="98"/>
  <c r="Z361" i="98"/>
  <c r="AA361" i="98" s="1"/>
  <c r="AB360" i="98"/>
  <c r="Z360" i="98"/>
  <c r="AA360" i="98" s="1"/>
  <c r="AB359" i="98"/>
  <c r="Z359" i="98"/>
  <c r="AA359" i="98" s="1"/>
  <c r="AB358" i="98"/>
  <c r="Z358" i="98"/>
  <c r="AA358" i="98" s="1"/>
  <c r="AB342" i="98"/>
  <c r="Z342" i="98"/>
  <c r="AA342" i="98" s="1"/>
  <c r="AB341" i="98"/>
  <c r="Z341" i="98"/>
  <c r="AA341" i="98" s="1"/>
  <c r="AB340" i="98"/>
  <c r="Z340" i="98"/>
  <c r="AA340" i="98" s="1"/>
  <c r="AB339" i="98"/>
  <c r="Z339" i="98"/>
  <c r="AA339" i="98" s="1"/>
  <c r="AB338" i="98"/>
  <c r="Z338" i="98"/>
  <c r="AA338" i="98" s="1"/>
  <c r="AB337" i="98"/>
  <c r="Z337" i="98"/>
  <c r="AA337" i="98" s="1"/>
  <c r="AB250" i="98"/>
  <c r="AA250" i="98"/>
  <c r="AB249" i="98"/>
  <c r="AA249" i="98"/>
  <c r="AB248" i="98"/>
  <c r="AA248" i="98"/>
  <c r="AB247" i="98"/>
  <c r="AA247" i="98"/>
  <c r="AB246" i="98"/>
  <c r="AA246" i="98"/>
  <c r="AB245" i="98"/>
  <c r="AA245" i="98"/>
  <c r="AB244" i="98"/>
  <c r="AA244" i="98"/>
  <c r="AB243" i="98"/>
  <c r="AA243" i="98"/>
  <c r="AB242" i="98"/>
  <c r="AA242" i="98"/>
  <c r="AB241" i="98"/>
  <c r="AA241" i="98"/>
  <c r="M170" i="86"/>
  <c r="M169" i="86"/>
  <c r="M168" i="86"/>
  <c r="M167" i="86"/>
  <c r="T167" i="86" s="1"/>
  <c r="M166" i="86"/>
  <c r="U166" i="86" s="1"/>
  <c r="M165" i="86"/>
  <c r="M164" i="86"/>
  <c r="M163" i="86"/>
  <c r="M162" i="86"/>
  <c r="M161" i="86"/>
  <c r="AH241" i="98" l="1"/>
  <c r="AH243" i="98"/>
  <c r="AH245" i="98"/>
  <c r="AH247" i="98"/>
  <c r="AH249" i="98"/>
  <c r="AH248" i="98"/>
  <c r="AH337" i="98"/>
  <c r="AH339" i="98"/>
  <c r="AH341" i="98"/>
  <c r="AH358" i="98"/>
  <c r="AH360" i="98"/>
  <c r="AH246" i="98"/>
  <c r="AH242" i="98"/>
  <c r="AH244" i="98"/>
  <c r="AH250" i="98"/>
  <c r="AH340" i="98"/>
  <c r="AH359" i="98"/>
  <c r="AH338" i="98"/>
  <c r="AH342" i="98"/>
  <c r="AH361" i="98"/>
  <c r="U162" i="86"/>
  <c r="V162" i="86"/>
  <c r="R162" i="86"/>
  <c r="Q162" i="86"/>
  <c r="P162" i="86"/>
  <c r="O162" i="86"/>
  <c r="Q217" i="86"/>
  <c r="S217" i="86"/>
  <c r="R217" i="86"/>
  <c r="O217" i="86"/>
  <c r="N218" i="86"/>
  <c r="S220" i="86"/>
  <c r="R220" i="86"/>
  <c r="Q220" i="86"/>
  <c r="P220" i="86"/>
  <c r="O220" i="86"/>
  <c r="N220" i="86"/>
  <c r="T220" i="86"/>
  <c r="U220" i="86"/>
  <c r="N221" i="86"/>
  <c r="U221" i="86"/>
  <c r="T221" i="86"/>
  <c r="S221" i="86"/>
  <c r="R221" i="86"/>
  <c r="O221" i="86"/>
  <c r="Q221" i="86"/>
  <c r="P221" i="86"/>
  <c r="Q222" i="86"/>
  <c r="P222" i="86"/>
  <c r="O222" i="86"/>
  <c r="N222" i="86"/>
  <c r="U222" i="86"/>
  <c r="T222" i="86"/>
  <c r="S222" i="86"/>
  <c r="R222" i="86"/>
  <c r="U161" i="86"/>
  <c r="O161" i="86"/>
  <c r="X161" i="86"/>
  <c r="N161" i="86"/>
  <c r="W161" i="86"/>
  <c r="Y161" i="86"/>
  <c r="V161" i="86"/>
  <c r="S161" i="86"/>
  <c r="R161" i="86"/>
  <c r="P161" i="86"/>
  <c r="Q161" i="86"/>
  <c r="Y169" i="86"/>
  <c r="S169" i="86"/>
  <c r="R169" i="86"/>
  <c r="U165" i="86"/>
  <c r="W165" i="86"/>
  <c r="V165" i="86"/>
  <c r="O165" i="86"/>
  <c r="N165" i="86"/>
  <c r="V164" i="86"/>
  <c r="X164" i="86"/>
  <c r="W164" i="86"/>
  <c r="P164" i="86"/>
  <c r="O164" i="86"/>
  <c r="N164" i="86"/>
  <c r="V163" i="86"/>
  <c r="O163" i="86"/>
  <c r="Y163" i="86"/>
  <c r="X163" i="86"/>
  <c r="N163" i="86"/>
  <c r="W163" i="86"/>
  <c r="Q163" i="86"/>
  <c r="P163" i="86"/>
  <c r="O224" i="86"/>
  <c r="N224" i="86"/>
  <c r="U224" i="86"/>
  <c r="T224" i="86"/>
  <c r="S224" i="86"/>
  <c r="R224" i="86"/>
  <c r="Q224" i="86"/>
  <c r="P224" i="86"/>
  <c r="R225" i="86"/>
  <c r="Q225" i="86"/>
  <c r="P225" i="86"/>
  <c r="O225" i="86"/>
  <c r="N225" i="86"/>
  <c r="U225" i="86"/>
  <c r="T225" i="86"/>
  <c r="S225" i="86"/>
  <c r="P219" i="86"/>
  <c r="O219" i="86"/>
  <c r="N219" i="86"/>
  <c r="U219" i="86"/>
  <c r="T219" i="86"/>
  <c r="S219" i="86"/>
  <c r="Q219" i="86"/>
  <c r="R219" i="86"/>
  <c r="U261" i="86"/>
  <c r="T261" i="86"/>
  <c r="S261" i="86"/>
  <c r="R261" i="86"/>
  <c r="Q261" i="86"/>
  <c r="P261" i="86"/>
  <c r="O261" i="86"/>
  <c r="N261" i="86"/>
  <c r="U223" i="86"/>
  <c r="W162" i="86"/>
  <c r="V166" i="86"/>
  <c r="T217" i="86"/>
  <c r="O218" i="86"/>
  <c r="N223" i="86"/>
  <c r="X162" i="86"/>
  <c r="U217" i="86"/>
  <c r="P218" i="86"/>
  <c r="O223" i="86"/>
  <c r="N162" i="86"/>
  <c r="Y162" i="86"/>
  <c r="N217" i="86"/>
  <c r="Q218" i="86"/>
  <c r="P223" i="86"/>
  <c r="N166" i="86"/>
  <c r="R218" i="86"/>
  <c r="Q223" i="86"/>
  <c r="P217" i="86"/>
  <c r="S218" i="86"/>
  <c r="R223" i="86"/>
  <c r="T218" i="86"/>
  <c r="S223" i="86"/>
  <c r="S168" i="86"/>
  <c r="R168" i="86"/>
  <c r="Y168" i="86"/>
  <c r="Q168" i="86"/>
  <c r="X168" i="86"/>
  <c r="P168" i="86"/>
  <c r="W168" i="86"/>
  <c r="O168" i="86"/>
  <c r="V168" i="86"/>
  <c r="N168" i="86"/>
  <c r="T168" i="86"/>
  <c r="U168" i="86"/>
  <c r="Y170" i="86"/>
  <c r="Q170" i="86"/>
  <c r="X170" i="86"/>
  <c r="P170" i="86"/>
  <c r="W170" i="86"/>
  <c r="O170" i="86"/>
  <c r="V170" i="86"/>
  <c r="N170" i="86"/>
  <c r="U170" i="86"/>
  <c r="T170" i="86"/>
  <c r="S170" i="86"/>
  <c r="R170" i="86"/>
  <c r="T161" i="86"/>
  <c r="S162" i="86"/>
  <c r="R163" i="86"/>
  <c r="Q164" i="86"/>
  <c r="Y164" i="86"/>
  <c r="P165" i="86"/>
  <c r="X165" i="86"/>
  <c r="O166" i="86"/>
  <c r="W166" i="86"/>
  <c r="N167" i="86"/>
  <c r="V167" i="86"/>
  <c r="T169" i="86"/>
  <c r="U167" i="86"/>
  <c r="T162" i="86"/>
  <c r="S163" i="86"/>
  <c r="R164" i="86"/>
  <c r="Q165" i="86"/>
  <c r="Y165" i="86"/>
  <c r="P166" i="86"/>
  <c r="X166" i="86"/>
  <c r="O167" i="86"/>
  <c r="W167" i="86"/>
  <c r="U169" i="86"/>
  <c r="T163" i="86"/>
  <c r="S164" i="86"/>
  <c r="R165" i="86"/>
  <c r="Q166" i="86"/>
  <c r="Y166" i="86"/>
  <c r="P167" i="86"/>
  <c r="X167" i="86"/>
  <c r="N169" i="86"/>
  <c r="V169" i="86"/>
  <c r="U163" i="86"/>
  <c r="T164" i="86"/>
  <c r="S165" i="86"/>
  <c r="R166" i="86"/>
  <c r="Q167" i="86"/>
  <c r="Y167" i="86"/>
  <c r="O169" i="86"/>
  <c r="W169" i="86"/>
  <c r="U164" i="86"/>
  <c r="T165" i="86"/>
  <c r="S166" i="86"/>
  <c r="R167" i="86"/>
  <c r="P169" i="86"/>
  <c r="X169" i="86"/>
  <c r="T166" i="86"/>
  <c r="S167" i="86"/>
  <c r="Q169" i="86"/>
  <c r="M206" i="86" l="1"/>
  <c r="M207" i="86"/>
  <c r="M210" i="86"/>
  <c r="M212" i="86"/>
  <c r="M213" i="86"/>
  <c r="M214" i="86"/>
  <c r="M215" i="86"/>
  <c r="M216" i="86"/>
  <c r="M263" i="86"/>
  <c r="M265" i="86"/>
  <c r="M266" i="86"/>
  <c r="M267" i="86"/>
  <c r="M268" i="86"/>
  <c r="M208" i="86"/>
  <c r="M209" i="86"/>
  <c r="M211" i="86"/>
  <c r="M262" i="86"/>
  <c r="M264" i="86"/>
  <c r="L204" i="86"/>
  <c r="M204" i="86" s="1"/>
  <c r="M205" i="86"/>
  <c r="AB302" i="98" l="1"/>
  <c r="AB303" i="98"/>
  <c r="AB304" i="98"/>
  <c r="AB305" i="98"/>
  <c r="AB331" i="98"/>
  <c r="AB332" i="98"/>
  <c r="AB333" i="98"/>
  <c r="AB334" i="98"/>
  <c r="AB335" i="98"/>
  <c r="AB336" i="98"/>
  <c r="AB382" i="98"/>
  <c r="AB383" i="98"/>
  <c r="AB384" i="98"/>
  <c r="AB385" i="98"/>
  <c r="AB386" i="98"/>
  <c r="AB387" i="98"/>
  <c r="AB388" i="98"/>
  <c r="AB389" i="98"/>
  <c r="AB390" i="98"/>
  <c r="Z302" i="98"/>
  <c r="AA302" i="98" s="1"/>
  <c r="Z303" i="98"/>
  <c r="AA303" i="98" s="1"/>
  <c r="Z304" i="98"/>
  <c r="AA304" i="98" s="1"/>
  <c r="Z305" i="98"/>
  <c r="AA305" i="98" s="1"/>
  <c r="Z331" i="98"/>
  <c r="AA331" i="98" s="1"/>
  <c r="Z332" i="98"/>
  <c r="AA332" i="98" s="1"/>
  <c r="Z333" i="98"/>
  <c r="AA333" i="98" s="1"/>
  <c r="Z334" i="98"/>
  <c r="AA334" i="98" s="1"/>
  <c r="Z335" i="98"/>
  <c r="AA335" i="98" s="1"/>
  <c r="Z336" i="98"/>
  <c r="AA336" i="98" s="1"/>
  <c r="Z382" i="98"/>
  <c r="AA382" i="98" s="1"/>
  <c r="Z383" i="98"/>
  <c r="AA383" i="98" s="1"/>
  <c r="Z384" i="98"/>
  <c r="AA384" i="98" s="1"/>
  <c r="Z385" i="98"/>
  <c r="AA385" i="98" s="1"/>
  <c r="Z386" i="98"/>
  <c r="AA386" i="98" s="1"/>
  <c r="Z387" i="98"/>
  <c r="AA387" i="98" s="1"/>
  <c r="Z388" i="98"/>
  <c r="AA388" i="98" s="1"/>
  <c r="Z389" i="98"/>
  <c r="AA389" i="98" s="1"/>
  <c r="Z390" i="98"/>
  <c r="AA390" i="98" s="1"/>
  <c r="Z301" i="98"/>
  <c r="AA301" i="98" s="1"/>
  <c r="AB301" i="98"/>
  <c r="AB207" i="98"/>
  <c r="AB208" i="98"/>
  <c r="AB209" i="98"/>
  <c r="AB210" i="98"/>
  <c r="AB236" i="98"/>
  <c r="AB237" i="98"/>
  <c r="AB238" i="98"/>
  <c r="AB239" i="98"/>
  <c r="AB240" i="98"/>
  <c r="AB251" i="98"/>
  <c r="AB252" i="98"/>
  <c r="AB253" i="98"/>
  <c r="AB274" i="98"/>
  <c r="AB290" i="98"/>
  <c r="AB291" i="98"/>
  <c r="AB292" i="98"/>
  <c r="AB293" i="98"/>
  <c r="AB294" i="98"/>
  <c r="AB295" i="98"/>
  <c r="AA207" i="98"/>
  <c r="AA208" i="98"/>
  <c r="AA209" i="98"/>
  <c r="AA210" i="98"/>
  <c r="AA236" i="98"/>
  <c r="AA237" i="98"/>
  <c r="AA238" i="98"/>
  <c r="AA239" i="98"/>
  <c r="AA240" i="98"/>
  <c r="AA251" i="98"/>
  <c r="AA252" i="98"/>
  <c r="AA253" i="98"/>
  <c r="AA274" i="98"/>
  <c r="AA290" i="98"/>
  <c r="AA291" i="98"/>
  <c r="AA292" i="98"/>
  <c r="AA293" i="98"/>
  <c r="AA294" i="98"/>
  <c r="AA295" i="98"/>
  <c r="AB206" i="98"/>
  <c r="AA206" i="98"/>
  <c r="AH240" i="98" l="1"/>
  <c r="AH293" i="98"/>
  <c r="AH274" i="98"/>
  <c r="AH209" i="98"/>
  <c r="AH304" i="98"/>
  <c r="AH295" i="98"/>
  <c r="AH390" i="98"/>
  <c r="AH253" i="98"/>
  <c r="AH210" i="98"/>
  <c r="AH236" i="98"/>
  <c r="AH252" i="98"/>
  <c r="AH382" i="98"/>
  <c r="AH237" i="98"/>
  <c r="AH294" i="98"/>
  <c r="AH290" i="98"/>
  <c r="AH251" i="98"/>
  <c r="AH238" i="98"/>
  <c r="AH292" i="98"/>
  <c r="AH239" i="98"/>
  <c r="AH333" i="98"/>
  <c r="AH385" i="98"/>
  <c r="AH384" i="98"/>
  <c r="AH331" i="98"/>
  <c r="AH332" i="98"/>
  <c r="AH303" i="98"/>
  <c r="AH335" i="98"/>
  <c r="AH336" i="98"/>
  <c r="AH388" i="98"/>
  <c r="AH291" i="98"/>
  <c r="AH389" i="98"/>
  <c r="AH386" i="98"/>
  <c r="AH383" i="98"/>
  <c r="AH305" i="98"/>
  <c r="AH387" i="98"/>
  <c r="AH334" i="98"/>
  <c r="AH302" i="98"/>
  <c r="AH208" i="98"/>
  <c r="AH207" i="98"/>
  <c r="AH206" i="98"/>
  <c r="AH301" i="98"/>
  <c r="T11" i="98"/>
  <c r="M137" i="86" l="1"/>
  <c r="M138" i="86"/>
  <c r="M139" i="86"/>
  <c r="M140" i="86"/>
  <c r="M141" i="86"/>
  <c r="M142" i="86"/>
  <c r="M143" i="86"/>
  <c r="M144" i="86"/>
  <c r="M145" i="86"/>
  <c r="M171" i="86"/>
  <c r="M172" i="86"/>
  <c r="M193" i="86"/>
  <c r="M194" i="86"/>
  <c r="M195" i="86"/>
  <c r="M196" i="86"/>
  <c r="M197" i="86"/>
  <c r="M198" i="86"/>
  <c r="M199" i="86"/>
  <c r="M200" i="86"/>
  <c r="L136" i="86"/>
  <c r="M136" i="86" s="1"/>
  <c r="N136" i="86" s="1"/>
  <c r="S215" i="86" l="1"/>
  <c r="R215" i="86"/>
  <c r="Q215" i="86"/>
  <c r="P215" i="86"/>
  <c r="O215" i="86"/>
  <c r="T215" i="86"/>
  <c r="N215" i="86"/>
  <c r="U215" i="86"/>
  <c r="T266" i="86"/>
  <c r="S266" i="86"/>
  <c r="U266" i="86"/>
  <c r="R266" i="86"/>
  <c r="O266" i="86"/>
  <c r="Q266" i="86"/>
  <c r="P266" i="86"/>
  <c r="N266" i="86"/>
  <c r="S207" i="86"/>
  <c r="T207" i="86"/>
  <c r="R207" i="86"/>
  <c r="Q207" i="86"/>
  <c r="P207" i="86"/>
  <c r="O207" i="86"/>
  <c r="N207" i="86"/>
  <c r="U207" i="86"/>
  <c r="T214" i="86"/>
  <c r="S214" i="86"/>
  <c r="O214" i="86"/>
  <c r="R214" i="86"/>
  <c r="P214" i="86"/>
  <c r="Q214" i="86"/>
  <c r="N214" i="86"/>
  <c r="U214" i="86"/>
  <c r="S205" i="86"/>
  <c r="R205" i="86"/>
  <c r="P205" i="86"/>
  <c r="T205" i="86"/>
  <c r="Q205" i="86"/>
  <c r="U205" i="86"/>
  <c r="O205" i="86"/>
  <c r="N205" i="86"/>
  <c r="T265" i="86"/>
  <c r="S265" i="86"/>
  <c r="R265" i="86"/>
  <c r="Q265" i="86"/>
  <c r="O265" i="86"/>
  <c r="P265" i="86"/>
  <c r="U265" i="86"/>
  <c r="N265" i="86"/>
  <c r="S212" i="86"/>
  <c r="P212" i="86"/>
  <c r="O212" i="86"/>
  <c r="R212" i="86"/>
  <c r="Q212" i="86"/>
  <c r="T212" i="86"/>
  <c r="U212" i="86"/>
  <c r="N212" i="86"/>
  <c r="T268" i="86"/>
  <c r="S268" i="86"/>
  <c r="R268" i="86"/>
  <c r="Q268" i="86"/>
  <c r="P268" i="86"/>
  <c r="O268" i="86"/>
  <c r="N268" i="86"/>
  <c r="U268" i="86"/>
  <c r="S264" i="86"/>
  <c r="O264" i="86"/>
  <c r="R264" i="86"/>
  <c r="U264" i="86"/>
  <c r="Q264" i="86"/>
  <c r="P264" i="86"/>
  <c r="N264" i="86"/>
  <c r="T264" i="86"/>
  <c r="S263" i="86"/>
  <c r="R263" i="86"/>
  <c r="Q263" i="86"/>
  <c r="T263" i="86"/>
  <c r="P263" i="86"/>
  <c r="O263" i="86"/>
  <c r="N263" i="86"/>
  <c r="U263" i="86"/>
  <c r="T262" i="86"/>
  <c r="S262" i="86"/>
  <c r="P262" i="86"/>
  <c r="O262" i="86"/>
  <c r="R262" i="86"/>
  <c r="Q262" i="86"/>
  <c r="U262" i="86"/>
  <c r="N262" i="86"/>
  <c r="S211" i="86"/>
  <c r="R211" i="86"/>
  <c r="Q211" i="86"/>
  <c r="P211" i="86"/>
  <c r="O211" i="86"/>
  <c r="N211" i="86"/>
  <c r="U211" i="86"/>
  <c r="T211" i="86"/>
  <c r="T209" i="86"/>
  <c r="S209" i="86"/>
  <c r="Q209" i="86"/>
  <c r="P209" i="86"/>
  <c r="O209" i="86"/>
  <c r="U209" i="86"/>
  <c r="R209" i="86"/>
  <c r="N209" i="86"/>
  <c r="U267" i="86"/>
  <c r="T267" i="86"/>
  <c r="S267" i="86"/>
  <c r="O267" i="86"/>
  <c r="R267" i="86"/>
  <c r="Q267" i="86"/>
  <c r="P267" i="86"/>
  <c r="N267" i="86"/>
  <c r="S216" i="86"/>
  <c r="T216" i="86"/>
  <c r="R216" i="86"/>
  <c r="O216" i="86"/>
  <c r="Q216" i="86"/>
  <c r="P216" i="86"/>
  <c r="N216" i="86"/>
  <c r="U216" i="86"/>
  <c r="S208" i="86"/>
  <c r="R208" i="86"/>
  <c r="Q208" i="86"/>
  <c r="U208" i="86"/>
  <c r="P208" i="86"/>
  <c r="O208" i="86"/>
  <c r="T208" i="86"/>
  <c r="N208" i="86"/>
  <c r="T210" i="86"/>
  <c r="S210" i="86"/>
  <c r="R210" i="86"/>
  <c r="P210" i="86"/>
  <c r="O210" i="86"/>
  <c r="U210" i="86"/>
  <c r="Q210" i="86"/>
  <c r="N210" i="86"/>
  <c r="S213" i="86"/>
  <c r="R213" i="86"/>
  <c r="T213" i="86"/>
  <c r="Q213" i="86"/>
  <c r="O213" i="86"/>
  <c r="U213" i="86"/>
  <c r="P213" i="86"/>
  <c r="N213" i="86"/>
  <c r="U206" i="86"/>
  <c r="S206" i="86"/>
  <c r="Q206" i="86"/>
  <c r="P206" i="86"/>
  <c r="O206" i="86"/>
  <c r="R206" i="86"/>
  <c r="T206" i="86"/>
  <c r="N206" i="86"/>
  <c r="U204" i="86"/>
  <c r="P204" i="86"/>
  <c r="N204" i="86"/>
  <c r="T204" i="86"/>
  <c r="S204" i="86"/>
  <c r="O204" i="86"/>
  <c r="R204" i="86"/>
  <c r="Q204" i="86"/>
  <c r="S194" i="86"/>
  <c r="T194" i="86"/>
  <c r="U194" i="86"/>
  <c r="N194" i="86"/>
  <c r="V194" i="86"/>
  <c r="R194" i="86"/>
  <c r="O194" i="86"/>
  <c r="W194" i="86"/>
  <c r="Q194" i="86"/>
  <c r="P194" i="86"/>
  <c r="X194" i="86"/>
  <c r="Y194" i="86"/>
  <c r="O140" i="86"/>
  <c r="W140" i="86"/>
  <c r="Y140" i="86"/>
  <c r="N140" i="86"/>
  <c r="P140" i="86"/>
  <c r="X140" i="86"/>
  <c r="Q140" i="86"/>
  <c r="R140" i="86"/>
  <c r="S140" i="86"/>
  <c r="U140" i="86"/>
  <c r="T140" i="86"/>
  <c r="V140" i="86"/>
  <c r="S172" i="86"/>
  <c r="T172" i="86"/>
  <c r="U172" i="86"/>
  <c r="N172" i="86"/>
  <c r="V172" i="86"/>
  <c r="Y172" i="86"/>
  <c r="O172" i="86"/>
  <c r="W172" i="86"/>
  <c r="Q172" i="86"/>
  <c r="R172" i="86"/>
  <c r="P172" i="86"/>
  <c r="X172" i="86"/>
  <c r="O193" i="86"/>
  <c r="W193" i="86"/>
  <c r="Q193" i="86"/>
  <c r="V193" i="86"/>
  <c r="P193" i="86"/>
  <c r="X193" i="86"/>
  <c r="Y193" i="86"/>
  <c r="R193" i="86"/>
  <c r="S193" i="86"/>
  <c r="T193" i="86"/>
  <c r="U193" i="86"/>
  <c r="N193" i="86"/>
  <c r="O199" i="86"/>
  <c r="W199" i="86"/>
  <c r="Q199" i="86"/>
  <c r="P199" i="86"/>
  <c r="X199" i="86"/>
  <c r="Y199" i="86"/>
  <c r="V199" i="86"/>
  <c r="R199" i="86"/>
  <c r="S199" i="86"/>
  <c r="T199" i="86"/>
  <c r="U199" i="86"/>
  <c r="N199" i="86"/>
  <c r="O171" i="86"/>
  <c r="W171" i="86"/>
  <c r="P171" i="86"/>
  <c r="X171" i="86"/>
  <c r="Q171" i="86"/>
  <c r="Y171" i="86"/>
  <c r="V171" i="86"/>
  <c r="R171" i="86"/>
  <c r="N171" i="86"/>
  <c r="S171" i="86"/>
  <c r="T171" i="86"/>
  <c r="U171" i="86"/>
  <c r="S145" i="86"/>
  <c r="T145" i="86"/>
  <c r="U145" i="86"/>
  <c r="N145" i="86"/>
  <c r="V145" i="86"/>
  <c r="Y145" i="86"/>
  <c r="R145" i="86"/>
  <c r="O145" i="86"/>
  <c r="W145" i="86"/>
  <c r="Q145" i="86"/>
  <c r="P145" i="86"/>
  <c r="X145" i="86"/>
  <c r="S198" i="86"/>
  <c r="U198" i="86"/>
  <c r="T198" i="86"/>
  <c r="N198" i="86"/>
  <c r="V198" i="86"/>
  <c r="O198" i="86"/>
  <c r="W198" i="86"/>
  <c r="Y198" i="86"/>
  <c r="R198" i="86"/>
  <c r="P198" i="86"/>
  <c r="X198" i="86"/>
  <c r="Q198" i="86"/>
  <c r="O197" i="86"/>
  <c r="W197" i="86"/>
  <c r="Q197" i="86"/>
  <c r="N197" i="86"/>
  <c r="P197" i="86"/>
  <c r="X197" i="86"/>
  <c r="Y197" i="86"/>
  <c r="R197" i="86"/>
  <c r="U197" i="86"/>
  <c r="V197" i="86"/>
  <c r="S197" i="86"/>
  <c r="T197" i="86"/>
  <c r="O195" i="86"/>
  <c r="W195" i="86"/>
  <c r="Y195" i="86"/>
  <c r="P195" i="86"/>
  <c r="X195" i="86"/>
  <c r="Q195" i="86"/>
  <c r="V195" i="86"/>
  <c r="R195" i="86"/>
  <c r="U195" i="86"/>
  <c r="S195" i="86"/>
  <c r="N195" i="86"/>
  <c r="T195" i="86"/>
  <c r="S196" i="86"/>
  <c r="T196" i="86"/>
  <c r="U196" i="86"/>
  <c r="N196" i="86"/>
  <c r="V196" i="86"/>
  <c r="O196" i="86"/>
  <c r="W196" i="86"/>
  <c r="Q196" i="86"/>
  <c r="P196" i="86"/>
  <c r="X196" i="86"/>
  <c r="Y196" i="86"/>
  <c r="R196" i="86"/>
  <c r="S143" i="86"/>
  <c r="T143" i="86"/>
  <c r="U143" i="86"/>
  <c r="N143" i="86"/>
  <c r="V143" i="86"/>
  <c r="Y143" i="86"/>
  <c r="R143" i="86"/>
  <c r="O143" i="86"/>
  <c r="W143" i="86"/>
  <c r="P143" i="86"/>
  <c r="X143" i="86"/>
  <c r="Q143" i="86"/>
  <c r="O144" i="86"/>
  <c r="W144" i="86"/>
  <c r="P144" i="86"/>
  <c r="X144" i="86"/>
  <c r="Q144" i="86"/>
  <c r="Y144" i="86"/>
  <c r="N144" i="86"/>
  <c r="R144" i="86"/>
  <c r="S144" i="86"/>
  <c r="V144" i="86"/>
  <c r="T144" i="86"/>
  <c r="U144" i="86"/>
  <c r="O138" i="86"/>
  <c r="W138" i="86"/>
  <c r="P138" i="86"/>
  <c r="X138" i="86"/>
  <c r="Q138" i="86"/>
  <c r="Y138" i="86"/>
  <c r="R138" i="86"/>
  <c r="S138" i="86"/>
  <c r="U138" i="86"/>
  <c r="N138" i="86"/>
  <c r="V138" i="86"/>
  <c r="T138" i="86"/>
  <c r="U142" i="86"/>
  <c r="T142" i="86"/>
  <c r="N142" i="86"/>
  <c r="V142" i="86"/>
  <c r="S142" i="86"/>
  <c r="O142" i="86"/>
  <c r="W142" i="86"/>
  <c r="R142" i="86"/>
  <c r="P142" i="86"/>
  <c r="X142" i="86"/>
  <c r="Q142" i="86"/>
  <c r="Y142" i="86"/>
  <c r="U141" i="86"/>
  <c r="N141" i="86"/>
  <c r="V141" i="86"/>
  <c r="O141" i="86"/>
  <c r="W141" i="86"/>
  <c r="P141" i="86"/>
  <c r="X141" i="86"/>
  <c r="S141" i="86"/>
  <c r="Q141" i="86"/>
  <c r="Y141" i="86"/>
  <c r="T141" i="86"/>
  <c r="R141" i="86"/>
  <c r="U137" i="86"/>
  <c r="N137" i="86"/>
  <c r="V137" i="86"/>
  <c r="O137" i="86"/>
  <c r="W137" i="86"/>
  <c r="P137" i="86"/>
  <c r="X137" i="86"/>
  <c r="S137" i="86"/>
  <c r="Q137" i="86"/>
  <c r="Y137" i="86"/>
  <c r="R137" i="86"/>
  <c r="T137" i="86"/>
  <c r="N200" i="86"/>
  <c r="V200" i="86"/>
  <c r="O200" i="86"/>
  <c r="W200" i="86"/>
  <c r="S200" i="86"/>
  <c r="P200" i="86"/>
  <c r="X200" i="86"/>
  <c r="Q200" i="86"/>
  <c r="Y200" i="86"/>
  <c r="R200" i="86"/>
  <c r="T200" i="86"/>
  <c r="U200" i="86"/>
  <c r="R139" i="86"/>
  <c r="V139" i="86"/>
  <c r="S139" i="86"/>
  <c r="T139" i="86"/>
  <c r="U139" i="86"/>
  <c r="O139" i="86"/>
  <c r="W139" i="86"/>
  <c r="Q139" i="86"/>
  <c r="N139" i="86"/>
  <c r="P139" i="86"/>
  <c r="X139" i="86"/>
  <c r="Y139" i="86"/>
  <c r="U136" i="86"/>
  <c r="P136" i="86"/>
  <c r="T136" i="86"/>
  <c r="X136" i="86"/>
  <c r="W136" i="86"/>
  <c r="V136" i="86"/>
  <c r="Y136" i="86"/>
  <c r="S136" i="86"/>
  <c r="R136" i="86"/>
  <c r="Q136" i="86"/>
  <c r="O136" i="86"/>
  <c r="V13" i="98"/>
  <c r="P13" i="98"/>
  <c r="T13" i="98"/>
  <c r="V9" i="98"/>
  <c r="P11" i="98"/>
  <c r="AE105" i="86" l="1"/>
  <c r="AD105" i="86"/>
  <c r="AC105" i="86"/>
  <c r="AB105" i="86"/>
  <c r="AA105" i="86"/>
  <c r="Z105" i="86"/>
  <c r="Y105" i="86"/>
  <c r="X105" i="86"/>
  <c r="W105" i="86"/>
  <c r="V105" i="86"/>
  <c r="U105" i="86"/>
  <c r="T105" i="86"/>
  <c r="AE104" i="86"/>
  <c r="AD104" i="86"/>
  <c r="AC104" i="86"/>
  <c r="AB104" i="86"/>
  <c r="AA104" i="86"/>
  <c r="Z104" i="86"/>
  <c r="Y104" i="86"/>
  <c r="X104" i="86"/>
  <c r="W104" i="86"/>
  <c r="V104" i="86"/>
  <c r="U104" i="86"/>
  <c r="T104" i="86"/>
  <c r="AE103" i="86"/>
  <c r="AD103" i="86"/>
  <c r="AC103" i="86"/>
  <c r="AB103" i="86"/>
  <c r="AA103" i="86"/>
  <c r="Z103" i="86"/>
  <c r="Y103" i="86"/>
  <c r="X103" i="86"/>
  <c r="W103" i="86"/>
  <c r="V103" i="86"/>
  <c r="U103" i="86"/>
  <c r="T103" i="86"/>
  <c r="AE102" i="86"/>
  <c r="AD102" i="86"/>
  <c r="AC102" i="86"/>
  <c r="AB102" i="86"/>
  <c r="AA102" i="86"/>
  <c r="Z102" i="86"/>
  <c r="Y102" i="86"/>
  <c r="X102" i="86"/>
  <c r="W102" i="86"/>
  <c r="V102" i="86"/>
  <c r="U102" i="86"/>
  <c r="T102" i="86"/>
  <c r="AE101" i="86"/>
  <c r="AD101" i="86"/>
  <c r="AC101" i="86"/>
  <c r="AB101" i="86"/>
  <c r="AA101" i="86"/>
  <c r="Z101" i="86"/>
  <c r="Y101" i="86"/>
  <c r="X101" i="86"/>
  <c r="W101" i="86"/>
  <c r="V101" i="86"/>
  <c r="U101" i="86"/>
  <c r="T101" i="86"/>
  <c r="AE100" i="86"/>
  <c r="AD100" i="86"/>
  <c r="AC100" i="86"/>
  <c r="AB100" i="86"/>
  <c r="AA100" i="86"/>
  <c r="Z100" i="86"/>
  <c r="Y100" i="86"/>
  <c r="X100" i="86"/>
  <c r="W100" i="86"/>
  <c r="V100" i="86"/>
  <c r="U100" i="86"/>
  <c r="T100" i="86"/>
  <c r="AE99" i="86"/>
  <c r="AD99" i="86"/>
  <c r="AC99" i="86"/>
  <c r="AB99" i="86"/>
  <c r="AA99" i="86"/>
  <c r="Z99" i="86"/>
  <c r="Y99" i="86"/>
  <c r="X99" i="86"/>
  <c r="W99" i="86"/>
  <c r="V99" i="86"/>
  <c r="U99" i="86"/>
  <c r="T99" i="86"/>
  <c r="AE98" i="86"/>
  <c r="AD98" i="86"/>
  <c r="AC98" i="86"/>
  <c r="AB98" i="86"/>
  <c r="AA98" i="86"/>
  <c r="Z98" i="86"/>
  <c r="Y98" i="86"/>
  <c r="X98" i="86"/>
  <c r="W98" i="86"/>
  <c r="V98" i="86"/>
  <c r="U98" i="86"/>
  <c r="T98" i="86"/>
  <c r="AE97" i="86"/>
  <c r="AD97" i="86"/>
  <c r="AC97" i="86"/>
  <c r="AB97" i="86"/>
  <c r="AA97" i="86"/>
  <c r="Z97" i="86"/>
  <c r="Y97" i="86"/>
  <c r="X97" i="86"/>
  <c r="W97" i="86"/>
  <c r="V97" i="86"/>
  <c r="U97" i="86"/>
  <c r="T97" i="86"/>
  <c r="AE96" i="86"/>
  <c r="AD96" i="86"/>
  <c r="AC96" i="86"/>
  <c r="AB96" i="86"/>
  <c r="AA96" i="86"/>
  <c r="Z96" i="86"/>
  <c r="Y96" i="86"/>
  <c r="X96" i="86"/>
  <c r="W96" i="86"/>
  <c r="V96" i="86"/>
  <c r="U96" i="86"/>
  <c r="T96" i="86"/>
  <c r="AE95" i="86"/>
  <c r="AD95" i="86"/>
  <c r="AC95" i="86"/>
  <c r="AB95" i="86"/>
  <c r="AA95" i="86"/>
  <c r="Z95" i="86"/>
  <c r="Y95" i="86"/>
  <c r="X95" i="86"/>
  <c r="W95" i="86"/>
  <c r="V95" i="86"/>
  <c r="U95" i="86"/>
  <c r="T95" i="86"/>
  <c r="AE94" i="86"/>
  <c r="AD94" i="86"/>
  <c r="AC94" i="86"/>
  <c r="AB94" i="86"/>
  <c r="AA94" i="86"/>
  <c r="Z94" i="86"/>
  <c r="Y94" i="86"/>
  <c r="X94" i="86"/>
  <c r="W94" i="86"/>
  <c r="V94" i="86"/>
  <c r="U94" i="86"/>
  <c r="T94" i="86"/>
  <c r="AE93" i="86"/>
  <c r="AD93" i="86"/>
  <c r="AC93" i="86"/>
  <c r="AB93" i="86"/>
  <c r="AA93" i="86"/>
  <c r="Z93" i="86"/>
  <c r="Y93" i="86"/>
  <c r="X93" i="86"/>
  <c r="W93" i="86"/>
  <c r="V93" i="86"/>
  <c r="U93" i="86"/>
  <c r="T93" i="86"/>
  <c r="AE92" i="86"/>
  <c r="AD92" i="86"/>
  <c r="AC92" i="86"/>
  <c r="AB92" i="86"/>
  <c r="AA92" i="86"/>
  <c r="Z92" i="86"/>
  <c r="Y92" i="86"/>
  <c r="X92" i="86"/>
  <c r="W92" i="86"/>
  <c r="V92" i="86"/>
  <c r="U92" i="86"/>
  <c r="T92" i="86"/>
  <c r="AE91" i="86"/>
  <c r="AD91" i="86"/>
  <c r="AC91" i="86"/>
  <c r="AB91" i="86"/>
  <c r="AA91" i="86"/>
  <c r="Z91" i="86"/>
  <c r="Y91" i="86"/>
  <c r="X91" i="86"/>
  <c r="W91" i="86"/>
  <c r="V91" i="86"/>
  <c r="U91" i="86"/>
  <c r="T91" i="86"/>
  <c r="AE90" i="86"/>
  <c r="AD90" i="86"/>
  <c r="AC90" i="86"/>
  <c r="AB90" i="86"/>
  <c r="AA90" i="86"/>
  <c r="Z90" i="86"/>
  <c r="Y90" i="86"/>
  <c r="X90" i="86"/>
  <c r="W90" i="86"/>
  <c r="V90" i="86"/>
  <c r="U90" i="86"/>
  <c r="T90" i="86"/>
  <c r="AE89" i="86"/>
  <c r="AD89" i="86"/>
  <c r="AC89" i="86"/>
  <c r="AB89" i="86"/>
  <c r="AA89" i="86"/>
  <c r="Z89" i="86"/>
  <c r="Y89" i="86"/>
  <c r="X89" i="86"/>
  <c r="W89" i="86"/>
  <c r="V89" i="86"/>
  <c r="U89" i="86"/>
  <c r="T89" i="86"/>
  <c r="AE88" i="86"/>
  <c r="AD88" i="86"/>
  <c r="AC88" i="86"/>
  <c r="AB88" i="86"/>
  <c r="AA88" i="86"/>
  <c r="Z88" i="86"/>
  <c r="Y88" i="86"/>
  <c r="X88" i="86"/>
  <c r="W88" i="86"/>
  <c r="V88" i="86"/>
  <c r="U88" i="86"/>
  <c r="T88" i="86"/>
  <c r="AE87" i="86"/>
  <c r="AD87" i="86"/>
  <c r="AC87" i="86"/>
  <c r="AB87" i="86"/>
  <c r="AA87" i="86"/>
  <c r="Z87" i="86"/>
  <c r="Y87" i="86"/>
  <c r="X87" i="86"/>
  <c r="W87" i="86"/>
  <c r="V87" i="86"/>
  <c r="U87" i="86"/>
  <c r="T87" i="86"/>
  <c r="AE86" i="86"/>
  <c r="AD86" i="86"/>
  <c r="AC86" i="86"/>
  <c r="AB86" i="86"/>
  <c r="AA86" i="86"/>
  <c r="Z86" i="86"/>
  <c r="Y86" i="86"/>
  <c r="X86" i="86"/>
  <c r="W86" i="86"/>
  <c r="V86" i="86"/>
  <c r="U86" i="86"/>
  <c r="T86" i="86"/>
  <c r="AE85" i="86"/>
  <c r="AD85" i="86"/>
  <c r="AC85" i="86"/>
  <c r="AB85" i="86"/>
  <c r="AA85" i="86"/>
  <c r="Z85" i="86"/>
  <c r="Y85" i="86"/>
  <c r="X85" i="86"/>
  <c r="W85" i="86"/>
  <c r="V85" i="86"/>
  <c r="U85" i="86"/>
  <c r="T85" i="86"/>
  <c r="AE84" i="86"/>
  <c r="AD84" i="86"/>
  <c r="AC84" i="86"/>
  <c r="AB84" i="86"/>
  <c r="AA84" i="86"/>
  <c r="Z84" i="86"/>
  <c r="Y84" i="86"/>
  <c r="X84" i="86"/>
  <c r="W84" i="86"/>
  <c r="V84" i="86"/>
  <c r="U84" i="86"/>
  <c r="T84" i="86"/>
  <c r="AE83" i="86"/>
  <c r="AD83" i="86"/>
  <c r="AC83" i="86"/>
  <c r="AB83" i="86"/>
  <c r="AA83" i="86"/>
  <c r="Z83" i="86"/>
  <c r="Y83" i="86"/>
  <c r="X83" i="86"/>
  <c r="W83" i="86"/>
  <c r="V83" i="86"/>
  <c r="U83" i="86"/>
  <c r="T83" i="86"/>
  <c r="AE82" i="86"/>
  <c r="AD82" i="86"/>
  <c r="AC82" i="86"/>
  <c r="AB82" i="86"/>
  <c r="AA82" i="86"/>
  <c r="Z82" i="86"/>
  <c r="Y82" i="86"/>
  <c r="X82" i="86"/>
  <c r="W82" i="86"/>
  <c r="V82" i="86"/>
  <c r="U82" i="86"/>
  <c r="T82" i="86"/>
  <c r="AE81" i="86"/>
  <c r="AD81" i="86"/>
  <c r="AC81" i="86"/>
  <c r="AB81" i="86"/>
  <c r="AA81" i="86"/>
  <c r="Z81" i="86"/>
  <c r="Y81" i="86"/>
  <c r="X81" i="86"/>
  <c r="W81" i="86"/>
  <c r="V81" i="86"/>
  <c r="U81" i="86"/>
  <c r="T81" i="86"/>
  <c r="AE80" i="86"/>
  <c r="AD80" i="86"/>
  <c r="AC80" i="86"/>
  <c r="AB80" i="86"/>
  <c r="AA80" i="86"/>
  <c r="Z80" i="86"/>
  <c r="Y80" i="86"/>
  <c r="X80" i="86"/>
  <c r="W80" i="86"/>
  <c r="V80" i="86"/>
  <c r="U80" i="86"/>
  <c r="T80" i="86"/>
  <c r="AE79" i="86"/>
  <c r="AD79" i="86"/>
  <c r="AC79" i="86"/>
  <c r="AB79" i="86"/>
  <c r="AA79" i="86"/>
  <c r="Z79" i="86"/>
  <c r="Y79" i="86"/>
  <c r="X79" i="86"/>
  <c r="W79" i="86"/>
  <c r="V79" i="86"/>
  <c r="U79" i="86"/>
  <c r="T79" i="86"/>
  <c r="AE78" i="86"/>
  <c r="AD78" i="86"/>
  <c r="AC78" i="86"/>
  <c r="AB78" i="86"/>
  <c r="AA78" i="86"/>
  <c r="Z78" i="86"/>
  <c r="Y78" i="86"/>
  <c r="X78" i="86"/>
  <c r="W78" i="86"/>
  <c r="V78" i="86"/>
  <c r="U78" i="86"/>
  <c r="T78" i="86"/>
  <c r="AE77" i="86"/>
  <c r="AD77" i="86"/>
  <c r="AC77" i="86"/>
  <c r="AB77" i="86"/>
  <c r="AA77" i="86"/>
  <c r="Z77" i="86"/>
  <c r="Y77" i="86"/>
  <c r="X77" i="86"/>
  <c r="W77" i="86"/>
  <c r="V77" i="86"/>
  <c r="U77" i="86"/>
  <c r="T77" i="86"/>
  <c r="AE76" i="86"/>
  <c r="AD76" i="86"/>
  <c r="AC76" i="86"/>
  <c r="AB76" i="86"/>
  <c r="AA76" i="86"/>
  <c r="Z76" i="86"/>
  <c r="Y76" i="86"/>
  <c r="X76" i="86"/>
  <c r="W76" i="86"/>
  <c r="V76" i="86"/>
  <c r="U76" i="86"/>
  <c r="T76" i="86"/>
  <c r="AE75" i="86"/>
  <c r="AD75" i="86"/>
  <c r="AC75" i="86"/>
  <c r="AB75" i="86"/>
  <c r="AA75" i="86"/>
  <c r="Z75" i="86"/>
  <c r="Y75" i="86"/>
  <c r="AL75" i="86" s="1"/>
  <c r="X75" i="86"/>
  <c r="AF75" i="86" s="1"/>
  <c r="W75" i="86"/>
  <c r="AI75" i="86" s="1"/>
  <c r="V75" i="86"/>
  <c r="U75" i="86"/>
  <c r="AO75" i="86" s="1"/>
  <c r="T75" i="86"/>
  <c r="AE74" i="86"/>
  <c r="AD74" i="86"/>
  <c r="AC74" i="86"/>
  <c r="AB74" i="86"/>
  <c r="AA74" i="86"/>
  <c r="Z74" i="86"/>
  <c r="Y74" i="86"/>
  <c r="AL74" i="86" s="1"/>
  <c r="X74" i="86"/>
  <c r="AF74" i="86" s="1"/>
  <c r="W74" i="86"/>
  <c r="AI74" i="86" s="1"/>
  <c r="V74" i="86"/>
  <c r="U74" i="86"/>
  <c r="AO74" i="86" s="1"/>
  <c r="T74" i="86"/>
  <c r="AE73" i="86"/>
  <c r="AD73" i="86"/>
  <c r="AC73" i="86"/>
  <c r="AB73" i="86"/>
  <c r="AA73" i="86"/>
  <c r="Z73" i="86"/>
  <c r="Y73" i="86"/>
  <c r="AL73" i="86" s="1"/>
  <c r="X73" i="86"/>
  <c r="AF73" i="86" s="1"/>
  <c r="W73" i="86"/>
  <c r="AI73" i="86" s="1"/>
  <c r="V73" i="86"/>
  <c r="U73" i="86"/>
  <c r="AO73" i="86" s="1"/>
  <c r="T73" i="86"/>
  <c r="AE72" i="86"/>
  <c r="AD72" i="86"/>
  <c r="AC72" i="86"/>
  <c r="AB72" i="86"/>
  <c r="AA72" i="86"/>
  <c r="Z72" i="86"/>
  <c r="Y72" i="86"/>
  <c r="AL72" i="86" s="1"/>
  <c r="X72" i="86"/>
  <c r="AF72" i="86" s="1"/>
  <c r="W72" i="86"/>
  <c r="AI72" i="86" s="1"/>
  <c r="V72" i="86"/>
  <c r="U72" i="86"/>
  <c r="AO72" i="86" s="1"/>
  <c r="T72" i="86"/>
  <c r="AE71" i="86"/>
  <c r="AD71" i="86"/>
  <c r="AC71" i="86"/>
  <c r="AB71" i="86"/>
  <c r="AA71" i="86"/>
  <c r="Z71" i="86"/>
  <c r="Y71" i="86"/>
  <c r="AL71" i="86" s="1"/>
  <c r="X71" i="86"/>
  <c r="AF71" i="86" s="1"/>
  <c r="W71" i="86"/>
  <c r="AI71" i="86" s="1"/>
  <c r="V71" i="86"/>
  <c r="U71" i="86"/>
  <c r="AO71" i="86" s="1"/>
  <c r="T71" i="86"/>
  <c r="AE70" i="86"/>
  <c r="AD70" i="86"/>
  <c r="AC70" i="86"/>
  <c r="AB70" i="86"/>
  <c r="AA70" i="86"/>
  <c r="Z70" i="86"/>
  <c r="Y70" i="86"/>
  <c r="AL70" i="86" s="1"/>
  <c r="X70" i="86"/>
  <c r="AF70" i="86" s="1"/>
  <c r="W70" i="86"/>
  <c r="AI70" i="86" s="1"/>
  <c r="V70" i="86"/>
  <c r="U70" i="86"/>
  <c r="AO70" i="86" s="1"/>
  <c r="T70" i="86"/>
  <c r="AE69" i="86"/>
  <c r="AD69" i="86"/>
  <c r="AC69" i="86"/>
  <c r="AB69" i="86"/>
  <c r="AA69" i="86"/>
  <c r="Z69" i="86"/>
  <c r="Y69" i="86"/>
  <c r="AL69" i="86" s="1"/>
  <c r="X69" i="86"/>
  <c r="AF69" i="86" s="1"/>
  <c r="W69" i="86"/>
  <c r="AI69" i="86" s="1"/>
  <c r="V69" i="86"/>
  <c r="U69" i="86"/>
  <c r="AO69" i="86" s="1"/>
  <c r="T69" i="86"/>
  <c r="AE68" i="86"/>
  <c r="AD68" i="86"/>
  <c r="AC68" i="86"/>
  <c r="AB68" i="86"/>
  <c r="AA68" i="86"/>
  <c r="Z68" i="86"/>
  <c r="Y68" i="86"/>
  <c r="AL68" i="86" s="1"/>
  <c r="X68" i="86"/>
  <c r="AF68" i="86" s="1"/>
  <c r="W68" i="86"/>
  <c r="AI68" i="86" s="1"/>
  <c r="V68" i="86"/>
  <c r="U68" i="86"/>
  <c r="AO68" i="86" s="1"/>
  <c r="T68" i="86"/>
  <c r="AE67" i="86"/>
  <c r="AD67" i="86"/>
  <c r="AC67" i="86"/>
  <c r="AB67" i="86"/>
  <c r="AA67" i="86"/>
  <c r="Z67" i="86"/>
  <c r="Y67" i="86"/>
  <c r="AL67" i="86" s="1"/>
  <c r="X67" i="86"/>
  <c r="AF67" i="86" s="1"/>
  <c r="W67" i="86"/>
  <c r="AI67" i="86" s="1"/>
  <c r="V67" i="86"/>
  <c r="U67" i="86"/>
  <c r="AO67" i="86" s="1"/>
  <c r="T67" i="86"/>
  <c r="AE66" i="86"/>
  <c r="AD66" i="86"/>
  <c r="AC66" i="86"/>
  <c r="AB66" i="86"/>
  <c r="AA66" i="86"/>
  <c r="Z66" i="86"/>
  <c r="Y66" i="86"/>
  <c r="AL66" i="86" s="1"/>
  <c r="X66" i="86"/>
  <c r="AF66" i="86" s="1"/>
  <c r="W66" i="86"/>
  <c r="AI66" i="86" s="1"/>
  <c r="V66" i="86"/>
  <c r="U66" i="86"/>
  <c r="AO66" i="86" s="1"/>
  <c r="T66" i="86"/>
  <c r="AE65" i="86"/>
  <c r="AD65" i="86"/>
  <c r="AC65" i="86"/>
  <c r="AB65" i="86"/>
  <c r="AA65" i="86"/>
  <c r="Z65" i="86"/>
  <c r="Y65" i="86"/>
  <c r="AL65" i="86" s="1"/>
  <c r="X65" i="86"/>
  <c r="AF65" i="86" s="1"/>
  <c r="W65" i="86"/>
  <c r="AI65" i="86" s="1"/>
  <c r="V65" i="86"/>
  <c r="U65" i="86"/>
  <c r="AO65" i="86" s="1"/>
  <c r="T65" i="86"/>
  <c r="AE64" i="86"/>
  <c r="AD64" i="86"/>
  <c r="AC64" i="86"/>
  <c r="AB64" i="86"/>
  <c r="AA64" i="86"/>
  <c r="Z64" i="86"/>
  <c r="Y64" i="86"/>
  <c r="AL64" i="86" s="1"/>
  <c r="X64" i="86"/>
  <c r="AF64" i="86" s="1"/>
  <c r="W64" i="86"/>
  <c r="AI64" i="86" s="1"/>
  <c r="V64" i="86"/>
  <c r="U64" i="86"/>
  <c r="AO64" i="86" s="1"/>
  <c r="T64" i="86"/>
  <c r="AE63" i="86"/>
  <c r="AD63" i="86"/>
  <c r="AC63" i="86"/>
  <c r="AB63" i="86"/>
  <c r="AA63" i="86"/>
  <c r="Z63" i="86"/>
  <c r="Y63" i="86"/>
  <c r="AL63" i="86" s="1"/>
  <c r="X63" i="86"/>
  <c r="AF63" i="86" s="1"/>
  <c r="W63" i="86"/>
  <c r="AI63" i="86" s="1"/>
  <c r="V63" i="86"/>
  <c r="U63" i="86"/>
  <c r="AO63" i="86" s="1"/>
  <c r="T63" i="86"/>
  <c r="AE62" i="86"/>
  <c r="AD62" i="86"/>
  <c r="AC62" i="86"/>
  <c r="AB62" i="86"/>
  <c r="AA62" i="86"/>
  <c r="Z62" i="86"/>
  <c r="Y62" i="86"/>
  <c r="AL62" i="86" s="1"/>
  <c r="X62" i="86"/>
  <c r="AF62" i="86" s="1"/>
  <c r="W62" i="86"/>
  <c r="AI62" i="86" s="1"/>
  <c r="V62" i="86"/>
  <c r="U62" i="86"/>
  <c r="AO62" i="86" s="1"/>
  <c r="T62" i="86"/>
  <c r="AJ69" i="86" l="1" a="1"/>
  <c r="AJ69" i="86" s="1"/>
  <c r="AJ98" i="86" a="1"/>
  <c r="AJ98" i="86" s="1"/>
  <c r="AJ90" i="86" a="1"/>
  <c r="AJ90" i="86" s="1"/>
  <c r="AJ93" i="86" a="1"/>
  <c r="AJ93" i="86" s="1"/>
  <c r="AJ78" i="86" a="1"/>
  <c r="AJ78" i="86" s="1"/>
  <c r="AJ85" i="86" a="1"/>
  <c r="AJ85" i="86" s="1"/>
  <c r="AJ99" i="86" a="1"/>
  <c r="AJ99" i="86" s="1"/>
  <c r="AJ62" i="86" a="1"/>
  <c r="AJ62" i="86" s="1"/>
  <c r="AJ103" i="86" a="1"/>
  <c r="AJ103" i="86" s="1"/>
  <c r="AJ81" i="86" a="1"/>
  <c r="AJ81" i="86" s="1"/>
  <c r="AJ63" i="86" a="1"/>
  <c r="AJ63" i="86" s="1"/>
  <c r="AJ76" i="86" a="1"/>
  <c r="AJ76" i="86" s="1"/>
  <c r="AJ77" i="86" a="1"/>
  <c r="AJ77" i="86" s="1"/>
  <c r="AJ66" i="86" a="1"/>
  <c r="AJ66" i="86" s="1"/>
  <c r="AJ80" i="86" a="1"/>
  <c r="AJ80" i="86" s="1"/>
  <c r="AJ68" i="86" a="1"/>
  <c r="AJ68" i="86" s="1"/>
  <c r="AJ91" i="86" a="1"/>
  <c r="AJ91" i="86" s="1"/>
  <c r="AJ105" i="86" a="1"/>
  <c r="AJ105" i="86" s="1"/>
  <c r="AJ72" i="86" a="1"/>
  <c r="AJ72" i="86" s="1"/>
  <c r="AJ79" i="86" a="1"/>
  <c r="AJ79" i="86" s="1"/>
  <c r="AJ65" i="86" a="1"/>
  <c r="AJ65" i="86" s="1"/>
  <c r="AJ74" i="86" a="1"/>
  <c r="AJ74" i="86" s="1"/>
  <c r="AJ88" i="86" a="1"/>
  <c r="AJ88" i="86" s="1"/>
  <c r="AJ89" i="86" a="1"/>
  <c r="AJ89" i="86" s="1"/>
  <c r="AJ67" i="86" a="1"/>
  <c r="AJ67" i="86" s="1"/>
  <c r="AJ64" i="86" a="1"/>
  <c r="AJ64" i="86" s="1"/>
  <c r="AJ82" i="86" a="1"/>
  <c r="AJ82" i="86" s="1"/>
  <c r="AJ100" i="86" a="1"/>
  <c r="AJ100" i="86" s="1"/>
  <c r="AJ83" i="86" a="1"/>
  <c r="AJ83" i="86" s="1"/>
  <c r="AJ92" i="86" a="1"/>
  <c r="AJ92" i="86" s="1"/>
  <c r="AJ75" i="86" a="1"/>
  <c r="AJ75" i="86" s="1"/>
  <c r="AJ84" i="86" a="1"/>
  <c r="AJ84" i="86" s="1"/>
  <c r="AJ101" i="86" a="1"/>
  <c r="AJ101" i="86" s="1"/>
  <c r="AJ96" i="86" a="1"/>
  <c r="AJ96" i="86" s="1"/>
  <c r="AJ73" i="86" a="1"/>
  <c r="AJ73" i="86" s="1"/>
  <c r="AJ97" i="86" a="1"/>
  <c r="AJ97" i="86" s="1"/>
  <c r="AJ87" i="86" a="1"/>
  <c r="AJ87" i="86" s="1"/>
  <c r="AJ104" i="86" a="1"/>
  <c r="AJ104" i="86" s="1"/>
  <c r="AJ94" i="86" a="1"/>
  <c r="AJ94" i="86" s="1"/>
  <c r="AJ86" i="86" a="1"/>
  <c r="AJ86" i="86" s="1"/>
  <c r="AJ95" i="86" a="1"/>
  <c r="AJ95" i="86" s="1"/>
  <c r="AJ102" i="86" a="1"/>
  <c r="AJ102" i="86" s="1"/>
  <c r="AM92" i="86" a="1"/>
  <c r="AM92" i="86" s="1"/>
  <c r="AM67" i="86" a="1"/>
  <c r="AM67" i="86" s="1"/>
  <c r="AM98" i="86" a="1"/>
  <c r="AM98" i="86" s="1"/>
  <c r="AM86" i="86" a="1"/>
  <c r="AM86" i="86" s="1"/>
  <c r="AM89" i="86" a="1"/>
  <c r="AM89" i="86" s="1"/>
  <c r="AM80" i="86" a="1"/>
  <c r="AM80" i="86" s="1"/>
  <c r="AM64" i="86" a="1"/>
  <c r="AM64" i="86" s="1"/>
  <c r="AM82" i="86" a="1"/>
  <c r="AM82" i="86" s="1"/>
  <c r="AM83" i="86" a="1"/>
  <c r="AM83" i="86" s="1"/>
  <c r="AM69" i="86" a="1"/>
  <c r="AM69" i="86" s="1"/>
  <c r="AM66" i="86" a="1"/>
  <c r="AM66" i="86" s="1"/>
  <c r="AM85" i="86" a="1"/>
  <c r="AM85" i="86" s="1"/>
  <c r="AM76" i="86" a="1"/>
  <c r="AM76" i="86" s="1"/>
  <c r="AM78" i="86" a="1"/>
  <c r="AM78" i="86" s="1"/>
  <c r="AM93" i="86" a="1"/>
  <c r="AM93" i="86" s="1"/>
  <c r="AM70" i="86" a="1"/>
  <c r="AM70" i="86" s="1"/>
  <c r="AM71" i="86" a="1"/>
  <c r="AM71" i="86" s="1"/>
  <c r="AM74" i="86" a="1"/>
  <c r="AM74" i="86" s="1"/>
  <c r="AM91" i="86" a="1"/>
  <c r="AM91" i="86" s="1"/>
  <c r="AM77" i="86" a="1"/>
  <c r="AM77" i="86" s="1"/>
  <c r="AM94" i="86" a="1"/>
  <c r="AM94" i="86" s="1"/>
  <c r="AM88" i="86" a="1"/>
  <c r="AM88" i="86" s="1"/>
  <c r="AM105" i="86" a="1"/>
  <c r="AM105" i="86" s="1"/>
  <c r="AM87" i="86" a="1"/>
  <c r="AM87" i="86" s="1"/>
  <c r="AM75" i="86" a="1"/>
  <c r="AM75" i="86" s="1"/>
  <c r="AM101" i="86" a="1"/>
  <c r="AM101" i="86" s="1"/>
  <c r="AM79" i="86" a="1"/>
  <c r="AM79" i="86" s="1"/>
  <c r="AM72" i="86" a="1"/>
  <c r="AM72" i="86" s="1"/>
  <c r="AM104" i="86" a="1"/>
  <c r="AM104" i="86" s="1"/>
  <c r="AM95" i="86" a="1"/>
  <c r="AM95" i="86" s="1"/>
  <c r="AM103" i="86" a="1"/>
  <c r="AM103" i="86" s="1"/>
  <c r="AM84" i="86" a="1"/>
  <c r="AM84" i="86" s="1"/>
  <c r="AM65" i="86" a="1"/>
  <c r="AM65" i="86" s="1"/>
  <c r="AM97" i="86" a="1"/>
  <c r="AM97" i="86" s="1"/>
  <c r="AM62" i="86" a="1"/>
  <c r="AM62" i="86" s="1"/>
  <c r="AM96" i="86" a="1"/>
  <c r="AM96" i="86" s="1"/>
  <c r="AM102" i="86" a="1"/>
  <c r="AM102" i="86" s="1"/>
  <c r="AM99" i="86" a="1"/>
  <c r="AM99" i="86" s="1"/>
  <c r="AM63" i="86" a="1"/>
  <c r="AM63" i="86" s="1"/>
  <c r="AM90" i="86" a="1"/>
  <c r="AM90" i="86" s="1"/>
  <c r="AM73" i="86" a="1"/>
  <c r="AM73" i="86" s="1"/>
  <c r="AM100" i="86" a="1"/>
  <c r="AM100" i="86" s="1"/>
  <c r="AM68" i="86" a="1"/>
  <c r="AM68" i="86" s="1"/>
  <c r="AM81" i="86" a="1"/>
  <c r="AM81" i="86" s="1"/>
  <c r="AJ70" i="86" a="1"/>
  <c r="AJ70" i="86" s="1"/>
  <c r="AJ71" i="86" a="1"/>
  <c r="AJ71" i="86" s="1"/>
  <c r="AP87" i="86" a="1"/>
  <c r="AP87" i="86" s="1"/>
  <c r="AP65" i="86" a="1"/>
  <c r="AP65" i="86" s="1"/>
  <c r="AP90" i="86" a="1"/>
  <c r="AP90" i="86" s="1"/>
  <c r="AP80" i="86" a="1"/>
  <c r="AP80" i="86" s="1"/>
  <c r="AP70" i="86" a="1"/>
  <c r="AP70" i="86" s="1"/>
  <c r="AP86" i="86" a="1"/>
  <c r="AP86" i="86" s="1"/>
  <c r="AP63" i="86" a="1"/>
  <c r="AP63" i="86" s="1"/>
  <c r="AP83" i="86" a="1"/>
  <c r="AP83" i="86" s="1"/>
  <c r="AP99" i="86" a="1"/>
  <c r="AP99" i="86" s="1"/>
  <c r="AP77" i="86" a="1"/>
  <c r="AP77" i="86" s="1"/>
  <c r="AP102" i="86" a="1"/>
  <c r="AP102" i="86" s="1"/>
  <c r="AP92" i="86" a="1"/>
  <c r="AP92" i="86" s="1"/>
  <c r="AP82" i="86" a="1"/>
  <c r="AP82" i="86" s="1"/>
  <c r="AP72" i="86" a="1"/>
  <c r="AP72" i="86" s="1"/>
  <c r="AP105" i="86" a="1"/>
  <c r="AP105" i="86" s="1"/>
  <c r="AP64" i="86" a="1"/>
  <c r="AP64" i="86" s="1"/>
  <c r="AP89" i="86" a="1"/>
  <c r="AP89" i="86" s="1"/>
  <c r="AP67" i="86" a="1"/>
  <c r="AP67" i="86" s="1"/>
  <c r="AP104" i="86" a="1"/>
  <c r="AP104" i="86" s="1"/>
  <c r="AP94" i="86" a="1"/>
  <c r="AP94" i="86" s="1"/>
  <c r="AP96" i="86" a="1"/>
  <c r="AP96" i="86" s="1"/>
  <c r="AP76" i="86" a="1"/>
  <c r="AP76" i="86" s="1"/>
  <c r="AP101" i="86" a="1"/>
  <c r="AP101" i="86" s="1"/>
  <c r="AP79" i="86" a="1"/>
  <c r="AP79" i="86" s="1"/>
  <c r="AP69" i="86" a="1"/>
  <c r="AP69" i="86" s="1"/>
  <c r="AP62" i="86" a="1"/>
  <c r="AP62" i="86" s="1"/>
  <c r="AP88" i="86" a="1"/>
  <c r="AP88" i="86" s="1"/>
  <c r="AP84" i="86" a="1"/>
  <c r="AP84" i="86" s="1"/>
  <c r="AP91" i="86" a="1"/>
  <c r="AP91" i="86" s="1"/>
  <c r="AP81" i="86" a="1"/>
  <c r="AP81" i="86" s="1"/>
  <c r="AP74" i="86" a="1"/>
  <c r="AP74" i="86" s="1"/>
  <c r="AP66" i="86" a="1"/>
  <c r="AP66" i="86" s="1"/>
  <c r="AP100" i="86" a="1"/>
  <c r="AP100" i="86" s="1"/>
  <c r="AP97" i="86" a="1"/>
  <c r="AP97" i="86" s="1"/>
  <c r="AP103" i="86" a="1"/>
  <c r="AP103" i="86" s="1"/>
  <c r="AP93" i="86" a="1"/>
  <c r="AP93" i="86" s="1"/>
  <c r="AP71" i="86" a="1"/>
  <c r="AP71" i="86" s="1"/>
  <c r="AP85" i="86" a="1"/>
  <c r="AP85" i="86" s="1"/>
  <c r="AP75" i="86" a="1"/>
  <c r="AP75" i="86" s="1"/>
  <c r="AP73" i="86" a="1"/>
  <c r="AP73" i="86" s="1"/>
  <c r="AP78" i="86" a="1"/>
  <c r="AP78" i="86" s="1"/>
  <c r="AP68" i="86" a="1"/>
  <c r="AP68" i="86" s="1"/>
  <c r="AP98" i="86" a="1"/>
  <c r="AP98" i="86" s="1"/>
  <c r="AP95" i="86" a="1"/>
  <c r="AP95" i="86" s="1"/>
  <c r="D149" i="86" a="1"/>
  <c r="D149" i="86" s="1"/>
  <c r="D157" i="86" a="1"/>
  <c r="D157" i="86" s="1"/>
  <c r="D165" i="86" a="1"/>
  <c r="D165" i="86" s="1"/>
  <c r="D173" i="86" a="1"/>
  <c r="D173" i="86" s="1"/>
  <c r="D181" i="86" a="1"/>
  <c r="D181" i="86" s="1"/>
  <c r="D189" i="86" a="1"/>
  <c r="D189" i="86" s="1"/>
  <c r="D197" i="86" a="1"/>
  <c r="D197" i="86" s="1"/>
  <c r="D186" i="86" a="1"/>
  <c r="D186" i="86" s="1"/>
  <c r="D152" i="86" a="1"/>
  <c r="D152" i="86" s="1"/>
  <c r="D160" i="86" a="1"/>
  <c r="D160" i="86" s="1"/>
  <c r="D168" i="86" a="1"/>
  <c r="D168" i="86" s="1"/>
  <c r="D176" i="86" a="1"/>
  <c r="D176" i="86" s="1"/>
  <c r="D184" i="86" a="1"/>
  <c r="D184" i="86" s="1"/>
  <c r="D192" i="86" a="1"/>
  <c r="D192" i="86" s="1"/>
  <c r="D200" i="86" a="1"/>
  <c r="D200" i="86" s="1"/>
  <c r="D178" i="86" a="1"/>
  <c r="D178" i="86" s="1"/>
  <c r="D147" i="86" a="1"/>
  <c r="D147" i="86" s="1"/>
  <c r="D155" i="86" a="1"/>
  <c r="D155" i="86" s="1"/>
  <c r="D163" i="86" a="1"/>
  <c r="D163" i="86" s="1"/>
  <c r="D171" i="86" a="1"/>
  <c r="D171" i="86" s="1"/>
  <c r="D179" i="86" a="1"/>
  <c r="D179" i="86" s="1"/>
  <c r="D187" i="86" a="1"/>
  <c r="D187" i="86" s="1"/>
  <c r="D195" i="86" a="1"/>
  <c r="D195" i="86" s="1"/>
  <c r="D146" i="86" a="1"/>
  <c r="D146" i="86" s="1"/>
  <c r="D150" i="86" a="1"/>
  <c r="D150" i="86" s="1"/>
  <c r="D158" i="86" a="1"/>
  <c r="D158" i="86" s="1"/>
  <c r="D166" i="86" a="1"/>
  <c r="D166" i="86" s="1"/>
  <c r="D174" i="86" a="1"/>
  <c r="D174" i="86" s="1"/>
  <c r="D182" i="86" a="1"/>
  <c r="D182" i="86" s="1"/>
  <c r="D190" i="86" a="1"/>
  <c r="D190" i="86" s="1"/>
  <c r="D198" i="86" a="1"/>
  <c r="D198" i="86" s="1"/>
  <c r="D162" i="86" a="1"/>
  <c r="D162" i="86" s="1"/>
  <c r="D145" i="86" a="1"/>
  <c r="D145" i="86" s="1"/>
  <c r="D153" i="86" a="1"/>
  <c r="D153" i="86" s="1"/>
  <c r="D161" i="86" a="1"/>
  <c r="D161" i="86" s="1"/>
  <c r="D169" i="86" a="1"/>
  <c r="D169" i="86" s="1"/>
  <c r="D177" i="86" a="1"/>
  <c r="D177" i="86" s="1"/>
  <c r="D185" i="86" a="1"/>
  <c r="D185" i="86" s="1"/>
  <c r="D193" i="86" a="1"/>
  <c r="D193" i="86" s="1"/>
  <c r="D170" i="86" a="1"/>
  <c r="D170" i="86" s="1"/>
  <c r="D148" i="86" a="1"/>
  <c r="D148" i="86" s="1"/>
  <c r="D156" i="86" a="1"/>
  <c r="D156" i="86" s="1"/>
  <c r="D164" i="86" a="1"/>
  <c r="D164" i="86" s="1"/>
  <c r="D172" i="86" a="1"/>
  <c r="D172" i="86" s="1"/>
  <c r="D180" i="86" a="1"/>
  <c r="D180" i="86" s="1"/>
  <c r="D188" i="86" a="1"/>
  <c r="D188" i="86" s="1"/>
  <c r="D196" i="86" a="1"/>
  <c r="D196" i="86" s="1"/>
  <c r="D151" i="86" a="1"/>
  <c r="D151" i="86" s="1"/>
  <c r="D159" i="86" a="1"/>
  <c r="D159" i="86" s="1"/>
  <c r="D167" i="86" a="1"/>
  <c r="D167" i="86" s="1"/>
  <c r="D175" i="86" a="1"/>
  <c r="D175" i="86" s="1"/>
  <c r="D183" i="86" a="1"/>
  <c r="D183" i="86" s="1"/>
  <c r="D191" i="86" a="1"/>
  <c r="D191" i="86" s="1"/>
  <c r="D199" i="86" a="1"/>
  <c r="D199" i="86" s="1"/>
  <c r="D154" i="86" a="1"/>
  <c r="D154" i="86" s="1"/>
  <c r="D194" i="86" a="1"/>
  <c r="D194" i="86" s="1"/>
  <c r="D142" i="86" a="1"/>
  <c r="D142" i="86" s="1"/>
  <c r="D139" i="86" a="1"/>
  <c r="D139" i="86" s="1"/>
  <c r="D138" i="86" a="1"/>
  <c r="D138" i="86" s="1"/>
  <c r="D144" i="86" a="1"/>
  <c r="D144" i="86" s="1"/>
  <c r="D141" i="86" a="1"/>
  <c r="D141" i="86" s="1"/>
  <c r="D140" i="86" a="1"/>
  <c r="D140" i="86" s="1"/>
  <c r="D143" i="86" a="1"/>
  <c r="D143" i="86" s="1"/>
  <c r="D137" i="86" a="1"/>
  <c r="D137" i="86" s="1"/>
  <c r="X186" i="98"/>
  <c r="C204" i="86"/>
  <c r="AG90" i="86" a="1"/>
  <c r="AG90" i="86" s="1"/>
  <c r="AG98" i="86" a="1"/>
  <c r="AG98" i="86" s="1"/>
  <c r="AG96" i="86" a="1"/>
  <c r="AG96" i="86" s="1"/>
  <c r="AG88" i="86" a="1"/>
  <c r="AG88" i="86" s="1"/>
  <c r="AG99" i="86" a="1"/>
  <c r="AG99" i="86" s="1"/>
  <c r="AG103" i="86" a="1"/>
  <c r="AG103" i="86" s="1"/>
  <c r="AG75" i="86" a="1"/>
  <c r="AG75" i="86" s="1"/>
  <c r="AG95" i="86" a="1"/>
  <c r="AG95" i="86" s="1"/>
  <c r="AG102" i="86" a="1"/>
  <c r="AG102" i="86" s="1"/>
  <c r="AG70" i="86" a="1"/>
  <c r="AG70" i="86" s="1"/>
  <c r="AG101" i="86" a="1"/>
  <c r="AG101" i="86" s="1"/>
  <c r="AG93" i="86" a="1"/>
  <c r="AG93" i="86" s="1"/>
  <c r="AG86" i="86" a="1"/>
  <c r="AG86" i="86" s="1"/>
  <c r="AG76" i="86" a="1"/>
  <c r="AG76" i="86" s="1"/>
  <c r="AG74" i="86" a="1"/>
  <c r="AG74" i="86" s="1"/>
  <c r="AG79" i="86" a="1"/>
  <c r="AG79" i="86" s="1"/>
  <c r="AG78" i="86" a="1"/>
  <c r="AG78" i="86" s="1"/>
  <c r="AG71" i="86" a="1"/>
  <c r="AG71" i="86" s="1"/>
  <c r="AG85" i="86" a="1"/>
  <c r="AG85" i="86" s="1"/>
  <c r="AG87" i="86" a="1"/>
  <c r="AG87" i="86" s="1"/>
  <c r="AG91" i="86" a="1"/>
  <c r="AG91" i="86" s="1"/>
  <c r="AG68" i="86" a="1"/>
  <c r="AG68" i="86" s="1"/>
  <c r="AG66" i="86" a="1"/>
  <c r="AG66" i="86" s="1"/>
  <c r="AG73" i="86" a="1"/>
  <c r="AG73" i="86" s="1"/>
  <c r="AG72" i="86" a="1"/>
  <c r="AG72" i="86" s="1"/>
  <c r="AG63" i="86" a="1"/>
  <c r="AG63" i="86" s="1"/>
  <c r="AG94" i="86" a="1"/>
  <c r="AG94" i="86" s="1"/>
  <c r="AG80" i="86" a="1"/>
  <c r="AG80" i="86" s="1"/>
  <c r="AG83" i="86" a="1"/>
  <c r="AG83" i="86" s="1"/>
  <c r="AG92" i="86" a="1"/>
  <c r="AG92" i="86" s="1"/>
  <c r="AG100" i="86" a="1"/>
  <c r="AG100" i="86" s="1"/>
  <c r="AG65" i="86" a="1"/>
  <c r="AG65" i="86" s="1"/>
  <c r="AG64" i="86" a="1"/>
  <c r="AG64" i="86" s="1"/>
  <c r="AG82" i="86" a="1"/>
  <c r="AG82" i="86" s="1"/>
  <c r="AG69" i="86" a="1"/>
  <c r="AG69" i="86" s="1"/>
  <c r="AG67" i="86" a="1"/>
  <c r="AG67" i="86" s="1"/>
  <c r="AG105" i="86" a="1"/>
  <c r="AG105" i="86" s="1"/>
  <c r="AG97" i="86" a="1"/>
  <c r="AG97" i="86" s="1"/>
  <c r="AG89" i="86" a="1"/>
  <c r="AG89" i="86" s="1"/>
  <c r="AG77" i="86" a="1"/>
  <c r="AG77" i="86" s="1"/>
  <c r="AG84" i="86" a="1"/>
  <c r="AG84" i="86" s="1"/>
  <c r="AG62" i="86" a="1"/>
  <c r="AG62" i="86" s="1"/>
  <c r="AG104" i="86" a="1"/>
  <c r="AG104" i="86" s="1"/>
  <c r="AG81" i="86" a="1"/>
  <c r="AG81" i="86" s="1"/>
  <c r="D135" i="86" a="1"/>
  <c r="D135" i="86" s="1"/>
  <c r="D136" i="86" a="1"/>
  <c r="D136" i="86" s="1"/>
  <c r="D267" i="86" l="1" a="1"/>
  <c r="D267" i="86" s="1"/>
  <c r="D264" i="86" a="1"/>
  <c r="D264" i="86" s="1"/>
  <c r="D261" i="86" a="1"/>
  <c r="D261" i="86" s="1"/>
  <c r="D247" i="86" a="1"/>
  <c r="D247" i="86" s="1"/>
  <c r="D208" i="86" a="1"/>
  <c r="D208" i="86" s="1"/>
  <c r="D239" i="86" a="1"/>
  <c r="D239" i="86" s="1"/>
  <c r="D235" i="86" a="1"/>
  <c r="D235" i="86" s="1"/>
  <c r="D241" i="86" a="1"/>
  <c r="D241" i="86" s="1"/>
  <c r="D262" i="86" a="1"/>
  <c r="D262" i="86" s="1"/>
  <c r="D226" i="86" a="1"/>
  <c r="D226" i="86" s="1"/>
  <c r="D232" i="86" a="1"/>
  <c r="D232" i="86" s="1"/>
  <c r="D263" i="86" a="1"/>
  <c r="D263" i="86" s="1"/>
  <c r="D216" i="86" a="1"/>
  <c r="D216" i="86" s="1"/>
  <c r="D240" i="86" a="1"/>
  <c r="D240" i="86" s="1"/>
  <c r="D223" i="86" a="1"/>
  <c r="D223" i="86" s="1"/>
  <c r="D268" i="86" a="1"/>
  <c r="D268" i="86" s="1"/>
  <c r="D252" i="86" a="1"/>
  <c r="D252" i="86" s="1"/>
  <c r="D227" i="86" a="1"/>
  <c r="D227" i="86" s="1"/>
  <c r="D233" i="86" a="1"/>
  <c r="D233" i="86" s="1"/>
  <c r="D258" i="86" a="1"/>
  <c r="D258" i="86" s="1"/>
  <c r="D222" i="86" a="1"/>
  <c r="D222" i="86" s="1"/>
  <c r="D228" i="86" a="1"/>
  <c r="D228" i="86" s="1"/>
  <c r="D231" i="86" a="1"/>
  <c r="D231" i="86" s="1"/>
  <c r="D217" i="86" a="1"/>
  <c r="D217" i="86" s="1"/>
  <c r="D229" i="86" a="1"/>
  <c r="D229" i="86" s="1"/>
  <c r="D249" i="86" a="1"/>
  <c r="D249" i="86" s="1"/>
  <c r="D215" i="86" a="1"/>
  <c r="D215" i="86" s="1"/>
  <c r="D265" i="86" a="1"/>
  <c r="D265" i="86" s="1"/>
  <c r="D256" i="86" a="1"/>
  <c r="D256" i="86" s="1"/>
  <c r="D219" i="86" a="1"/>
  <c r="D219" i="86" s="1"/>
  <c r="D225" i="86" a="1"/>
  <c r="D225" i="86" s="1"/>
  <c r="D254" i="86" a="1"/>
  <c r="D254" i="86" s="1"/>
  <c r="D218" i="86" a="1"/>
  <c r="D218" i="86" s="1"/>
  <c r="D224" i="86" a="1"/>
  <c r="D224" i="86" s="1"/>
  <c r="D213" i="86" a="1"/>
  <c r="D213" i="86" s="1"/>
  <c r="D248" i="86" a="1"/>
  <c r="D248" i="86" s="1"/>
  <c r="D210" i="86" a="1"/>
  <c r="D210" i="86" s="1"/>
  <c r="D243" i="86" a="1"/>
  <c r="D243" i="86" s="1"/>
  <c r="D211" i="86" a="1"/>
  <c r="D211" i="86" s="1"/>
  <c r="D255" i="86" a="1"/>
  <c r="D255" i="86" s="1"/>
  <c r="D253" i="86" a="1"/>
  <c r="D253" i="86" s="1"/>
  <c r="D209" i="86" a="1"/>
  <c r="D209" i="86" s="1"/>
  <c r="D207" i="86" a="1"/>
  <c r="D207" i="86" s="1"/>
  <c r="D206" i="86" a="1"/>
  <c r="D206" i="86" s="1"/>
  <c r="D250" i="86" a="1"/>
  <c r="D250" i="86" s="1"/>
  <c r="D214" i="86" a="1"/>
  <c r="D214" i="86" s="1"/>
  <c r="D220" i="86" a="1"/>
  <c r="D220" i="86" s="1"/>
  <c r="D245" i="86" a="1"/>
  <c r="D245" i="86" s="1"/>
  <c r="D246" i="86" a="1"/>
  <c r="D246" i="86" s="1"/>
  <c r="D238" i="86" a="1"/>
  <c r="D238" i="86" s="1"/>
  <c r="D234" i="86" a="1"/>
  <c r="D234" i="86" s="1"/>
  <c r="D251" i="86" a="1"/>
  <c r="D251" i="86" s="1"/>
  <c r="D221" i="86" a="1"/>
  <c r="D221" i="86" s="1"/>
  <c r="D237" i="86" a="1"/>
  <c r="D237" i="86" s="1"/>
  <c r="D259" i="86" a="1"/>
  <c r="D259" i="86" s="1"/>
  <c r="D260" i="86" a="1"/>
  <c r="D260" i="86" s="1"/>
  <c r="D230" i="86" a="1"/>
  <c r="D230" i="86" s="1"/>
  <c r="D242" i="86" a="1"/>
  <c r="D242" i="86" s="1"/>
  <c r="D244" i="86" a="1"/>
  <c r="D244" i="86" s="1"/>
  <c r="D212" i="86" a="1"/>
  <c r="D212" i="86" s="1"/>
  <c r="D257" i="86" a="1"/>
  <c r="D257" i="86" s="1"/>
  <c r="D266" i="86" a="1"/>
  <c r="D266" i="86" s="1"/>
  <c r="D236" i="86" a="1"/>
  <c r="D236" i="86" s="1"/>
  <c r="D205" i="86" a="1"/>
  <c r="D205" i="86" s="1"/>
  <c r="D204" i="86" l="1" a="1"/>
  <c r="D204" i="86" s="1"/>
  <c r="P18" i="86" l="1"/>
  <c r="C125" i="86" l="1"/>
  <c r="C126" i="86"/>
  <c r="C127" i="86"/>
  <c r="C128" i="86"/>
  <c r="C129" i="86"/>
  <c r="C110" i="86"/>
  <c r="B6" i="100" l="1"/>
  <c r="E9" i="101" l="1"/>
  <c r="V393" i="104" l="1"/>
  <c r="T393" i="104"/>
  <c r="M393" i="104"/>
  <c r="M392" i="104"/>
  <c r="Q393" i="103"/>
  <c r="P393" i="103"/>
  <c r="L393" i="103"/>
  <c r="L392" i="103"/>
  <c r="P404" i="103" l="1"/>
  <c r="U404" i="103" s="1"/>
  <c r="W402" i="103" s="1"/>
  <c r="E8" i="101" l="1"/>
  <c r="C111" i="86"/>
  <c r="C112" i="86"/>
  <c r="C113" i="86"/>
  <c r="C114" i="86"/>
  <c r="C115" i="86"/>
  <c r="C116" i="86"/>
  <c r="C117" i="86"/>
  <c r="C118" i="86"/>
  <c r="C119" i="86"/>
  <c r="C120" i="86"/>
  <c r="C121" i="86"/>
  <c r="C122" i="86"/>
  <c r="C123" i="86"/>
  <c r="C124" i="86"/>
  <c r="L300" i="104" l="1"/>
  <c r="M300" i="104"/>
  <c r="L300" i="103"/>
  <c r="M300" i="103"/>
  <c r="M300" i="98"/>
  <c r="L300" i="98"/>
  <c r="E2" i="101"/>
  <c r="C130" i="86"/>
  <c r="F120" i="86"/>
  <c r="G120" i="86" s="1"/>
  <c r="H120" i="86" s="1"/>
  <c r="I120" i="86" s="1"/>
  <c r="J120" i="86" s="1"/>
  <c r="K120" i="86" s="1"/>
  <c r="L120" i="86" s="1"/>
  <c r="M120" i="86" s="1"/>
  <c r="N120" i="86" s="1"/>
  <c r="O120" i="86" s="1"/>
  <c r="P120" i="86" s="1"/>
  <c r="Q120" i="86" s="1"/>
  <c r="R120" i="86" s="1"/>
  <c r="S120" i="86" s="1"/>
  <c r="T120" i="86" s="1"/>
  <c r="U120" i="86" s="1"/>
  <c r="V120" i="86" s="1"/>
  <c r="W120" i="86" s="1"/>
  <c r="X120" i="86" s="1"/>
  <c r="Y120" i="86" s="1"/>
  <c r="G107" i="86"/>
  <c r="H107" i="86" s="1"/>
  <c r="I107" i="86" s="1"/>
  <c r="J107" i="86" s="1"/>
  <c r="K107" i="86" s="1"/>
  <c r="L107" i="86" s="1"/>
  <c r="M107" i="86" s="1"/>
  <c r="N107" i="86" s="1"/>
  <c r="O107" i="86" s="1"/>
  <c r="P107" i="86" s="1"/>
  <c r="Q107" i="86" s="1"/>
  <c r="R107" i="86" s="1"/>
  <c r="S107" i="86" s="1"/>
  <c r="T107" i="86" s="1"/>
  <c r="U107" i="86" s="1"/>
  <c r="V107" i="86" s="1"/>
  <c r="W107" i="86" s="1"/>
  <c r="X107" i="86" s="1"/>
  <c r="Y107" i="86" s="1"/>
  <c r="Z107" i="86" s="1"/>
  <c r="AA107" i="86" s="1"/>
  <c r="AB107" i="86" s="1"/>
  <c r="AC107" i="86" s="1"/>
  <c r="E20" i="86"/>
  <c r="F20" i="86" s="1"/>
  <c r="G20" i="86" s="1"/>
  <c r="H20" i="86" s="1"/>
  <c r="I20" i="86" s="1"/>
  <c r="J20" i="86" s="1"/>
  <c r="K20" i="86" s="1"/>
  <c r="L20" i="86" s="1"/>
  <c r="M20" i="86" s="1"/>
  <c r="N20" i="86" s="1"/>
  <c r="O20" i="86" s="1"/>
  <c r="D28" i="100"/>
  <c r="B28" i="100"/>
  <c r="D26" i="100"/>
  <c r="B26" i="100"/>
  <c r="AH472" i="98"/>
  <c r="AH468" i="98"/>
  <c r="P466" i="98"/>
  <c r="AH17" i="98"/>
  <c r="T119" i="86"/>
  <c r="Y122" i="86"/>
  <c r="N119" i="86"/>
  <c r="E119" i="86"/>
  <c r="G119" i="86"/>
  <c r="AB108" i="86"/>
  <c r="P5" i="86" l="1"/>
  <c r="P14" i="86"/>
  <c r="P10" i="86"/>
  <c r="P13" i="86"/>
  <c r="P7" i="86"/>
  <c r="P15" i="86"/>
  <c r="P11" i="86"/>
  <c r="P8" i="86"/>
  <c r="P16" i="86"/>
  <c r="P9" i="86"/>
  <c r="P17" i="86"/>
  <c r="P12" i="86"/>
  <c r="P6" i="86"/>
  <c r="P33" i="86"/>
  <c r="P21" i="86"/>
  <c r="E108" i="86" s="1"/>
  <c r="P29" i="86"/>
  <c r="P25" i="86"/>
  <c r="AH3" i="98"/>
  <c r="T3" i="98" s="1"/>
  <c r="P22" i="86"/>
  <c r="P26" i="86"/>
  <c r="P30" i="86"/>
  <c r="P23" i="86"/>
  <c r="P27" i="86"/>
  <c r="P31" i="86"/>
  <c r="P20" i="86"/>
  <c r="P24" i="86"/>
  <c r="P28" i="86"/>
  <c r="P32" i="86"/>
  <c r="N108" i="86"/>
  <c r="Q108" i="86"/>
  <c r="AC108" i="86"/>
  <c r="I119" i="86"/>
  <c r="J108" i="86"/>
  <c r="L108" i="86"/>
  <c r="M119" i="86"/>
  <c r="V108" i="86"/>
  <c r="P108" i="86"/>
  <c r="U108" i="86"/>
  <c r="J119" i="86"/>
  <c r="W108" i="86"/>
  <c r="O108" i="86"/>
  <c r="K119" i="86"/>
  <c r="H119" i="86"/>
  <c r="L119" i="86"/>
  <c r="W119" i="86"/>
  <c r="AA108" i="86"/>
  <c r="R108" i="86"/>
  <c r="S119" i="86"/>
  <c r="I108" i="86"/>
  <c r="X108" i="86"/>
  <c r="S108" i="86"/>
  <c r="V119" i="86"/>
  <c r="T108" i="86"/>
  <c r="U119" i="86"/>
  <c r="Y108" i="86"/>
  <c r="K108" i="86"/>
  <c r="F119" i="86"/>
  <c r="P119" i="86"/>
  <c r="R119" i="86"/>
  <c r="O119" i="86"/>
  <c r="M108" i="86"/>
  <c r="Z108" i="86"/>
  <c r="X119" i="86"/>
  <c r="Q119" i="86"/>
  <c r="H108" i="86"/>
  <c r="G108" i="86"/>
  <c r="F108" i="86"/>
  <c r="F125" i="86" l="1"/>
  <c r="F123" i="86"/>
  <c r="F130" i="86"/>
  <c r="W125" i="86"/>
  <c r="W124" i="86"/>
  <c r="J124" i="86"/>
  <c r="J130" i="86"/>
  <c r="X127" i="86"/>
  <c r="X130" i="86"/>
  <c r="U124" i="86"/>
  <c r="U126" i="86"/>
  <c r="U125" i="86"/>
  <c r="N128" i="86"/>
  <c r="N122" i="86"/>
  <c r="S130" i="86"/>
  <c r="S127" i="86"/>
  <c r="P127" i="86"/>
  <c r="P125" i="86"/>
  <c r="K122" i="86"/>
  <c r="K129" i="86"/>
  <c r="K123" i="86"/>
  <c r="H126" i="86"/>
  <c r="H129" i="86"/>
  <c r="F129" i="86"/>
  <c r="F126" i="86"/>
  <c r="W122" i="86"/>
  <c r="W129" i="86"/>
  <c r="W127" i="86"/>
  <c r="J128" i="86"/>
  <c r="J123" i="86"/>
  <c r="X122" i="86"/>
  <c r="X128" i="86"/>
  <c r="U128" i="86"/>
  <c r="U129" i="86"/>
  <c r="N125" i="86"/>
  <c r="N123" i="86"/>
  <c r="N130" i="86"/>
  <c r="S125" i="86"/>
  <c r="S128" i="86"/>
  <c r="P122" i="86"/>
  <c r="P128" i="86"/>
  <c r="K126" i="86"/>
  <c r="K124" i="86"/>
  <c r="H123" i="86"/>
  <c r="H130" i="86"/>
  <c r="H124" i="86"/>
  <c r="Q127" i="86"/>
  <c r="Q126" i="86"/>
  <c r="V124" i="86"/>
  <c r="V127" i="86"/>
  <c r="O126" i="86"/>
  <c r="O128" i="86"/>
  <c r="L123" i="86"/>
  <c r="L130" i="86"/>
  <c r="L128" i="86"/>
  <c r="I127" i="86"/>
  <c r="I126" i="86"/>
  <c r="M123" i="86"/>
  <c r="M122" i="86"/>
  <c r="R129" i="86"/>
  <c r="R122" i="86"/>
  <c r="G122" i="86"/>
  <c r="G129" i="86"/>
  <c r="G127" i="86"/>
  <c r="T126" i="86"/>
  <c r="T125" i="86"/>
  <c r="X123" i="86"/>
  <c r="U130" i="86"/>
  <c r="N127" i="86"/>
  <c r="P123" i="86"/>
  <c r="P124" i="86"/>
  <c r="K128" i="86"/>
  <c r="Q128" i="86"/>
  <c r="V125" i="86"/>
  <c r="V130" i="86"/>
  <c r="O124" i="86"/>
  <c r="I128" i="86"/>
  <c r="M124" i="86"/>
  <c r="M125" i="86"/>
  <c r="R123" i="86"/>
  <c r="G123" i="86"/>
  <c r="T129" i="86"/>
  <c r="Q125" i="86"/>
  <c r="V129" i="86"/>
  <c r="O122" i="86"/>
  <c r="O127" i="86"/>
  <c r="L125" i="86"/>
  <c r="I125" i="86"/>
  <c r="M129" i="86"/>
  <c r="R127" i="86"/>
  <c r="G125" i="86"/>
  <c r="T122" i="86"/>
  <c r="F124" i="86"/>
  <c r="F127" i="86"/>
  <c r="W126" i="86"/>
  <c r="W128" i="86"/>
  <c r="J125" i="86"/>
  <c r="J127" i="86"/>
  <c r="J126" i="86"/>
  <c r="X126" i="86"/>
  <c r="X129" i="86"/>
  <c r="U123" i="86"/>
  <c r="U122" i="86"/>
  <c r="N129" i="86"/>
  <c r="N126" i="86"/>
  <c r="S122" i="86"/>
  <c r="S129" i="86"/>
  <c r="S123" i="86"/>
  <c r="P126" i="86"/>
  <c r="P129" i="86"/>
  <c r="K130" i="86"/>
  <c r="K127" i="86"/>
  <c r="H127" i="86"/>
  <c r="H125" i="86"/>
  <c r="Q124" i="86"/>
  <c r="Q122" i="86"/>
  <c r="Q129" i="86"/>
  <c r="V128" i="86"/>
  <c r="V122" i="86"/>
  <c r="O130" i="86"/>
  <c r="O123" i="86"/>
  <c r="L127" i="86"/>
  <c r="L129" i="86"/>
  <c r="I124" i="86"/>
  <c r="I122" i="86"/>
  <c r="I129" i="86"/>
  <c r="M127" i="86"/>
  <c r="M130" i="86"/>
  <c r="R124" i="86"/>
  <c r="R130" i="86"/>
  <c r="G126" i="86"/>
  <c r="G128" i="86"/>
  <c r="T123" i="86"/>
  <c r="T130" i="86"/>
  <c r="T128" i="86"/>
  <c r="F128" i="86"/>
  <c r="F122" i="86"/>
  <c r="W130" i="86"/>
  <c r="W123" i="86"/>
  <c r="J129" i="86"/>
  <c r="J122" i="86"/>
  <c r="X125" i="86"/>
  <c r="X124" i="86"/>
  <c r="U127" i="86"/>
  <c r="N124" i="86"/>
  <c r="S126" i="86"/>
  <c r="S124" i="86"/>
  <c r="P130" i="86"/>
  <c r="H122" i="86"/>
  <c r="H128" i="86"/>
  <c r="Q130" i="86"/>
  <c r="V123" i="86"/>
  <c r="O125" i="86"/>
  <c r="L122" i="86"/>
  <c r="L124" i="86"/>
  <c r="I130" i="86"/>
  <c r="M126" i="86"/>
  <c r="R128" i="86"/>
  <c r="G130" i="86"/>
  <c r="T127" i="86"/>
  <c r="Q123" i="86"/>
  <c r="V126" i="86"/>
  <c r="O129" i="86"/>
  <c r="L126" i="86"/>
  <c r="I123" i="86"/>
  <c r="M128" i="86"/>
  <c r="R125" i="86"/>
  <c r="R126" i="86"/>
  <c r="G124" i="86"/>
  <c r="T124" i="86"/>
  <c r="E123" i="86"/>
  <c r="E128" i="86"/>
  <c r="E129" i="86"/>
  <c r="E127" i="86"/>
  <c r="E130" i="86"/>
  <c r="E126" i="86"/>
  <c r="E125" i="86"/>
  <c r="E124" i="86"/>
  <c r="E122" i="86"/>
  <c r="T474" i="9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<sst xmlns="http://schemas.openxmlformats.org/spreadsheetml/2006/main" count="2813" uniqueCount="875">
  <si>
    <t>Förvaltning21</t>
  </si>
  <si>
    <t>Avropsförfrågan - förnyad konkurrensutsättning</t>
  </si>
  <si>
    <t xml:space="preserve">inom området </t>
  </si>
  <si>
    <t>Information</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</si>
  <si>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</si>
  <si>
    <t xml:space="preserve">Den här blanketten är utformad med (utöver denna) 4 flikar, en per utvärderingsmodell samt en för avtalstecknande. 
Välj flik för er avropsförfrågan beroende på vilken utvärderingsmodell ni föredrar att använda vid utvärdering av inkomna avropssvar. 
Välj utvärderingsmodell i kolumn C nedan. Observera att endast en modell (flik) ska väljas. Därefter fyller ni i de gula fälten för avropet i vald flik.
</t>
  </si>
  <si>
    <t>Alternativen i denna blankett är följande:</t>
  </si>
  <si>
    <t>1. Lägsta pris - endast obligatoriska krav (ska-krav), lägsta totalpris tilldelas kontrakt</t>
  </si>
  <si>
    <t>Jag väljer denna modell (Välj "Ja" i lista):</t>
  </si>
  <si>
    <t>Ja</t>
  </si>
  <si>
    <t>2. Relativ viktning - summan av viktade poäng för pris och uppfyllda tilldelningskriterier (bör-krav), högsta slutsumma tilldelas kontrakt</t>
  </si>
  <si>
    <t>3. Mervärde - prisavdrag för uppfyllda tilldelningskriterier (bör-krav), lägsta totalpris efter prisavdrag tilldelas kontrakt</t>
  </si>
  <si>
    <t>4. Annan modell - egen utvärderingsmodell (ska beskrivas i fritext)</t>
  </si>
  <si>
    <t>Avropsförfrågan</t>
  </si>
  <si>
    <t>Avropssvar</t>
  </si>
  <si>
    <t>Instruktion till avropande organisation: 
Spara ned blanketten på din dator.
Gulmarkerade rutor fylls i av avropare innan blanketten skickas.
Blanketten skickas med e-post till antagna leverantörer inom aktuellt avropsområde.
Se vidare "Vägledning vid avrop".</t>
  </si>
  <si>
    <t>Ramavtalsområde</t>
  </si>
  <si>
    <t>Instruktion till leverantör:
Blåmarkerade rutor fylls i av leverantören.
Läs och kontrollera obligatoriska krav.
Returnera blanketten med e-post till avropande organisation (oavsett Ja eller Nej).
Mer information finns under vissa rubriker</t>
  </si>
  <si>
    <t>Möbler och inredning</t>
  </si>
  <si>
    <t>Steg 1 - Administrativa uppgifter</t>
  </si>
  <si>
    <t xml:space="preserve">Avrop med förnyad konkurrensutsättning
Kammarkollegiets diarienr. </t>
  </si>
  <si>
    <t>Uppgifter om avropande organisation</t>
  </si>
  <si>
    <t>Uppgifter om Ramavtalsleverantören</t>
  </si>
  <si>
    <t>Myndighet/Organisation (namn)</t>
  </si>
  <si>
    <t>Organisationsnummer</t>
  </si>
  <si>
    <t>23.5-5834-2022</t>
  </si>
  <si>
    <t>Ramavtalsleverantörens namn</t>
  </si>
  <si>
    <t>Avropsblankett</t>
  </si>
  <si>
    <t>Postadress</t>
  </si>
  <si>
    <t>Postnummer</t>
  </si>
  <si>
    <t>Ort</t>
  </si>
  <si>
    <t>Kontaktperson</t>
  </si>
  <si>
    <t>E-post</t>
  </si>
  <si>
    <t>Avdelning, enhet etc</t>
  </si>
  <si>
    <t>Telefon</t>
  </si>
  <si>
    <t>Referens/diarienr för avropet</t>
  </si>
  <si>
    <t>Offertnummer el likn för detta avropssvar</t>
  </si>
  <si>
    <t>Avropssvar lämnas Ja/Nej</t>
  </si>
  <si>
    <t>Om Nej, motivering</t>
  </si>
  <si>
    <t>     </t>
  </si>
  <si>
    <t>Förnyad kontroll av leverantörskrav (ESPD)</t>
  </si>
  <si>
    <t>Leverantörskrav (ESPD) - Ramavtalsleverantörens intygande</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</si>
  <si>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</si>
  <si>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 xml:space="preserve">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t>
  </si>
  <si>
    <t>Uppgift om underleverantörer (i förekommande fall)</t>
  </si>
  <si>
    <t>Information om avropet, t ex syfte och omfattning</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</si>
  <si>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</si>
  <si>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Sista dag för att ställa frågor</t>
  </si>
  <si>
    <t>Sista dag för 
svar på frågor</t>
  </si>
  <si>
    <t>E-post för frågor (om annan än ovan)</t>
  </si>
  <si>
    <t>Sista dag för avropssvar</t>
  </si>
  <si>
    <t>Avropssvarets giltighetstid</t>
  </si>
  <si>
    <t>Kontraktets giltighetstid (t.o.m. datum)</t>
  </si>
  <si>
    <t>Förlängningsoption
(t.o.m. datum)</t>
  </si>
  <si>
    <t>Ange geografiskt område</t>
  </si>
  <si>
    <t>Delområde 1</t>
  </si>
  <si>
    <t>Ange delområde</t>
  </si>
  <si>
    <t>OBS! Om ni önskar att varor ska utplaceras på anvisade platser ska detta avropas som en tjänst.
OBS! Montering i funktionsdugligt skick ingår i ramavtalspriset (om inte annat framgår av kontrakt). Undantag för delområde Arkiv och magasin.</t>
  </si>
  <si>
    <t>Steg 2.1 - Specifikation av varor</t>
  </si>
  <si>
    <t>Leverantörens svar</t>
  </si>
  <si>
    <t>Vara nr</t>
  </si>
  <si>
    <t>Ange kortfattad beskrivning (fritext) av varan så att den går att härledas i steg 4</t>
  </si>
  <si>
    <t>Specificera varan i fritext eller hänvisa till bilaga. Ange bilagans nummer. Om specifikation görs i en bilaga anges "Antal" till 1 för hela beställningen. Vid flera bilagor, använd en rad per bilaga.
Specificera uppdragets omfattning, t.ex. start- och slutdatum</t>
  </si>
  <si>
    <t>Specifikation i bilaga?</t>
  </si>
  <si>
    <r>
      <t xml:space="preserve">Antal
(blir alltid 1 om bilaga)
</t>
    </r>
    <r>
      <rPr>
        <b/>
        <sz val="10"/>
        <rFont val="Arial"/>
        <family val="2"/>
      </rPr>
      <t xml:space="preserve">
OBS: Ange endast siffra</t>
    </r>
  </si>
  <si>
    <t>Vid behov specificera varor, annan information eller hänvisa till bilaga.</t>
  </si>
  <si>
    <t>Pris totalt</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</si>
  <si>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</si>
  <si>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</si>
  <si>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</si>
  <si>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</si>
  <si>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</si>
  <si>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</si>
  <si>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</si>
  <si>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</si>
  <si>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</si>
  <si>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</si>
  <si>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</si>
  <si>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</si>
  <si>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</si>
  <si>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</si>
  <si>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</si>
  <si>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</si>
  <si>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</si>
  <si>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</si>
  <si>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</si>
  <si>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</si>
  <si>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</si>
  <si>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</si>
  <si>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</si>
  <si>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</si>
  <si>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</si>
  <si>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</si>
  <si>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</si>
  <si>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</si>
  <si>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</si>
  <si>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</si>
  <si>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</si>
  <si>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</si>
  <si>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</si>
  <si>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</si>
  <si>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</si>
  <si>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</si>
  <si>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</si>
  <si>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</si>
  <si>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</si>
  <si>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</si>
  <si>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</si>
  <si>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</si>
  <si>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</si>
  <si>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</si>
  <si>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</si>
  <si>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</si>
  <si>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</si>
  <si>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</si>
  <si>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</si>
  <si>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</si>
  <si>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</si>
  <si>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</si>
  <si>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</si>
  <si>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</si>
  <si>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</si>
  <si>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</si>
  <si>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</si>
  <si>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</si>
  <si>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</si>
  <si>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</si>
  <si>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 xml:space="preserve">Totalt pris varor: </t>
  </si>
  <si>
    <t>Steg 2.2 - Specifikation av tjänster</t>
  </si>
  <si>
    <t>Tjänst nr</t>
  </si>
  <si>
    <t>Välj tjänst i lista
OBS! Varje tjänst kan väljas flera gånger.</t>
  </si>
  <si>
    <t>Specificera tjänsten i fritext eller hänvisa till bilaga. Ange bilagans nummer. Om specifikation görs i en bilaga anges "Antal" till 1 för hela beställningen. Vid flera bilagor, använd en rad per bilaga.
Specificera uppdragets omfattning, t.ex. start- och slutdatum</t>
  </si>
  <si>
    <t>Vid behov specificera tjänster, annan information eller hänvisa till bilaga.</t>
  </si>
  <si>
    <t>Ange förväntad tidsåtgång för tjänsten</t>
  </si>
  <si>
    <r>
      <t xml:space="preserve">Kostnad per timme
</t>
    </r>
    <r>
      <rPr>
        <b/>
        <sz val="10"/>
        <rFont val="Arial"/>
        <family val="2"/>
      </rPr>
      <t>OBS: Ange endast siffra</t>
    </r>
  </si>
  <si>
    <t>Välj tjänst</t>
  </si>
  <si>
    <t>61.</t>
  </si>
  <si>
    <t>62.</t>
  </si>
  <si>
    <t>63.</t>
  </si>
  <si>
    <t>64.</t>
  </si>
  <si>
    <t>65.</t>
  </si>
  <si>
    <t xml:space="preserve">Totalt pris varor/tjänster: </t>
  </si>
  <si>
    <t xml:space="preserve">Totalt pris (utvärderas): </t>
  </si>
  <si>
    <t>Steg 3 - Grund för tilldelning av kontrakt</t>
  </si>
  <si>
    <t>Kontrakt tilldelas den ramavtalsleverantör som lämnat det ekonomiskt mest fördelaktiga avropssvaret utifrån pris</t>
  </si>
  <si>
    <t>Alt. 2. Ekonomiskt mest fördelaktiga utifrån bästa förhållande mellan pris och kvalitet</t>
  </si>
  <si>
    <t>(Tag bort detta fält och valmöjligheten, tilldelningsgrunden ska vara fast utifrån respektive ramavtal.)</t>
  </si>
  <si>
    <t>Utvärderingsmodell - Lägsta pris</t>
  </si>
  <si>
    <r>
      <t xml:space="preserve">Instruktion:
</t>
    </r>
    <r>
      <rPr>
        <sz val="9"/>
        <rFont val="Arial"/>
        <family val="2"/>
      </rPr>
      <t>Observera att de två föreslagna alternativen (utöver Lägsta pris) endast är exempel på vanligt förekommande utvärderings-modeller. Det är alltid den avropande organisationen som avgör om man vill använda sig av dem. Det går även att ange egen modell.</t>
    </r>
  </si>
  <si>
    <t>Förfarande  om två avropssvar har erhållit samma poängsumma/utvärderingspris</t>
  </si>
  <si>
    <t>(plats för text utifrån aktuellt ramavtal)</t>
  </si>
  <si>
    <t>Steg 4 - Kravspecifikation</t>
  </si>
  <si>
    <t>Kravuppfyllnad</t>
  </si>
  <si>
    <t>Obligatoriska krav ("ska-krav")</t>
  </si>
  <si>
    <t>Välj om vara eller tjänst</t>
  </si>
  <si>
    <r>
      <rPr>
        <b/>
        <i/>
        <sz val="10"/>
        <rFont val="Arial"/>
        <family val="2"/>
      </rPr>
      <t>Välj vara (endast de som valts i steg 2 ovan är möjliga)</t>
    </r>
    <r>
      <rPr>
        <b/>
        <i/>
        <sz val="12"/>
        <rFont val="Arial"/>
        <family val="2"/>
      </rPr>
      <t xml:space="preserve">
</t>
    </r>
    <r>
      <rPr>
        <b/>
        <i/>
        <sz val="10"/>
        <rFont val="Arial"/>
        <family val="2"/>
      </rPr>
      <t>OBS! Varje vara kan väljas flera gånger.</t>
    </r>
  </si>
  <si>
    <r>
      <rPr>
        <b/>
        <i/>
        <sz val="10"/>
        <rFont val="Arial"/>
        <family val="2"/>
      </rPr>
      <t>Välj tjänst (endast de som valts i steg 2 ovan är möjliga)</t>
    </r>
    <r>
      <rPr>
        <b/>
        <i/>
        <sz val="12"/>
        <rFont val="Arial"/>
        <family val="2"/>
      </rPr>
      <t xml:space="preserve">
</t>
    </r>
    <r>
      <rPr>
        <b/>
        <i/>
        <sz val="10"/>
        <rFont val="Arial"/>
        <family val="2"/>
      </rPr>
      <t>OBS! Varje tjänst kan väljas flera gånger.</t>
    </r>
  </si>
  <si>
    <t>Välj krav ur kravkatalog 
OBS! varje krav kan väljas flera gånger
(tillkommande obligatoriska krav)</t>
  </si>
  <si>
    <t>Precisera krav i fritext eller hänvisa till bilaga</t>
  </si>
  <si>
    <t>Uppfylls kravet?
Ja/Nej</t>
  </si>
  <si>
    <t>Beskrivning av hur leverantören uppfyller kravet eller referera till bilaga.</t>
  </si>
  <si>
    <t>Välj vara eller tjänst</t>
  </si>
  <si>
    <t>Välj Vara eller Tjänst</t>
  </si>
  <si>
    <t>Steg 5 - Övriga kontraktsvillkor</t>
  </si>
  <si>
    <t>Ramavtalets allmänna villkor utgör alltid en del av kontraktet.</t>
  </si>
  <si>
    <t>Leveranstid</t>
  </si>
  <si>
    <t>Ange ev leveranstid/er för varor/tjänster</t>
  </si>
  <si>
    <t>Leveransadress (om annan än ovan)</t>
  </si>
  <si>
    <t>Ange ev adress för uppdraget/uppdragen</t>
  </si>
  <si>
    <t xml:space="preserve">Faktureringsuppgifter </t>
  </si>
  <si>
    <t>Ange fakturaadress, fakturareferens, adress för e-faktura</t>
  </si>
  <si>
    <t>Leveransvillkor (framgår av ramavtalets allmänna villkor)</t>
  </si>
  <si>
    <t>Ev. precisering av leveransvillkor</t>
  </si>
  <si>
    <t>Kompletterande avtalsdokument</t>
  </si>
  <si>
    <t>T.ex. säkerhetsskyddsavtal, personuppgiftsbiträdesavtal, sekretessavtal, servicenivåavtal. (alternativt enl separat bilaga) 
Observera att det måste framgå av ramavtalet att krav kan ställas på sådana avtal.</t>
  </si>
  <si>
    <t>Övrig information</t>
  </si>
  <si>
    <t>Ange övriga specifika förutsättningar (tex ev budgetrestriktioner), förhållanden eller önskemål som kan vara viktiga för leverantören och som inte framgår på annan plats i dokumentet.</t>
  </si>
  <si>
    <t>Bilagor från avropande organisation (kontraktshandlingar framgår av flik 2)</t>
  </si>
  <si>
    <t>Bilagor från leverantören</t>
  </si>
  <si>
    <t>Specificera ev. bilagor som medföljer denna avropsförfrågan</t>
  </si>
  <si>
    <t>Specificera ev. bilagor som medföljer detta avropssvar</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</si>
  <si>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</si>
  <si>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r>
      <t xml:space="preserve">OBS! Spara </t>
    </r>
    <r>
      <rPr>
        <b/>
        <i/>
        <u/>
        <sz val="11"/>
        <rFont val="Arial"/>
        <family val="2"/>
      </rPr>
      <t>inte</t>
    </r>
    <r>
      <rPr>
        <b/>
        <i/>
        <sz val="11"/>
        <rFont val="Arial"/>
        <family val="2"/>
      </rPr>
      <t xml:space="preserve"> blanketten i PDF-format. Då kan inte leverantörerna fylla i den.</t>
    </r>
  </si>
  <si>
    <t>Ort, datum</t>
  </si>
  <si>
    <t>Namn, befattning (behörig företrädare för leverantören)</t>
  </si>
  <si>
    <t>Kontrakt tilldelas den ramavtalsleverantör som lämnat det ekonomiskt mest fördelaktiga avropssvaret enligt valda tilldelningskriterier.</t>
  </si>
  <si>
    <t>Utvärderingsmodell - Relativ viktning</t>
  </si>
  <si>
    <r>
      <t>Välj vara (endast de som valts i steg 2 ovan är möjliga)</t>
    </r>
    <r>
      <rPr>
        <b/>
        <i/>
        <sz val="12"/>
        <rFont val="Arial"/>
        <family val="2"/>
      </rPr>
      <t xml:space="preserve">
</t>
    </r>
    <r>
      <rPr>
        <b/>
        <i/>
        <sz val="10"/>
        <rFont val="Arial"/>
        <family val="2"/>
      </rPr>
      <t>OBS! Varje vara kan väljas flera gånger.</t>
    </r>
  </si>
  <si>
    <t>Tilldelningskriterier ("bör-krav")</t>
  </si>
  <si>
    <t>Välj vara (endast de som valts i steg 2 ovan är möjliga)
OBS! Varje vara kan väljas flera gånger.</t>
  </si>
  <si>
    <t xml:space="preserve">Välj krav ur kravkatalog 
OBS! varje krav kan väljas flera gånger
</t>
  </si>
  <si>
    <t xml:space="preserve">Precisera krav i fritext eller hänvisa till bilaga
</t>
  </si>
  <si>
    <t>Uppfyller kravet?</t>
  </si>
  <si>
    <t>Beskrivning av hur leverantören uppfyller kravet eller referera till bilaga</t>
  </si>
  <si>
    <t>Välj Vara</t>
  </si>
  <si>
    <t>Ut1</t>
  </si>
  <si>
    <t>Alt. 2. Summan av viktade poäng för pris och uppfyllda bör-krav, högsta slutsumma vinner.</t>
  </si>
  <si>
    <t>Sammanställning för detta avropssvar</t>
  </si>
  <si>
    <t>Fyll i det gula fältet efter att samtliga avropssvar inkommit!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</si>
  <si>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</si>
  <si>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t xml:space="preserve">Priset jämförs mellan avropssvaren. Poäng för uppfyllda bör-krav jämförs med möjlig maxpoäng. </t>
  </si>
  <si>
    <t>Tilldelningskriterier</t>
  </si>
  <si>
    <t>Ange kriterievikt för pris respektive bör-krav i tabellen nedan</t>
  </si>
  <si>
    <t>Viktning %</t>
  </si>
  <si>
    <t>Viktning</t>
  </si>
  <si>
    <t>Lägsta inkomna totalpris</t>
  </si>
  <si>
    <t>Erhållen poäng för totalpris</t>
  </si>
  <si>
    <t>Viktade poäng per kriterium</t>
  </si>
  <si>
    <t>Slutlig poängsumma för detta avropssvar
(utvärderas)</t>
  </si>
  <si>
    <t>Pris</t>
  </si>
  <si>
    <t xml:space="preserve">Utvärdering av det totala sammanräknade priset: </t>
  </si>
  <si>
    <t>Totalpris</t>
  </si>
  <si>
    <t>Utvärderingskrav 
(bör-krav)</t>
  </si>
  <si>
    <t xml:space="preserve">Utvärdering av ställda bör-krav på avropade tjänster: </t>
  </si>
  <si>
    <t>Summa kriterievikt:</t>
  </si>
  <si>
    <t>(ska alltid summera till 100 %)</t>
  </si>
  <si>
    <t>Poängsumma för uppfyllda bör-krav</t>
  </si>
  <si>
    <t xml:space="preserve">Utvärderingsmodell - Mervärde </t>
  </si>
  <si>
    <t>Ut2</t>
  </si>
  <si>
    <t xml:space="preserve">Alt. 3. Prisavdrag för uppfyllda bör-krav, lägsta utvärderingskostnad vinner. </t>
  </si>
  <si>
    <t xml:space="preserve">Prisavdrag för uppfyllda bör-krav. </t>
  </si>
  <si>
    <t>Summa utvärderingskostnad för detta avropssvar</t>
  </si>
  <si>
    <t>Det erhållna prisavdraget för uppfyllda utvärderingskrav (bör-krav) dras ifrån det totala priset för avropade tjänster. Resultatet blir en utvärderingskostnad som ligger till grund för tilldelningsbeslutet.</t>
  </si>
  <si>
    <t>OBS! Ej detsamma som kontraktssumma</t>
  </si>
  <si>
    <t>Ut3</t>
  </si>
  <si>
    <t>Alt. 4. Annan utvärderingsmodell (än de ovan föreslagna)</t>
  </si>
  <si>
    <t>Avropande organisations beskrivning av den utvärderingsmodell som kommer att tillämpas (eller hänvisning till bilaga)</t>
  </si>
  <si>
    <t>Utvärderingsmodell - annan modell</t>
  </si>
  <si>
    <t>Kontrakt</t>
  </si>
  <si>
    <t>Kontraktets handlingar och deras inbördes ordning</t>
  </si>
  <si>
    <t>Kontraktet består av nedan angivna handlingar. Handlingarna kompletterar varandra om inte omständigheterna föranleder annat. Om handlingarna innehåller motstridiga uppgifter gäller de i följande ordning:</t>
  </si>
  <si>
    <t>1. Skriftliga ändringar och tillägg till säkerhetsskyddsavtal</t>
  </si>
  <si>
    <t>2. Säkerhetsskyddsavtal</t>
  </si>
  <si>
    <t xml:space="preserve">3. Skriftliga ändringar och tillägg till personuppgiftsbiträdesavtal </t>
  </si>
  <si>
    <t xml:space="preserve">4. Personuppgiftsbiträdesavtal </t>
  </si>
  <si>
    <t>5. Skriftliga ändringar och tillägg till Kontrakt med bilagor</t>
  </si>
  <si>
    <t>6. Kontraktet med bilagor</t>
  </si>
  <si>
    <t>7. Skriftliga ändringar och tillägg till Avropsförfrågan med bilagor</t>
  </si>
  <si>
    <t>8. Avropsförfrågan med bilagor</t>
  </si>
  <si>
    <t>9. Skriftliga ändringar och tillägg till Ramavtalsleverantörens Avropssvar med bilagor inklusive av Avropsberättigad godkända rättelser, kompletteringar och förtydliganden.</t>
  </si>
  <si>
    <t>10. Ramavtalsleverantörens Avropssvar med bilagor.</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</si>
  <si>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</si>
  <si>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Underskrift</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</si>
  <si>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</si>
  <si>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Avropande organisation</t>
  </si>
  <si>
    <t>Leverantör</t>
  </si>
  <si>
    <t>Org.nr.</t>
  </si>
  <si>
    <t>Namn, befattning 
(behörig företrädare för avropande organisation)</t>
  </si>
  <si>
    <t>Namn, befattning 
(behörig företrädare för leverantören)</t>
  </si>
  <si>
    <t>Eventuella bilagor till kontraktet</t>
  </si>
  <si>
    <t>ResVarTja</t>
  </si>
  <si>
    <t>TblDelområde</t>
  </si>
  <si>
    <t>Välj vara/tjänst</t>
  </si>
  <si>
    <t>Välj delområde</t>
  </si>
  <si>
    <t>Akustikutredning, akustikmätning</t>
  </si>
  <si>
    <t>Mätning av rumsytor, golv och fönster</t>
  </si>
  <si>
    <t>Efterdragning</t>
  </si>
  <si>
    <t>A</t>
  </si>
  <si>
    <t>Arbetsplats och förvaring mer än 500 000 SEK vid varje avrop</t>
  </si>
  <si>
    <t>Efterkontroll, besiktning</t>
  </si>
  <si>
    <t>Montering/anslutning armaturer</t>
  </si>
  <si>
    <t>B</t>
  </si>
  <si>
    <t>Möten och paus mer än 500 000 SEK vid varje avrop</t>
  </si>
  <si>
    <t>Märkning möbler</t>
  </si>
  <si>
    <t>C</t>
  </si>
  <si>
    <t>Textil inredning för fönstermiljö mer än 50 000 SEK vid varje avrop</t>
  </si>
  <si>
    <t>Fast montering golv, vägg, tak inkl efterstäd</t>
  </si>
  <si>
    <t>Skyddstäckning inkl mtrl.kostnad</t>
  </si>
  <si>
    <t>D</t>
  </si>
  <si>
    <t>Arkiv och magasin mer än 50 000 SEK vid varje avrop</t>
  </si>
  <si>
    <t>Montering på bef. möbel</t>
  </si>
  <si>
    <t>Utplacering anvisad plats</t>
  </si>
  <si>
    <t>Montering, nedmontering kompaktarkiv</t>
  </si>
  <si>
    <t>E</t>
  </si>
  <si>
    <t>Omklädning och vaktmästeri mer än 100 000 SEK vid varje avrop</t>
  </si>
  <si>
    <t>Montering uppsättning skenor, gardiner</t>
  </si>
  <si>
    <t>Övriga tjänster</t>
  </si>
  <si>
    <t>Langettering</t>
  </si>
  <si>
    <t>Tvättrådsmärkning textilier</t>
  </si>
  <si>
    <t>F</t>
  </si>
  <si>
    <t>Utemöbler mer än 100 000 SEK vid varje avrop</t>
  </si>
  <si>
    <t>Sömnad</t>
  </si>
  <si>
    <t>Mattläggning</t>
  </si>
  <si>
    <t>G</t>
  </si>
  <si>
    <t>Armaturer mer än 100 000 SEK vid varje avrop</t>
  </si>
  <si>
    <t>H</t>
  </si>
  <si>
    <t>Textila mattor mer än 100 000 SEK vid varje avrop</t>
  </si>
  <si>
    <t>Anslutning armaturer elektriker</t>
  </si>
  <si>
    <t>I</t>
  </si>
  <si>
    <t>Arbetsstolar mer än 500 000 SEK vid varje avrop</t>
  </si>
  <si>
    <t>J</t>
  </si>
  <si>
    <t>K</t>
  </si>
  <si>
    <t>L</t>
  </si>
  <si>
    <t>Tjanster</t>
  </si>
  <si>
    <t>ResOpt</t>
  </si>
  <si>
    <t>Välj Tjänst</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</si>
  <si>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</si>
  <si>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</si>
  <si>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</si>
  <si>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</si>
  <si>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</si>
  <si>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</si>
  <si>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</si>
  <si>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</si>
  <si>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</si>
  <si>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</si>
  <si>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</si>
  <si>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</si>
  <si>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</si>
  <si>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</si>
  <si>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</si>
  <si>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</si>
  <si>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</si>
  <si>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</si>
  <si>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</si>
  <si>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</si>
  <si>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</si>
  <si>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</si>
  <si>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</si>
  <si>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</si>
  <si>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</si>
  <si>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</si>
  <si>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</si>
  <si>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</si>
  <si>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</si>
  <si>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</si>
  <si>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</si>
  <si>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</si>
  <si>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</si>
  <si>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</si>
  <si>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</si>
  <si>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</si>
  <si>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</si>
  <si>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</si>
  <si>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</si>
  <si>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</si>
  <si>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</si>
  <si>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</si>
  <si>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</si>
  <si>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</si>
  <si>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</si>
  <si>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</si>
  <si>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</si>
  <si>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</si>
  <si>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</si>
  <si>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</si>
  <si>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</si>
  <si>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</si>
  <si>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</si>
  <si>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</si>
  <si>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</si>
  <si>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</si>
  <si>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</si>
  <si>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</si>
  <si>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</si>
  <si>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</si>
  <si>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</si>
  <si>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</si>
  <si>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</si>
  <si>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</si>
  <si>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</si>
  <si>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</si>
  <si>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</si>
  <si>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</si>
  <si>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</si>
  <si>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</si>
  <si>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</si>
  <si>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</si>
  <si>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</si>
  <si>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</si>
  <si>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</si>
  <si>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</si>
  <si>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</si>
  <si>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</si>
  <si>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Region</t>
  </si>
  <si>
    <t>TblKravFKU</t>
  </si>
  <si>
    <t>TblKravSF</t>
  </si>
  <si>
    <t>TblVaraTjanstAlt</t>
  </si>
  <si>
    <t>TblGrundTilldeln</t>
  </si>
  <si>
    <t>Tbl krav</t>
  </si>
  <si>
    <t>TblEnhet</t>
  </si>
  <si>
    <t>Multiregionalt</t>
  </si>
  <si>
    <t>Varans egenskaper</t>
  </si>
  <si>
    <t>Välj krav</t>
  </si>
  <si>
    <t>Styck</t>
  </si>
  <si>
    <t>Blekinge län</t>
  </si>
  <si>
    <t>Varans hållbarhet</t>
  </si>
  <si>
    <t>Vara</t>
  </si>
  <si>
    <t>Krav 1</t>
  </si>
  <si>
    <t>Timmar</t>
  </si>
  <si>
    <t>Dalarnas län</t>
  </si>
  <si>
    <t>Varans cirkularitet</t>
  </si>
  <si>
    <t>Tjänst</t>
  </si>
  <si>
    <t>Alt. 2. Ekonomiskt mest fördelaktiga (bästa förhållande mellan pris och kvalitet)</t>
  </si>
  <si>
    <t>Krav 2</t>
  </si>
  <si>
    <t>Gotlands län</t>
  </si>
  <si>
    <t>Varans funktionalitet</t>
  </si>
  <si>
    <t>Krav 3</t>
  </si>
  <si>
    <t>År</t>
  </si>
  <si>
    <t>Gävleborgs län</t>
  </si>
  <si>
    <t>Varans estetiska utformning</t>
  </si>
  <si>
    <t>TblUtVrd</t>
  </si>
  <si>
    <t>Krav 4</t>
  </si>
  <si>
    <t>Bilaga</t>
  </si>
  <si>
    <t>Hallands län</t>
  </si>
  <si>
    <t>Varans anpassning till befintliga möbler och annan inredning</t>
  </si>
  <si>
    <t>Välj utvärdering…..</t>
  </si>
  <si>
    <t>Krav 5</t>
  </si>
  <si>
    <t>Jämtlands län</t>
  </si>
  <si>
    <t>Varans anpassning till lokalens utformning och funktionalitet</t>
  </si>
  <si>
    <t>Alt. 1. Lägsta pris</t>
  </si>
  <si>
    <t>Krav 6</t>
  </si>
  <si>
    <t>Jönköpings län</t>
  </si>
  <si>
    <t>Alt. 2. Relativ viktning - summan av viktade poäng för pris och uppfyllda bör-krav</t>
  </si>
  <si>
    <t>Se bilaga</t>
  </si>
  <si>
    <t>Kalmars län</t>
  </si>
  <si>
    <t>Tjänster</t>
  </si>
  <si>
    <t>Alt. 3. Mervärdesmodell - prisavdrag för uppfyllda bör-krav</t>
  </si>
  <si>
    <t>Kronobergs län</t>
  </si>
  <si>
    <t>E-handel</t>
  </si>
  <si>
    <t>J5</t>
  </si>
  <si>
    <t>J8</t>
  </si>
  <si>
    <t>Alt. 4. Annan utvärderingsmodell</t>
  </si>
  <si>
    <t>ValBilaga</t>
  </si>
  <si>
    <t>Norrbottens län</t>
  </si>
  <si>
    <t>Skånes län</t>
  </si>
  <si>
    <t>Stockholms län</t>
  </si>
  <si>
    <t>Nej</t>
  </si>
  <si>
    <t>Södermanlands län</t>
  </si>
  <si>
    <t>Test</t>
  </si>
  <si>
    <t>Uppsala län</t>
  </si>
  <si>
    <t>1 Spec. - 1. Lägsta pris</t>
  </si>
  <si>
    <t>Värmlands län</t>
  </si>
  <si>
    <t>1 Spec. - 2. Relativ viktning</t>
  </si>
  <si>
    <t>Västerbottens län</t>
  </si>
  <si>
    <t>1 Spec. - 3. Mervärdesmodell</t>
  </si>
  <si>
    <t>Västernorrlands län</t>
  </si>
  <si>
    <t>1 Spec. - 4. Annan modell</t>
  </si>
  <si>
    <t>Västmanlands län</t>
  </si>
  <si>
    <t>Västra Götalands län</t>
  </si>
  <si>
    <t>Örebro län</t>
  </si>
  <si>
    <t>Östergötlands lön</t>
  </si>
  <si>
    <t>TblLeverantörer</t>
  </si>
  <si>
    <t>Resultat</t>
  </si>
  <si>
    <t>Lev delområde 1</t>
  </si>
  <si>
    <t>Lev delområde 2</t>
  </si>
  <si>
    <t>Lev delområde 3</t>
  </si>
  <si>
    <t>Lev delområde 4</t>
  </si>
  <si>
    <t>Juridiskt Namn</t>
  </si>
  <si>
    <t xml:space="preserve">Förvaltningens avtalsnummer </t>
  </si>
  <si>
    <t>Adress</t>
  </si>
  <si>
    <t>Telefon Växel</t>
  </si>
  <si>
    <t>Telefon kundtjänst</t>
  </si>
  <si>
    <t>Hemsida</t>
  </si>
  <si>
    <t xml:space="preserve">Kontaktperson </t>
  </si>
  <si>
    <t>E-post kontaktperson</t>
  </si>
  <si>
    <t>Befattning Kontaktperson</t>
  </si>
  <si>
    <t>Fax</t>
  </si>
  <si>
    <t>E-post Gruppbrevlåda</t>
  </si>
  <si>
    <t>Delområde</t>
  </si>
  <si>
    <t>Addentity Interiör AB</t>
  </si>
  <si>
    <t>556839-3416</t>
  </si>
  <si>
    <t>Engelbrektsgatan 20</t>
  </si>
  <si>
    <t>211 33</t>
  </si>
  <si>
    <t>Malmö</t>
  </si>
  <si>
    <t>www.addentityinterior.se</t>
  </si>
  <si>
    <t>Victoria Holmqvist / Dan Önnerlid</t>
  </si>
  <si>
    <t>0793-131360 / 0733-335020</t>
  </si>
  <si>
    <t>victoria.h@addentityinterior.se / dan@addentityinterior</t>
  </si>
  <si>
    <t>avropa@addentityinterior.se</t>
  </si>
  <si>
    <t>A, B, F, H</t>
  </si>
  <si>
    <t>AJ Produkter AB</t>
  </si>
  <si>
    <t>556190-7329</t>
  </si>
  <si>
    <t>Transportvägen 23</t>
  </si>
  <si>
    <t>301 82</t>
  </si>
  <si>
    <t>Halmstad</t>
  </si>
  <si>
    <t>www.ajprodukter.se</t>
  </si>
  <si>
    <t>August Hammar</t>
  </si>
  <si>
    <t>035-180893</t>
  </si>
  <si>
    <t>august.hammar@ajprodukter.se</t>
  </si>
  <si>
    <t>order@ajprodukter.se</t>
  </si>
  <si>
    <t>A, B, E, F, G, I</t>
  </si>
  <si>
    <t>Aktiebolaget Evert Lindelöf Inredningsservice</t>
  </si>
  <si>
    <t>556071-3462</t>
  </si>
  <si>
    <t>Box 17502</t>
  </si>
  <si>
    <t>118 91</t>
  </si>
  <si>
    <t>Stockholm</t>
  </si>
  <si>
    <t>www.lindelof.se</t>
  </si>
  <si>
    <t>Martin Zhuk</t>
  </si>
  <si>
    <t>0708-983278</t>
  </si>
  <si>
    <t>martin.zhuk@lindelof.se</t>
  </si>
  <si>
    <t>info.kammarkollegiet@lindelof.se</t>
  </si>
  <si>
    <t>A, B</t>
  </si>
  <si>
    <t>Bruynzeel Storage Systems AB</t>
  </si>
  <si>
    <t>556207-1729</t>
  </si>
  <si>
    <t>Göteborgsvägen 88</t>
  </si>
  <si>
    <t>433 63</t>
  </si>
  <si>
    <t>Sävedalen</t>
  </si>
  <si>
    <t>www.bruynzeel.se</t>
  </si>
  <si>
    <t>Mats Westermark nord-öst / Elin Mattson syd-väst</t>
  </si>
  <si>
    <t>0706-709049 / 0702-666682</t>
  </si>
  <si>
    <t>mats.westermark@bruynzeel.se / elin.mattson@bruynzeel.se</t>
  </si>
  <si>
    <t>support@bruynzeel.se</t>
  </si>
  <si>
    <t>EFG European Furniture Group Aktiebolag</t>
  </si>
  <si>
    <t>556236-7259</t>
  </si>
  <si>
    <t>Trehörnavägen 2, Box 1017</t>
  </si>
  <si>
    <t>573 28</t>
  </si>
  <si>
    <t>Tranås</t>
  </si>
  <si>
    <t>www.efg.se</t>
  </si>
  <si>
    <t>Linda Jonasson Gustafsson</t>
  </si>
  <si>
    <t>0140-67693</t>
  </si>
  <si>
    <t>linda.gustafsson@efg.se</t>
  </si>
  <si>
    <t>info@efg.se</t>
  </si>
  <si>
    <t>Input interiör AB</t>
  </si>
  <si>
    <t>559150-6349</t>
  </si>
  <si>
    <t>Olof Asklunds gata 10</t>
  </si>
  <si>
    <t>421 30</t>
  </si>
  <si>
    <t>Västra Frölunda</t>
  </si>
  <si>
    <t>www.inputinterior.se</t>
  </si>
  <si>
    <t>Sara Björkman</t>
  </si>
  <si>
    <t>0733-025985</t>
  </si>
  <si>
    <t>sara.bjorkman@inputinterior.se</t>
  </si>
  <si>
    <t>avrop@inputinterior.se</t>
  </si>
  <si>
    <t>A, B, C, D, E, F, G, H, I</t>
  </si>
  <si>
    <t>Inventia Inredningsbyrån AB</t>
  </si>
  <si>
    <t>556400-1542</t>
  </si>
  <si>
    <t>Hammarby Kaj 44</t>
  </si>
  <si>
    <t>120 63</t>
  </si>
  <si>
    <t xml:space="preserve">www.inventia.se  </t>
  </si>
  <si>
    <t>Jonas Rådlund</t>
  </si>
  <si>
    <t>0766-457277</t>
  </si>
  <si>
    <t>jonas.radlund@inventia.se</t>
  </si>
  <si>
    <t>kontakt@inventia.se</t>
  </si>
  <si>
    <t>Kinnarps AB</t>
  </si>
  <si>
    <t>556256-6736</t>
  </si>
  <si>
    <t>Industrigatan 1</t>
  </si>
  <si>
    <t>521 88</t>
  </si>
  <si>
    <t>Kinnarp</t>
  </si>
  <si>
    <t>www.kinnarps.se</t>
  </si>
  <si>
    <t>Fredrik Ek</t>
  </si>
  <si>
    <t>0515-38059</t>
  </si>
  <si>
    <t>fredrik.ek@kinnarps.se</t>
  </si>
  <si>
    <t>avrop.kammarkollegiet@kinnarps.se</t>
  </si>
  <si>
    <t>A, B, C, D, F, G, H, I</t>
  </si>
  <si>
    <t>Martela Oyj</t>
  </si>
  <si>
    <t>01148912</t>
  </si>
  <si>
    <t>PL 73</t>
  </si>
  <si>
    <t>02151 Esbo</t>
  </si>
  <si>
    <t>Helsinki</t>
  </si>
  <si>
    <t>www.martela.com/sv</t>
  </si>
  <si>
    <t>Lars Bjerhem</t>
  </si>
  <si>
    <t>0733-471923</t>
  </si>
  <si>
    <t>lars.bjerhem@martela.com</t>
  </si>
  <si>
    <t>public@martela.se</t>
  </si>
  <si>
    <t>A, B, C, I</t>
  </si>
  <si>
    <t>Senab AB</t>
  </si>
  <si>
    <t>556299-1447</t>
  </si>
  <si>
    <t>Regeringsgatan 66</t>
  </si>
  <si>
    <t>111 36</t>
  </si>
  <si>
    <t xml:space="preserve">www.senab.com </t>
  </si>
  <si>
    <t>Corina Brito</t>
  </si>
  <si>
    <t>0765-335313</t>
  </si>
  <si>
    <t>corina.brito@senab.com</t>
  </si>
  <si>
    <t>offentlig@senab.com</t>
  </si>
  <si>
    <t>A, B, C, D, E, F, H, I</t>
  </si>
  <si>
    <t>Sonesson Inredningar AB</t>
  </si>
  <si>
    <t>556139-0336</t>
  </si>
  <si>
    <t>J A Gahms gata 6</t>
  </si>
  <si>
    <t>421 31</t>
  </si>
  <si>
    <t>www.sonesson.se</t>
  </si>
  <si>
    <t>Stefan Lundin</t>
  </si>
  <si>
    <t>031-7035542</t>
  </si>
  <si>
    <t>stefan.lundin@sonesson.se</t>
  </si>
  <si>
    <t>order@sonesson.se</t>
  </si>
  <si>
    <t>Sono Sverige</t>
  </si>
  <si>
    <t>556595-7809</t>
  </si>
  <si>
    <t>www.sono.se</t>
  </si>
  <si>
    <t>Jannie Dolk Wigren</t>
  </si>
  <si>
    <t>0708-432689</t>
  </si>
  <si>
    <t>jannie.dolk.wigren@sono.se</t>
  </si>
  <si>
    <t>upphandling@sono.se</t>
  </si>
  <si>
    <t>A, B, E, G</t>
  </si>
  <si>
    <t>Thule Möbler AB</t>
  </si>
  <si>
    <t>556641-3117</t>
  </si>
  <si>
    <t>Kungsgatan 8</t>
  </si>
  <si>
    <t>736 36</t>
  </si>
  <si>
    <t>kungsör</t>
  </si>
  <si>
    <t>www.thulemobler.se</t>
  </si>
  <si>
    <t>Torbjörn Axelsson Wingarhed</t>
  </si>
  <si>
    <t>0705-841034</t>
  </si>
  <si>
    <t>torbjorn@thulemobler.se</t>
  </si>
  <si>
    <t>mail@thulemobler.se</t>
  </si>
  <si>
    <t>AB Yllw</t>
  </si>
  <si>
    <t>559317-8584</t>
  </si>
  <si>
    <t>Riddargatan 7</t>
  </si>
  <si>
    <t>114 35</t>
  </si>
  <si>
    <t>www.yllw.com</t>
  </si>
  <si>
    <t>Henrik Bernhardsson</t>
  </si>
  <si>
    <t>0765-262210</t>
  </si>
  <si>
    <t>henrik.bernhardsson@yllw.com</t>
  </si>
  <si>
    <t>hello@yllw.com</t>
  </si>
  <si>
    <t>D, H, I</t>
  </si>
  <si>
    <t>TblKrv2</t>
  </si>
  <si>
    <t>TblSpecTjnstr</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</si>
  <si>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</si>
  <si>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</si>
  <si>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</si>
  <si>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</si>
  <si>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</si>
  <si>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</si>
  <si>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</si>
  <si>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</si>
  <si>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</si>
  <si>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</si>
  <si>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</si>
  <si>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</si>
  <si>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</si>
  <si>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</si>
  <si>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</si>
  <si>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</si>
  <si>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</si>
  <si>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</si>
  <si>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</si>
  <si>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</si>
  <si>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</si>
  <si>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</si>
  <si>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</si>
  <si>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</si>
  <si>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</si>
  <si>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</si>
  <si>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</si>
  <si>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</si>
  <si>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</si>
  <si>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</si>
  <si>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</si>
  <si>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</si>
  <si>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</si>
  <si>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</si>
  <si>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</si>
  <si>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</si>
  <si>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</si>
  <si>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</si>
  <si>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</si>
  <si>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</si>
  <si>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</si>
  <si>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</si>
  <si>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</si>
  <si>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</si>
  <si>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</si>
  <si>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</si>
  <si>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</si>
  <si>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</si>
  <si>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</si>
  <si>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</si>
  <si>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</si>
  <si>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</si>
  <si>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</si>
  <si>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</si>
  <si>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</si>
  <si>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</si>
  <si>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</si>
  <si>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</si>
  <si>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</si>
  <si>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</si>
  <si>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</si>
  <si>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</si>
  <si>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</si>
  <si>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</si>
  <si>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</si>
  <si>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</si>
  <si>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</si>
  <si>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</si>
  <si>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</si>
  <si>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</si>
  <si>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</si>
  <si>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</si>
  <si>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</si>
  <si>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</si>
  <si>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</si>
  <si>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</si>
  <si>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</si>
  <si>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</si>
  <si>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</si>
  <si>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</si>
  <si>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</si>
  <si>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</si>
  <si>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</si>
  <si>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</si>
  <si>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</si>
  <si>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</si>
  <si>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</si>
  <si>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</si>
  <si>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</si>
  <si>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</si>
  <si>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</si>
  <si>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</si>
  <si>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</si>
  <si>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</si>
  <si>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</si>
  <si>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</si>
  <si>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</si>
  <si>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</si>
  <si>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</si>
  <si>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</si>
  <si>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</si>
  <si>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</si>
  <si>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</si>
  <si>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</si>
  <si>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</si>
  <si>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</si>
  <si>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</si>
  <si>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</si>
  <si>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</si>
  <si>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</si>
  <si>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</si>
  <si>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</si>
  <si>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</si>
  <si>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</si>
  <si>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</si>
  <si>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</si>
  <si>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</si>
  <si>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</si>
  <si>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</si>
  <si>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</si>
  <si>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</si>
  <si>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</si>
  <si>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</si>
  <si>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</si>
  <si>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</si>
  <si>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</si>
  <si>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</si>
  <si>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</si>
  <si>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</si>
  <si>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</si>
  <si>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</si>
  <si>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</si>
  <si>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</si>
  <si>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</si>
  <si>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</si>
  <si>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</si>
  <si>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</si>
  <si>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</si>
  <si>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</si>
  <si>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</si>
  <si>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</si>
  <si>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</si>
  <si>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</si>
  <si>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</si>
  <si>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</si>
  <si>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</si>
  <si>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</si>
  <si>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</si>
  <si>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</si>
  <si>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</si>
  <si>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</si>
  <si>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</si>
  <si>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</si>
  <si>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</si>
  <si>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</si>
  <si>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</si>
  <si>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</si>
  <si>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</si>
  <si>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</si>
  <si>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</si>
  <si>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</si>
  <si>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</si>
  <si>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</si>
  <si>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</si>
  <si>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</si>
  <si>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</si>
  <si>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</si>
  <si>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</si>
  <si>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</si>
  <si>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</si>
  <si>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</si>
  <si>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</si>
  <si>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</si>
  <si>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</si>
  <si>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</si>
  <si>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</si>
  <si>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</si>
  <si>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</si>
  <si>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</si>
  <si>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</si>
  <si>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</si>
  <si>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</si>
  <si>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</si>
  <si>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</si>
  <si>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</si>
  <si>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</si>
  <si>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</si>
  <si>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</si>
  <si>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</si>
  <si>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</si>
  <si>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</si>
  <si>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</si>
  <si>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</si>
  <si>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</si>
  <si>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</si>
  <si>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</si>
  <si>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</si>
  <si>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</si>
  <si>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</si>
  <si>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</si>
  <si>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</si>
  <si>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</si>
  <si>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</si>
  <si>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</si>
  <si>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</si>
  <si>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</si>
  <si>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</si>
  <si>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</si>
  <si>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</si>
  <si>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</si>
  <si>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</si>
  <si>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</si>
  <si>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</si>
  <si>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</si>
  <si>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</si>
  <si>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</si>
  <si>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</si>
  <si>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</si>
  <si>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</si>
  <si>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</si>
  <si>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</si>
  <si>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</si>
  <si>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</si>
  <si>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</si>
  <si>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</si>
  <si>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TblKrvRes1</t>
  </si>
  <si>
    <t>TblKrvRes2</t>
  </si>
  <si>
    <t>TblKrvRes3</t>
  </si>
  <si>
    <t>TblKrvRes4</t>
  </si>
  <si>
    <t>TblKrvRes5</t>
  </si>
  <si>
    <t>TblKrvRes6</t>
  </si>
  <si>
    <t>TblKrvRes7</t>
  </si>
  <si>
    <t>TblKrvRes8</t>
  </si>
  <si>
    <t>TblKrvRes9</t>
  </si>
  <si>
    <t>TblKrvRes10</t>
  </si>
  <si>
    <t>TblKrvRes11</t>
  </si>
  <si>
    <t>TblKrvRes12</t>
  </si>
  <si>
    <t>TblKrvRes13</t>
  </si>
  <si>
    <t>TblKrvRes14</t>
  </si>
  <si>
    <t>TblKrvRes15</t>
  </si>
  <si>
    <t>TblKrvRes16</t>
  </si>
  <si>
    <t>TblKrvRes17</t>
  </si>
  <si>
    <t>TblKrvRes18</t>
  </si>
  <si>
    <t>TblKrvRes19</t>
  </si>
  <si>
    <t>TblKrvRes20</t>
  </si>
  <si>
    <t xml:space="preserve"> </t>
  </si>
  <si>
    <t>TblValdaVaraTjnst</t>
  </si>
  <si>
    <t>ListaVaraTjänst</t>
  </si>
  <si>
    <t>Obligatoriska krav</t>
  </si>
  <si>
    <t>TjänstKod</t>
  </si>
  <si>
    <t>TblTilldelningsVara</t>
  </si>
  <si>
    <t>ListaTilldelningsVara</t>
  </si>
  <si>
    <t>LockStatus</t>
  </si>
  <si>
    <t>UKey</t>
  </si>
  <si>
    <t>pkey</t>
  </si>
  <si>
    <t>Adminläge! Klicka här för att låsa vita celler.</t>
  </si>
  <si>
    <t>Wkey</t>
  </si>
  <si>
    <t>RGB</t>
  </si>
  <si>
    <t>Avroppsblanketten är nu upplåst, klicka här för att låsa avropsblanketten.</t>
  </si>
  <si>
    <t>YColor</t>
  </si>
  <si>
    <t>255, 255, 153</t>
  </si>
  <si>
    <t>Avroppsblanketten är nu låst, klicka här för att låsa upp avropsblanketten.</t>
  </si>
  <si>
    <t>204, 255, 255</t>
  </si>
  <si>
    <t>150, 150, 150</t>
  </si>
  <si>
    <t>Grund för tilldelning av kontrakt &amp; Utvärderingsmodell</t>
  </si>
  <si>
    <t>204, 255, 204</t>
  </si>
  <si>
    <t>250, 191, 143</t>
  </si>
  <si>
    <t>Namn på produktlista på avropa samt sidnummer i produktlista
(Om varorna specifieras i bilaga bör hänvisning ske på annat sätt)</t>
  </si>
  <si>
    <t>Pris/Enhet i produktlista
(Om varorna specificeras i bilaga ange totalbelopp)</t>
  </si>
  <si>
    <r>
      <t xml:space="preserve">Antal
(blir alltid 1 om bilaga)
</t>
    </r>
    <r>
      <rPr>
        <b/>
        <sz val="10"/>
        <rFont val="Arial"/>
        <family val="2"/>
      </rPr>
      <t>OBS! Ange endast en siffra</t>
    </r>
  </si>
  <si>
    <t>Version 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</si>
</sst>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7" formatCode="#,##0.00\ &quot;kr&quot;;\-#,##0.00\ &quot;kr&quot;"/>
    <numFmt numFmtId="44" formatCode="_-* #,##0.00\ &quot;kr&quot;_-;\-* #,##0.00\ &quot;kr&quot;_-;_-* &quot;-&quot;??\ &quot;kr&quot;_-;_-@_-"/>
    <numFmt numFmtId="164" formatCode="#,##0;\-#,##0;"/>
    <numFmt numFmtId="165" formatCode="0.0"/>
    <numFmt numFmtId="166" formatCode="#,###"/>
    <numFmt numFmtId="167" formatCode="#,##0.00\ &quot;kr&quot;"/>
    <numFmt numFmtId="168" formatCode="#,##0\ &quot;kr&quot;"/>
    <numFmt numFmtId="169" formatCode="#,##0_ ;\-#,##0\ "/>
    <numFmt numFmtId="170" formatCode="#,##0.0_ ;\-#,##0.0\ "/>
    <numFmt numFmtId="171" formatCode=";;;"/>
    <numFmt numFmtId="172" formatCode="#,##0\ &quot;kr&quot;;\-#,##0\ &quot;kr&quot;;"/>
  </numFmts>
  <fonts count="62"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Century Schoolbook"/>
      <family val="1"/>
    </font>
    <font>
      <sz val="9"/>
      <name val="Arial"/>
      <family val="2"/>
    </font>
    <font>
      <b/>
      <sz val="11"/>
      <name val="Arial"/>
      <family val="2"/>
    </font>
    <font>
      <sz val="18"/>
      <name val="Arial"/>
      <family val="2"/>
    </font>
    <font>
      <sz val="16"/>
      <name val="Arial"/>
      <family val="2"/>
    </font>
    <font>
      <sz val="20"/>
      <name val="Arial"/>
      <family val="2"/>
    </font>
    <font>
      <b/>
      <i/>
      <sz val="10"/>
      <color theme="4"/>
      <name val="Arial"/>
      <family val="2"/>
    </font>
    <font>
      <sz val="10"/>
      <name val="Calibri"/>
      <family val="2"/>
      <scheme val="major"/>
    </font>
    <font>
      <sz val="14"/>
      <name val="Arial"/>
      <family val="2"/>
    </font>
    <font>
      <b/>
      <u/>
      <sz val="14"/>
      <name val="Arial"/>
      <family val="2"/>
    </font>
  </fonts>
  <fills count="47">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s>
  <borders count="101">
    <border>
      <left/>
      <right/>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top style="thin">
        <color indexed="55"/>
      </top>
      <bottom/>
      <diagonal/>
    </border>
    <border>
      <left/>
      <right style="thin">
        <color indexed="55"/>
      </right>
      <top style="thin">
        <color indexed="55"/>
      </top>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style="thin">
        <color indexed="55"/>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55"/>
      </left>
      <right/>
      <top style="thin">
        <color rgb="FF969696"/>
      </top>
      <bottom style="thin">
        <color rgb="FF969696"/>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right style="thin">
        <color rgb="FF969696"/>
      </right>
      <top/>
      <bottom style="thin">
        <color indexed="55"/>
      </bottom>
      <diagonal/>
    </border>
    <border>
      <left style="thin">
        <color indexed="55"/>
      </left>
      <right style="thin">
        <color indexed="55"/>
      </right>
      <top/>
      <bottom style="thin">
        <color indexed="55"/>
      </bottom>
      <diagonal/>
    </border>
    <border>
      <left/>
      <right/>
      <top/>
      <bottom style="thin">
        <color auto="1"/>
      </bottom>
      <diagonal/>
    </border>
  </borders>
  <cellStyleXfs count="48">
    <xf numFmtId="0" fontId="0" fillId="0" borderId="0"/>
    <xf numFmtId="0" fontId="3" fillId="2" borderId="11" applyNumberFormat="0">
      <alignment vertical="top" wrapText="1"/>
      <protection locked="0"/>
    </xf>
    <xf numFmtId="0" fontId="16"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4" fontId="3" fillId="9" borderId="0" applyNumberFormat="0" applyFont="0" applyBorder="0" applyAlignment="0" applyProtection="0"/>
    <xf numFmtId="0" fontId="3" fillId="12" borderId="0" applyNumberFormat="0" applyFont="0" applyBorder="0" applyAlignment="0" applyProtection="0"/>
    <xf numFmtId="0" fontId="3" fillId="0" borderId="12"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30" fillId="0" borderId="0"/>
    <xf numFmtId="0" fontId="3" fillId="0" borderId="12" applyNumberFormat="0" applyFill="0" applyAlignment="0" applyProtection="0"/>
    <xf numFmtId="0" fontId="2" fillId="0" borderId="12" applyNumberFormat="0" applyFill="0" applyAlignment="0" applyProtection="0"/>
    <xf numFmtId="0" fontId="14" fillId="0" borderId="0" applyNumberFormat="0" applyFill="0" applyProtection="0"/>
    <xf numFmtId="44" fontId="6" fillId="0" borderId="0" applyFon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1" fillId="16" borderId="0" applyNumberFormat="0" applyBorder="0" applyAlignment="0" applyProtection="0"/>
    <xf numFmtId="0" fontId="42" fillId="17" borderId="0" applyNumberFormat="0" applyBorder="0" applyAlignment="0" applyProtection="0"/>
    <xf numFmtId="0" fontId="43" fillId="18" borderId="0" applyNumberFormat="0" applyBorder="0" applyAlignment="0" applyProtection="0"/>
    <xf numFmtId="0" fontId="44" fillId="19" borderId="50" applyNumberFormat="0" applyAlignment="0" applyProtection="0"/>
    <xf numFmtId="0" fontId="45" fillId="20" borderId="51" applyNumberFormat="0" applyAlignment="0" applyProtection="0"/>
    <xf numFmtId="0" fontId="46" fillId="20" borderId="50" applyNumberFormat="0" applyAlignment="0" applyProtection="0"/>
    <xf numFmtId="0" fontId="47" fillId="0" borderId="52" applyNumberFormat="0" applyFill="0" applyAlignment="0" applyProtection="0"/>
    <xf numFmtId="0" fontId="48" fillId="21" borderId="53" applyNumberFormat="0" applyAlignment="0" applyProtection="0"/>
    <xf numFmtId="0" fontId="49" fillId="0" borderId="0" applyNumberFormat="0" applyFill="0" applyBorder="0" applyAlignment="0" applyProtection="0"/>
    <xf numFmtId="0" fontId="26" fillId="22" borderId="54" applyNumberFormat="0" applyFont="0" applyAlignment="0" applyProtection="0"/>
    <xf numFmtId="0" fontId="30" fillId="23" borderId="0" applyNumberFormat="0" applyBorder="0" applyAlignment="0" applyProtection="0"/>
    <xf numFmtId="0" fontId="30" fillId="24" borderId="0" applyNumberFormat="0" applyBorder="0" applyAlignment="0" applyProtection="0"/>
    <xf numFmtId="0" fontId="5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5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5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50" fillId="34"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50" fillId="37" borderId="0" applyNumberFormat="0" applyBorder="0" applyAlignment="0" applyProtection="0"/>
    <xf numFmtId="0" fontId="50" fillId="38"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50" fillId="41" borderId="0" applyNumberFormat="0" applyBorder="0" applyAlignment="0" applyProtection="0"/>
    <xf numFmtId="0" fontId="3" fillId="0" borderId="0"/>
    <xf numFmtId="0" fontId="3" fillId="0" borderId="0"/>
    <xf numFmtId="0" fontId="1" fillId="0" borderId="0"/>
  </cellStyleXfs>
  <cellXfs count="789">
    <xf numFmtId="0" fontId="0" fillId="0" borderId="0" xfId="0"/>
    <xf numFmtId="0" fontId="3" fillId="0" borderId="0" xfId="0" applyFont="1"/>
    <xf numFmtId="0" fontId="3" fillId="0" borderId="0" xfId="0" applyFont="1" applyProtection="1">
      <protection locked="0"/>
    </xf>
    <xf numFmtId="0" fontId="3" fillId="5" borderId="0" xfId="0" applyFont="1" applyFill="1" applyAlignment="1" applyProtection="1">
      <alignment horizontal="center" vertical="center" wrapText="1"/>
      <protection locked="0"/>
    </xf>
    <xf numFmtId="0" fontId="16" fillId="0" borderId="0" xfId="2"/>
    <xf numFmtId="0" fontId="11" fillId="0" borderId="0" xfId="3" applyFont="1" applyFill="1" applyAlignment="1">
      <alignment horizontal="left" vertical="top"/>
    </xf>
    <xf numFmtId="0" fontId="3" fillId="0" borderId="0" xfId="0" applyFont="1" applyAlignment="1">
      <alignment horizontal="right" vertical="top"/>
    </xf>
    <xf numFmtId="0" fontId="18" fillId="0" borderId="0" xfId="0" applyFont="1"/>
    <xf numFmtId="0" fontId="3" fillId="0" borderId="0" xfId="0" applyFont="1" applyAlignment="1">
      <alignment horizontal="left" vertical="top" wrapText="1"/>
    </xf>
    <xf numFmtId="49" fontId="3" fillId="8" borderId="2" xfId="3" applyNumberFormat="1" applyBorder="1" applyProtection="1">
      <protection locked="0"/>
    </xf>
    <xf numFmtId="49" fontId="3" fillId="12" borderId="2" xfId="6" applyNumberFormat="1" applyBorder="1" applyProtection="1">
      <protection locked="0"/>
    </xf>
    <xf numFmtId="0" fontId="0" fillId="0" borderId="3" xfId="0" applyBorder="1" applyAlignment="1">
      <alignment wrapText="1"/>
    </xf>
    <xf numFmtId="0" fontId="2" fillId="0" borderId="0" xfId="0" applyFont="1"/>
    <xf numFmtId="0" fontId="2" fillId="0" borderId="2" xfId="0" applyFont="1" applyBorder="1" applyAlignment="1">
      <alignment wrapText="1"/>
    </xf>
    <xf numFmtId="0" fontId="7" fillId="0" borderId="0" xfId="0" applyFont="1" applyAlignment="1">
      <alignment vertical="center" wrapText="1"/>
    </xf>
    <xf numFmtId="0" fontId="3" fillId="0" borderId="0" xfId="0" applyFont="1" applyAlignment="1">
      <alignment vertical="center"/>
    </xf>
    <xf numFmtId="0" fontId="5" fillId="0" borderId="0" xfId="0" applyFont="1"/>
    <xf numFmtId="0" fontId="10" fillId="0" borderId="0" xfId="0" applyFont="1" applyAlignment="1">
      <alignment horizontal="left" wrapText="1"/>
    </xf>
    <xf numFmtId="0" fontId="19" fillId="0" borderId="0" xfId="0" applyFont="1" applyAlignment="1">
      <alignment horizontal="left" vertical="center" indent="1"/>
    </xf>
    <xf numFmtId="0" fontId="12" fillId="0" borderId="0" xfId="0" applyFont="1"/>
    <xf numFmtId="0" fontId="3" fillId="0" borderId="0" xfId="0" applyFont="1" applyAlignment="1">
      <alignment horizontal="right"/>
    </xf>
    <xf numFmtId="0" fontId="31" fillId="0" borderId="0" xfId="0" applyFont="1"/>
    <xf numFmtId="0" fontId="5" fillId="0" borderId="0" xfId="0" applyFont="1" applyAlignment="1">
      <alignment wrapText="1"/>
    </xf>
    <xf numFmtId="0" fontId="3" fillId="0" borderId="0" xfId="0" applyFont="1" applyAlignment="1">
      <alignment vertical="top"/>
    </xf>
    <xf numFmtId="0" fontId="4" fillId="0" borderId="0" xfId="0" applyFont="1" applyAlignment="1">
      <alignment vertical="top"/>
    </xf>
    <xf numFmtId="0" fontId="12" fillId="0" borderId="0" xfId="0" applyFont="1" applyAlignment="1">
      <alignment vertical="top"/>
    </xf>
    <xf numFmtId="0" fontId="3" fillId="0" borderId="0" xfId="0" applyFont="1" applyAlignment="1">
      <alignment vertical="top" wrapText="1"/>
    </xf>
    <xf numFmtId="0" fontId="9" fillId="0" borderId="0" xfId="0" applyFont="1" applyAlignment="1">
      <alignment horizontal="center" vertical="top" wrapText="1"/>
    </xf>
    <xf numFmtId="0" fontId="4" fillId="0" borderId="0" xfId="0" applyFont="1" applyAlignment="1">
      <alignment horizontal="left" vertical="top" wrapText="1"/>
    </xf>
    <xf numFmtId="0" fontId="17" fillId="0" borderId="0" xfId="0" applyFont="1" applyAlignment="1">
      <alignment horizontal="right" vertical="top"/>
    </xf>
    <xf numFmtId="0" fontId="3" fillId="6" borderId="0" xfId="0" applyFont="1" applyFill="1" applyAlignment="1">
      <alignment horizontal="left" vertical="top" wrapText="1"/>
    </xf>
    <xf numFmtId="0" fontId="17" fillId="0" borderId="0" xfId="0" applyFont="1" applyAlignment="1">
      <alignment vertical="top" wrapText="1"/>
    </xf>
    <xf numFmtId="0" fontId="3" fillId="0" borderId="0" xfId="0" applyFont="1" applyAlignment="1">
      <alignment horizontal="left" vertical="top"/>
    </xf>
    <xf numFmtId="0" fontId="18" fillId="0" borderId="0" xfId="0" applyFont="1" applyAlignment="1">
      <alignment vertical="top"/>
    </xf>
    <xf numFmtId="49" fontId="3" fillId="0" borderId="0" xfId="0" applyNumberFormat="1" applyFont="1" applyAlignment="1">
      <alignment vertical="top"/>
    </xf>
    <xf numFmtId="0" fontId="3" fillId="6" borderId="0" xfId="0" applyFont="1" applyFill="1" applyAlignment="1">
      <alignment vertical="center"/>
    </xf>
    <xf numFmtId="49" fontId="3" fillId="13" borderId="0" xfId="6" applyNumberFormat="1" applyFill="1" applyAlignment="1">
      <alignment vertical="top"/>
    </xf>
    <xf numFmtId="0" fontId="3" fillId="0" borderId="3" xfId="0" applyFont="1" applyBorder="1" applyAlignment="1">
      <alignment wrapText="1"/>
    </xf>
    <xf numFmtId="0" fontId="32" fillId="0" borderId="0" xfId="0" applyFont="1" applyAlignment="1">
      <alignment vertical="top"/>
    </xf>
    <xf numFmtId="0" fontId="33" fillId="0" borderId="0" xfId="0" applyFont="1" applyAlignment="1">
      <alignment vertical="top"/>
    </xf>
    <xf numFmtId="0" fontId="34" fillId="0" borderId="0" xfId="0" applyFont="1"/>
    <xf numFmtId="0" fontId="4" fillId="0" borderId="0" xfId="0" applyFont="1"/>
    <xf numFmtId="0" fontId="5" fillId="0" borderId="0" xfId="0" applyFont="1" applyAlignment="1">
      <alignment vertical="top"/>
    </xf>
    <xf numFmtId="164" fontId="3" fillId="0" borderId="0" xfId="5" applyFill="1" applyAlignment="1">
      <alignment horizontal="right" vertical="top" wrapText="1"/>
    </xf>
    <xf numFmtId="0" fontId="3" fillId="0" borderId="0" xfId="0" applyFont="1" applyAlignment="1">
      <alignment horizontal="center" vertical="top"/>
    </xf>
    <xf numFmtId="0" fontId="32" fillId="0" borderId="0" xfId="0" applyFont="1" applyAlignment="1">
      <alignment horizontal="right" vertical="top"/>
    </xf>
    <xf numFmtId="0" fontId="2" fillId="0" borderId="0" xfId="0" applyFont="1" applyAlignment="1">
      <alignment horizontal="left" vertical="top"/>
    </xf>
    <xf numFmtId="0" fontId="0" fillId="0" borderId="0" xfId="0" applyAlignment="1">
      <alignment horizontal="left" vertical="top" wrapText="1"/>
    </xf>
    <xf numFmtId="0" fontId="3" fillId="0" borderId="0" xfId="0" applyFont="1" applyAlignment="1" applyProtection="1">
      <alignment vertical="top"/>
      <protection locked="0"/>
    </xf>
    <xf numFmtId="0" fontId="4" fillId="0" borderId="0" xfId="0" applyFont="1" applyAlignment="1" applyProtection="1">
      <alignment vertical="top"/>
      <protection locked="0"/>
    </xf>
    <xf numFmtId="0" fontId="3" fillId="0" borderId="0" xfId="0" applyFont="1" applyAlignment="1" applyProtection="1">
      <alignment horizontal="left" vertical="top"/>
      <protection locked="0"/>
    </xf>
    <xf numFmtId="0" fontId="18" fillId="0" borderId="0" xfId="0" applyFont="1" applyAlignment="1" applyProtection="1">
      <alignment vertical="top"/>
      <protection locked="0"/>
    </xf>
    <xf numFmtId="49" fontId="3" fillId="0" borderId="0" xfId="0" applyNumberFormat="1" applyFont="1" applyAlignment="1" applyProtection="1">
      <alignment vertical="top"/>
      <protection locked="0"/>
    </xf>
    <xf numFmtId="0" fontId="3" fillId="0" borderId="0" xfId="7" applyBorder="1" applyAlignment="1">
      <alignment vertical="center" wrapText="1"/>
    </xf>
    <xf numFmtId="0" fontId="4" fillId="0" borderId="0" xfId="0" applyFont="1" applyAlignment="1">
      <alignment vertical="top" wrapText="1"/>
    </xf>
    <xf numFmtId="0" fontId="0" fillId="0" borderId="0" xfId="0" applyAlignment="1">
      <alignment vertical="center"/>
    </xf>
    <xf numFmtId="0" fontId="3" fillId="6" borderId="0" xfId="0" applyFont="1" applyFill="1" applyAlignment="1">
      <alignment vertical="top" wrapText="1"/>
    </xf>
    <xf numFmtId="0" fontId="3" fillId="0" borderId="0" xfId="10" applyBorder="1" applyAlignment="1">
      <alignment horizontal="left" vertical="top"/>
    </xf>
    <xf numFmtId="0" fontId="4" fillId="0" borderId="0" xfId="0" applyFont="1" applyAlignment="1">
      <alignment horizontal="right" vertical="center"/>
    </xf>
    <xf numFmtId="4" fontId="3" fillId="0" borderId="0" xfId="5" applyNumberFormat="1" applyFill="1" applyAlignment="1">
      <alignment horizontal="right" vertical="center" wrapText="1"/>
    </xf>
    <xf numFmtId="0" fontId="3" fillId="0" borderId="0" xfId="7" applyBorder="1" applyAlignment="1">
      <alignment horizontal="left" vertical="center" wrapText="1"/>
    </xf>
    <xf numFmtId="0" fontId="3" fillId="0" borderId="0" xfId="7" applyBorder="1" applyAlignment="1" applyProtection="1">
      <alignment vertical="top"/>
      <protection locked="0"/>
    </xf>
    <xf numFmtId="164" fontId="3" fillId="0" borderId="0" xfId="7" applyNumberFormat="1" applyBorder="1" applyAlignment="1">
      <alignment horizontal="right" vertical="top" wrapText="1"/>
    </xf>
    <xf numFmtId="9" fontId="3" fillId="0" borderId="0" xfId="0" applyNumberFormat="1" applyFont="1" applyAlignment="1">
      <alignment vertical="top"/>
    </xf>
    <xf numFmtId="0" fontId="23" fillId="0" borderId="0" xfId="9" applyFont="1"/>
    <xf numFmtId="0" fontId="3" fillId="0" borderId="1" xfId="0" applyFont="1" applyBorder="1" applyAlignment="1">
      <alignment vertical="top"/>
    </xf>
    <xf numFmtId="0" fontId="23" fillId="0" borderId="0" xfId="9" applyFont="1" applyAlignment="1">
      <alignment vertical="center"/>
    </xf>
    <xf numFmtId="0" fontId="32" fillId="0" borderId="0" xfId="0" applyFont="1" applyAlignment="1">
      <alignment horizontal="center" vertical="top" wrapText="1"/>
    </xf>
    <xf numFmtId="164" fontId="31" fillId="0" borderId="0" xfId="5" applyFont="1" applyFill="1" applyAlignment="1">
      <alignment horizontal="right" vertical="top" wrapText="1"/>
    </xf>
    <xf numFmtId="0" fontId="24" fillId="9" borderId="14" xfId="9" applyFont="1" applyFill="1" applyBorder="1" applyAlignment="1">
      <alignment vertical="center"/>
    </xf>
    <xf numFmtId="0" fontId="22" fillId="0" borderId="0" xfId="7" applyFont="1" applyBorder="1" applyAlignment="1">
      <alignment horizontal="left" vertical="center" wrapText="1"/>
    </xf>
    <xf numFmtId="0" fontId="4" fillId="0" borderId="0" xfId="0" applyFont="1" applyAlignment="1">
      <alignment horizontal="right" vertical="top"/>
    </xf>
    <xf numFmtId="0" fontId="4" fillId="0" borderId="0" xfId="0" applyFont="1" applyAlignment="1">
      <alignment vertical="center"/>
    </xf>
    <xf numFmtId="0" fontId="7" fillId="0" borderId="0" xfId="0" applyFont="1" applyAlignment="1">
      <alignment horizontal="right"/>
    </xf>
    <xf numFmtId="0" fontId="36" fillId="0" borderId="0" xfId="0" applyFont="1" applyAlignment="1">
      <alignment horizontal="left" vertical="top" wrapText="1"/>
    </xf>
    <xf numFmtId="0" fontId="32" fillId="0" borderId="0" xfId="0" applyFont="1" applyAlignment="1">
      <alignment horizontal="left" vertical="top"/>
    </xf>
    <xf numFmtId="0" fontId="31" fillId="0" borderId="0" xfId="0" applyFont="1" applyAlignment="1">
      <alignment horizontal="left" vertical="top" wrapText="1"/>
    </xf>
    <xf numFmtId="0" fontId="0" fillId="0" borderId="13" xfId="0" applyBorder="1"/>
    <xf numFmtId="0" fontId="3" fillId="0" borderId="13" xfId="0" applyFont="1" applyBorder="1" applyAlignment="1">
      <alignment vertical="top"/>
    </xf>
    <xf numFmtId="0" fontId="3" fillId="0" borderId="19" xfId="0" applyFont="1" applyBorder="1" applyAlignment="1">
      <alignment vertical="top"/>
    </xf>
    <xf numFmtId="0" fontId="3" fillId="0" borderId="20" xfId="0" applyFont="1" applyBorder="1" applyAlignment="1">
      <alignment vertical="top"/>
    </xf>
    <xf numFmtId="0" fontId="3" fillId="0" borderId="0" xfId="7" applyBorder="1" applyAlignment="1">
      <alignment horizontal="left" vertical="top" wrapText="1"/>
    </xf>
    <xf numFmtId="0" fontId="3" fillId="14" borderId="0" xfId="7" applyFill="1" applyBorder="1" applyAlignment="1">
      <alignment horizontal="left" vertical="top" wrapText="1"/>
    </xf>
    <xf numFmtId="0" fontId="24" fillId="0" borderId="14" xfId="9" applyFont="1" applyBorder="1" applyAlignment="1">
      <alignment vertical="center"/>
    </xf>
    <xf numFmtId="0" fontId="21" fillId="13" borderId="0" xfId="7" applyFont="1" applyFill="1" applyBorder="1" applyAlignment="1">
      <alignment vertical="top"/>
    </xf>
    <xf numFmtId="0" fontId="0" fillId="0" borderId="0" xfId="0" applyAlignment="1">
      <alignment horizontal="right" vertical="center" wrapText="1"/>
    </xf>
    <xf numFmtId="0" fontId="0" fillId="0" borderId="0" xfId="0" applyAlignment="1">
      <alignment vertical="top" wrapText="1"/>
    </xf>
    <xf numFmtId="0" fontId="0" fillId="0" borderId="27" xfId="0" applyBorder="1" applyAlignment="1" applyProtection="1">
      <alignment vertical="top" wrapText="1"/>
      <protection locked="0"/>
    </xf>
    <xf numFmtId="0" fontId="0" fillId="0" borderId="0" xfId="0" applyAlignment="1" applyProtection="1">
      <alignment vertical="top" wrapText="1"/>
      <protection locked="0"/>
    </xf>
    <xf numFmtId="0" fontId="29" fillId="0" borderId="0" xfId="0" applyFont="1" applyAlignment="1">
      <alignment vertical="top" wrapText="1"/>
    </xf>
    <xf numFmtId="7" fontId="3" fillId="9" borderId="28" xfId="5" applyNumberFormat="1" applyBorder="1" applyAlignment="1">
      <alignment horizontal="right" vertical="top" wrapText="1"/>
    </xf>
    <xf numFmtId="0" fontId="3" fillId="0" borderId="27" xfId="7" applyBorder="1" applyAlignment="1">
      <alignment horizontal="left" vertical="top" wrapText="1"/>
    </xf>
    <xf numFmtId="49" fontId="3" fillId="0" borderId="27" xfId="7" applyNumberFormat="1" applyBorder="1" applyAlignment="1" applyProtection="1">
      <alignment horizontal="left" vertical="top" wrapText="1"/>
      <protection locked="0"/>
    </xf>
    <xf numFmtId="49" fontId="3" fillId="0" borderId="0" xfId="7" applyNumberFormat="1" applyBorder="1" applyAlignment="1" applyProtection="1">
      <alignment horizontal="left" vertical="top" wrapText="1"/>
      <protection locked="0"/>
    </xf>
    <xf numFmtId="166" fontId="3" fillId="0" borderId="3" xfId="6" applyNumberFormat="1" applyFill="1" applyBorder="1" applyAlignment="1" applyProtection="1">
      <alignment wrapText="1"/>
      <protection locked="0"/>
    </xf>
    <xf numFmtId="164" fontId="3" fillId="0" borderId="3" xfId="3" applyNumberFormat="1" applyFill="1" applyBorder="1" applyAlignment="1" applyProtection="1">
      <alignment wrapText="1"/>
      <protection locked="0"/>
    </xf>
    <xf numFmtId="166" fontId="3" fillId="0" borderId="0" xfId="0" applyNumberFormat="1" applyFont="1"/>
    <xf numFmtId="166" fontId="4" fillId="0" borderId="0" xfId="0" applyNumberFormat="1" applyFont="1" applyAlignment="1">
      <alignment wrapText="1"/>
    </xf>
    <xf numFmtId="0" fontId="9" fillId="0" borderId="0" xfId="0" applyFont="1" applyAlignment="1">
      <alignment horizontal="centerContinuous" vertical="top" wrapText="1"/>
    </xf>
    <xf numFmtId="0" fontId="9" fillId="0" borderId="0" xfId="0" applyFont="1" applyAlignment="1">
      <alignment horizontal="centerContinuous" wrapText="1"/>
    </xf>
    <xf numFmtId="0" fontId="3" fillId="0" borderId="0" xfId="0" applyFont="1" applyAlignment="1">
      <alignment horizontal="centerContinuous" vertical="top" wrapText="1"/>
    </xf>
    <xf numFmtId="0" fontId="0" fillId="0" borderId="0" xfId="0" applyAlignment="1">
      <alignment vertical="top"/>
    </xf>
    <xf numFmtId="0" fontId="3" fillId="42" borderId="0" xfId="0" applyFont="1" applyFill="1"/>
    <xf numFmtId="0" fontId="4" fillId="0" borderId="0" xfId="0" applyFont="1" applyAlignment="1" applyProtection="1">
      <alignment vertical="top" wrapText="1"/>
      <protection locked="0"/>
    </xf>
    <xf numFmtId="0" fontId="32" fillId="0" borderId="0" xfId="9" applyFont="1" applyAlignment="1">
      <alignment horizontal="right" vertical="center"/>
    </xf>
    <xf numFmtId="0" fontId="3" fillId="0" borderId="0" xfId="0" applyFont="1" applyAlignment="1">
      <alignment vertical="center" wrapText="1"/>
    </xf>
    <xf numFmtId="0" fontId="3" fillId="0" borderId="40" xfId="0" applyFont="1" applyBorder="1" applyAlignment="1">
      <alignment horizontal="left" vertical="top" wrapText="1"/>
    </xf>
    <xf numFmtId="0" fontId="3" fillId="0" borderId="42" xfId="0" applyFont="1" applyBorder="1" applyAlignment="1">
      <alignment vertical="top"/>
    </xf>
    <xf numFmtId="0" fontId="3" fillId="0" borderId="29" xfId="0" applyFont="1" applyBorder="1" applyAlignment="1">
      <alignment vertical="top"/>
    </xf>
    <xf numFmtId="166" fontId="4" fillId="0" borderId="0" xfId="0" applyNumberFormat="1" applyFont="1"/>
    <xf numFmtId="0" fontId="3" fillId="0" borderId="57" xfId="0" applyFont="1" applyBorder="1"/>
    <xf numFmtId="0" fontId="3" fillId="0" borderId="58" xfId="0" applyFont="1" applyBorder="1" applyAlignment="1" applyProtection="1">
      <alignment vertical="top" wrapText="1"/>
      <protection locked="0"/>
    </xf>
    <xf numFmtId="0" fontId="3" fillId="0" borderId="59" xfId="0" applyFont="1" applyBorder="1" applyAlignment="1" applyProtection="1">
      <alignment vertical="top" wrapText="1"/>
      <protection locked="0"/>
    </xf>
    <xf numFmtId="0" fontId="3" fillId="0" borderId="60" xfId="0" applyFont="1" applyBorder="1" applyAlignment="1">
      <alignment vertical="center"/>
    </xf>
    <xf numFmtId="0" fontId="3" fillId="0" borderId="61" xfId="0" applyFont="1" applyBorder="1" applyAlignment="1">
      <alignment vertical="center"/>
    </xf>
    <xf numFmtId="0" fontId="3" fillId="0" borderId="58" xfId="0" applyFont="1" applyBorder="1" applyAlignment="1">
      <alignment horizontal="left" vertical="center"/>
    </xf>
    <xf numFmtId="0" fontId="3" fillId="0" borderId="59" xfId="0" applyFont="1" applyBorder="1" applyAlignment="1">
      <alignment horizontal="left" vertical="center"/>
    </xf>
    <xf numFmtId="0" fontId="3" fillId="0" borderId="62" xfId="0" applyFont="1" applyBorder="1"/>
    <xf numFmtId="0" fontId="4" fillId="0" borderId="5" xfId="0" applyFont="1" applyBorder="1"/>
    <xf numFmtId="0" fontId="3" fillId="0" borderId="57" xfId="0" applyFont="1" applyBorder="1" applyAlignment="1">
      <alignment vertical="center"/>
    </xf>
    <xf numFmtId="0" fontId="3" fillId="0" borderId="58" xfId="0" applyFont="1" applyBorder="1" applyAlignment="1">
      <alignment vertical="center"/>
    </xf>
    <xf numFmtId="0" fontId="3" fillId="0" borderId="59" xfId="0" applyFont="1" applyBorder="1" applyAlignment="1">
      <alignment vertical="center"/>
    </xf>
    <xf numFmtId="166" fontId="3" fillId="0" borderId="55" xfId="0" applyNumberFormat="1" applyFont="1" applyBorder="1"/>
    <xf numFmtId="0" fontId="3" fillId="42" borderId="55" xfId="0" applyFont="1" applyFill="1" applyBorder="1"/>
    <xf numFmtId="0" fontId="3" fillId="42" borderId="57" xfId="0" applyFont="1" applyFill="1" applyBorder="1"/>
    <xf numFmtId="0" fontId="3" fillId="42" borderId="58" xfId="0" applyFont="1" applyFill="1" applyBorder="1"/>
    <xf numFmtId="166" fontId="3" fillId="42" borderId="56" xfId="0" applyNumberFormat="1" applyFont="1" applyFill="1" applyBorder="1"/>
    <xf numFmtId="0" fontId="3" fillId="42" borderId="56" xfId="0" applyFont="1" applyFill="1" applyBorder="1"/>
    <xf numFmtId="0" fontId="0" fillId="0" borderId="0" xfId="0" applyProtection="1">
      <protection locked="0"/>
    </xf>
    <xf numFmtId="0" fontId="3" fillId="3" borderId="0" xfId="0" applyFont="1" applyFill="1" applyProtection="1">
      <protection locked="0"/>
    </xf>
    <xf numFmtId="0" fontId="3" fillId="0" borderId="1" xfId="0" applyFont="1" applyBorder="1" applyProtection="1">
      <protection locked="0"/>
    </xf>
    <xf numFmtId="0" fontId="14" fillId="0" borderId="0" xfId="9" applyFont="1" applyAlignment="1">
      <alignment horizontal="left" vertical="top" wrapText="1"/>
    </xf>
    <xf numFmtId="0" fontId="7" fillId="0" borderId="64" xfId="0" applyFont="1" applyBorder="1" applyAlignment="1">
      <alignment vertical="center"/>
    </xf>
    <xf numFmtId="0" fontId="3" fillId="0" borderId="30" xfId="0" applyFont="1" applyBorder="1" applyAlignment="1">
      <alignment vertical="top"/>
    </xf>
    <xf numFmtId="0" fontId="32" fillId="0" borderId="30" xfId="0" applyFont="1" applyBorder="1" applyAlignment="1">
      <alignment vertical="center"/>
    </xf>
    <xf numFmtId="0" fontId="3" fillId="0" borderId="30" xfId="0" applyFont="1" applyBorder="1" applyAlignment="1">
      <alignment horizontal="right" vertical="top"/>
    </xf>
    <xf numFmtId="0" fontId="32" fillId="0" borderId="30" xfId="0" applyFont="1" applyBorder="1" applyAlignment="1">
      <alignment horizontal="left" vertical="top"/>
    </xf>
    <xf numFmtId="0" fontId="32" fillId="0" borderId="65" xfId="0" applyFont="1" applyBorder="1" applyAlignment="1">
      <alignment horizontal="left" vertical="top"/>
    </xf>
    <xf numFmtId="0" fontId="3" fillId="0" borderId="39" xfId="0" applyFont="1" applyBorder="1" applyAlignment="1">
      <alignment vertical="top"/>
    </xf>
    <xf numFmtId="0" fontId="32" fillId="0" borderId="63" xfId="0" applyFont="1" applyBorder="1" applyAlignment="1">
      <alignment horizontal="left" vertical="top"/>
    </xf>
    <xf numFmtId="0" fontId="21" fillId="13" borderId="64" xfId="7" applyFont="1" applyFill="1" applyBorder="1" applyAlignment="1">
      <alignment vertical="center"/>
    </xf>
    <xf numFmtId="0" fontId="7" fillId="0" borderId="30" xfId="0" applyFont="1" applyBorder="1" applyAlignment="1">
      <alignment vertical="top"/>
    </xf>
    <xf numFmtId="0" fontId="7" fillId="0" borderId="69" xfId="0" applyFont="1" applyBorder="1" applyAlignment="1">
      <alignment vertical="top"/>
    </xf>
    <xf numFmtId="0" fontId="3" fillId="6" borderId="30" xfId="7" applyFill="1" applyBorder="1" applyAlignment="1">
      <alignment horizontal="left" vertical="top" wrapText="1"/>
    </xf>
    <xf numFmtId="0" fontId="3" fillId="0" borderId="65" xfId="0" applyFont="1" applyBorder="1" applyAlignment="1">
      <alignment vertical="top"/>
    </xf>
    <xf numFmtId="0" fontId="4" fillId="0" borderId="39" xfId="0" applyFont="1" applyBorder="1" applyAlignment="1">
      <alignment vertical="top"/>
    </xf>
    <xf numFmtId="0" fontId="3" fillId="0" borderId="63" xfId="0" applyFont="1" applyBorder="1" applyAlignment="1">
      <alignment vertical="top"/>
    </xf>
    <xf numFmtId="0" fontId="4" fillId="0" borderId="63" xfId="0" applyFont="1" applyBorder="1" applyAlignment="1">
      <alignment wrapText="1"/>
    </xf>
    <xf numFmtId="0" fontId="29" fillId="0" borderId="63" xfId="0" applyFont="1" applyBorder="1" applyAlignment="1">
      <alignment vertical="top" wrapText="1"/>
    </xf>
    <xf numFmtId="0" fontId="0" fillId="0" borderId="66" xfId="0" applyBorder="1" applyAlignment="1">
      <alignment horizontal="left" vertical="top" wrapText="1"/>
    </xf>
    <xf numFmtId="0" fontId="0" fillId="0" borderId="67" xfId="0" applyBorder="1" applyAlignment="1">
      <alignment horizontal="left" vertical="top" wrapText="1"/>
    </xf>
    <xf numFmtId="0" fontId="3" fillId="0" borderId="67" xfId="0" applyFont="1" applyBorder="1" applyAlignment="1">
      <alignment horizontal="right" vertical="top"/>
    </xf>
    <xf numFmtId="0" fontId="3" fillId="0" borderId="67" xfId="0" applyFont="1" applyBorder="1" applyAlignment="1">
      <alignment vertical="top"/>
    </xf>
    <xf numFmtId="0" fontId="3" fillId="0" borderId="68" xfId="0" applyFont="1" applyBorder="1" applyAlignment="1">
      <alignment vertical="top"/>
    </xf>
    <xf numFmtId="7" fontId="3" fillId="9" borderId="18" xfId="7" applyNumberFormat="1" applyFill="1" applyBorder="1" applyAlignment="1">
      <alignment horizontal="right" vertical="center" wrapText="1"/>
    </xf>
    <xf numFmtId="9" fontId="3" fillId="0" borderId="18" xfId="0" applyNumberFormat="1" applyFont="1" applyBorder="1" applyAlignment="1">
      <alignment vertical="center"/>
    </xf>
    <xf numFmtId="169" fontId="3" fillId="9" borderId="18" xfId="7" applyNumberFormat="1" applyFill="1" applyBorder="1" applyAlignment="1">
      <alignment horizontal="right" vertical="center" wrapText="1"/>
    </xf>
    <xf numFmtId="0" fontId="3" fillId="0" borderId="19" xfId="7" applyBorder="1" applyAlignment="1" applyProtection="1">
      <alignment vertical="center"/>
      <protection locked="0"/>
    </xf>
    <xf numFmtId="9" fontId="3" fillId="0" borderId="0" xfId="0" applyNumberFormat="1" applyFont="1" applyAlignment="1">
      <alignment horizontal="right" vertical="center" wrapText="1"/>
    </xf>
    <xf numFmtId="0" fontId="4" fillId="0" borderId="48" xfId="0" applyFont="1" applyBorder="1" applyAlignment="1">
      <alignment vertical="top"/>
    </xf>
    <xf numFmtId="0" fontId="7" fillId="0" borderId="70" xfId="0" applyFont="1" applyBorder="1" applyAlignment="1">
      <alignment vertical="top"/>
    </xf>
    <xf numFmtId="0" fontId="7" fillId="0" borderId="71" xfId="0" applyFont="1" applyBorder="1" applyAlignment="1">
      <alignment vertical="top"/>
    </xf>
    <xf numFmtId="0" fontId="3" fillId="0" borderId="70" xfId="0" applyFont="1" applyBorder="1" applyAlignment="1">
      <alignment vertical="top"/>
    </xf>
    <xf numFmtId="0" fontId="0" fillId="0" borderId="70" xfId="0" applyBorder="1" applyAlignment="1">
      <alignment vertical="top"/>
    </xf>
    <xf numFmtId="0" fontId="0" fillId="0" borderId="71" xfId="0" applyBorder="1" applyAlignment="1">
      <alignment vertical="top"/>
    </xf>
    <xf numFmtId="0" fontId="3" fillId="6" borderId="72" xfId="7" applyFill="1" applyBorder="1" applyAlignment="1">
      <alignment horizontal="right" vertical="top"/>
    </xf>
    <xf numFmtId="0" fontId="3" fillId="0" borderId="71" xfId="0" applyFont="1" applyBorder="1" applyAlignment="1">
      <alignment vertical="top"/>
    </xf>
    <xf numFmtId="0" fontId="3" fillId="0" borderId="70" xfId="7" applyBorder="1" applyAlignment="1">
      <alignment vertical="top"/>
    </xf>
    <xf numFmtId="0" fontId="3" fillId="0" borderId="71" xfId="7" applyBorder="1" applyAlignment="1">
      <alignment vertical="top"/>
    </xf>
    <xf numFmtId="0" fontId="3" fillId="0" borderId="72" xfId="7" applyBorder="1" applyAlignment="1">
      <alignment horizontal="right" vertical="top"/>
    </xf>
    <xf numFmtId="9" fontId="3" fillId="0" borderId="73" xfId="0" applyNumberFormat="1" applyFont="1" applyBorder="1" applyAlignment="1">
      <alignment vertical="top" wrapText="1"/>
    </xf>
    <xf numFmtId="0" fontId="7" fillId="0" borderId="39" xfId="0" applyFont="1" applyBorder="1"/>
    <xf numFmtId="0" fontId="3" fillId="0" borderId="29" xfId="7" applyBorder="1" applyAlignment="1">
      <alignment wrapText="1"/>
    </xf>
    <xf numFmtId="0" fontId="3" fillId="0" borderId="19" xfId="7" applyBorder="1" applyAlignment="1">
      <alignment horizontal="right" wrapText="1"/>
    </xf>
    <xf numFmtId="0" fontId="3" fillId="7" borderId="0" xfId="0" applyFont="1" applyFill="1" applyProtection="1">
      <protection locked="0"/>
    </xf>
    <xf numFmtId="171" fontId="9" fillId="0" borderId="0" xfId="0" applyNumberFormat="1" applyFont="1" applyAlignment="1">
      <alignment horizontal="center" vertical="top" wrapText="1"/>
    </xf>
    <xf numFmtId="0" fontId="3" fillId="0" borderId="0" xfId="0" applyFont="1" applyAlignment="1" applyProtection="1">
      <alignment horizontal="left" vertical="center" wrapText="1"/>
      <protection locked="0"/>
    </xf>
    <xf numFmtId="171" fontId="3" fillId="0" borderId="0" xfId="0" applyNumberFormat="1" applyFont="1" applyAlignment="1">
      <alignment vertical="top"/>
    </xf>
    <xf numFmtId="171" fontId="3" fillId="0" borderId="0" xfId="0" applyNumberFormat="1" applyFont="1" applyAlignment="1">
      <alignment vertical="top" wrapText="1"/>
    </xf>
    <xf numFmtId="171" fontId="9" fillId="15" borderId="0" xfId="0" applyNumberFormat="1" applyFont="1" applyFill="1" applyAlignment="1">
      <alignment horizontal="center" vertical="top" wrapText="1"/>
    </xf>
    <xf numFmtId="0" fontId="3" fillId="14" borderId="0" xfId="7" applyFill="1" applyBorder="1" applyAlignment="1" applyProtection="1">
      <alignment horizontal="center" vertical="top" wrapText="1"/>
      <protection locked="0"/>
    </xf>
    <xf numFmtId="0" fontId="38" fillId="0" borderId="0" xfId="0" applyFont="1" applyAlignment="1" applyProtection="1">
      <alignment horizontal="left"/>
      <protection locked="0"/>
    </xf>
    <xf numFmtId="0" fontId="32" fillId="0" borderId="0" xfId="0" applyFont="1" applyAlignment="1">
      <alignment horizontal="left" vertical="top" wrapText="1"/>
    </xf>
    <xf numFmtId="0" fontId="32" fillId="0" borderId="0" xfId="0" applyFont="1" applyAlignment="1">
      <alignment horizontal="left" wrapText="1"/>
    </xf>
    <xf numFmtId="0" fontId="3" fillId="0" borderId="77" xfId="0" applyFont="1" applyBorder="1"/>
    <xf numFmtId="0" fontId="3" fillId="0" borderId="78" xfId="0" applyFont="1" applyBorder="1"/>
    <xf numFmtId="0" fontId="3" fillId="0" borderId="27" xfId="7" applyBorder="1" applyAlignment="1">
      <alignment vertical="top" wrapText="1"/>
    </xf>
    <xf numFmtId="0" fontId="3" fillId="0" borderId="0" xfId="7" applyBorder="1" applyAlignment="1">
      <alignment vertical="top" wrapText="1"/>
    </xf>
    <xf numFmtId="14" fontId="4" fillId="0" borderId="27" xfId="7" applyNumberFormat="1" applyFont="1" applyBorder="1" applyAlignment="1" applyProtection="1">
      <alignment vertical="center" wrapText="1"/>
      <protection locked="0"/>
    </xf>
    <xf numFmtId="14" fontId="4" fillId="0" borderId="0" xfId="7" applyNumberFormat="1" applyFont="1" applyBorder="1" applyAlignment="1" applyProtection="1">
      <alignment vertical="center" wrapText="1"/>
      <protection locked="0"/>
    </xf>
    <xf numFmtId="0" fontId="3" fillId="45" borderId="58" xfId="0" applyFont="1" applyFill="1" applyBorder="1"/>
    <xf numFmtId="0" fontId="29" fillId="7" borderId="1" xfId="9" applyFont="1" applyFill="1" applyBorder="1" applyAlignment="1" applyProtection="1">
      <alignment vertical="center"/>
      <protection locked="0"/>
    </xf>
    <xf numFmtId="9" fontId="3" fillId="7" borderId="73" xfId="0" applyNumberFormat="1" applyFont="1" applyFill="1" applyBorder="1" applyAlignment="1" applyProtection="1">
      <alignment horizontal="right" vertical="center" wrapText="1"/>
      <protection locked="0"/>
    </xf>
    <xf numFmtId="167" fontId="3" fillId="7" borderId="18" xfId="7" applyNumberFormat="1" applyFill="1" applyBorder="1" applyAlignment="1" applyProtection="1">
      <alignment vertical="center"/>
      <protection locked="0"/>
    </xf>
    <xf numFmtId="0" fontId="23" fillId="0" borderId="2" xfId="9" applyFont="1" applyBorder="1"/>
    <xf numFmtId="0" fontId="3" fillId="0" borderId="79" xfId="0" applyFont="1" applyBorder="1" applyProtection="1">
      <protection locked="0"/>
    </xf>
    <xf numFmtId="0" fontId="3" fillId="0" borderId="80" xfId="0" applyFont="1" applyBorder="1" applyProtection="1">
      <protection locked="0"/>
    </xf>
    <xf numFmtId="0" fontId="3" fillId="0" borderId="0" xfId="0" applyFont="1" applyAlignment="1" applyProtection="1">
      <alignment horizontal="right"/>
      <protection locked="0"/>
    </xf>
    <xf numFmtId="0" fontId="11" fillId="0" borderId="0" xfId="0" applyFont="1" applyProtection="1">
      <protection locked="0"/>
    </xf>
    <xf numFmtId="0" fontId="32" fillId="0" borderId="0" xfId="0" applyFont="1" applyProtection="1">
      <protection locked="0"/>
    </xf>
    <xf numFmtId="0" fontId="3" fillId="0" borderId="82" xfId="0" applyFont="1" applyBorder="1" applyAlignment="1">
      <alignment horizontal="left" vertical="center"/>
    </xf>
    <xf numFmtId="0" fontId="3" fillId="0" borderId="83" xfId="0" applyFont="1" applyBorder="1"/>
    <xf numFmtId="0" fontId="3" fillId="0" borderId="84" xfId="0" applyFont="1" applyBorder="1"/>
    <xf numFmtId="0" fontId="3" fillId="0" borderId="85" xfId="0" applyFont="1" applyBorder="1"/>
    <xf numFmtId="0" fontId="3" fillId="45" borderId="0" xfId="0" applyFont="1" applyFill="1"/>
    <xf numFmtId="0" fontId="15" fillId="15" borderId="7" xfId="0" applyFont="1" applyFill="1" applyBorder="1" applyAlignment="1" applyProtection="1">
      <alignment vertical="top" wrapText="1"/>
      <protection locked="0"/>
    </xf>
    <xf numFmtId="0" fontId="3" fillId="8" borderId="1" xfId="1" applyFill="1" applyBorder="1" applyAlignment="1">
      <alignment horizontal="center" vertical="center" wrapText="1"/>
      <protection locked="0"/>
    </xf>
    <xf numFmtId="166" fontId="3" fillId="0" borderId="86" xfId="0" applyNumberFormat="1" applyFont="1" applyBorder="1"/>
    <xf numFmtId="0" fontId="3" fillId="0" borderId="87" xfId="0" applyFont="1" applyBorder="1"/>
    <xf numFmtId="0" fontId="3" fillId="0" borderId="88" xfId="0" applyFont="1" applyBorder="1" applyAlignment="1" applyProtection="1">
      <alignment vertical="top" wrapText="1"/>
      <protection locked="0"/>
    </xf>
    <xf numFmtId="0" fontId="3" fillId="0" borderId="89" xfId="0" applyFont="1" applyBorder="1" applyAlignment="1" applyProtection="1">
      <alignment vertical="top" wrapText="1"/>
      <protection locked="0"/>
    </xf>
    <xf numFmtId="0" fontId="32" fillId="15" borderId="0" xfId="0" applyFont="1" applyFill="1" applyAlignment="1">
      <alignment vertical="top"/>
    </xf>
    <xf numFmtId="0" fontId="32" fillId="0" borderId="0" xfId="0" applyFont="1" applyAlignment="1">
      <alignment vertical="top" wrapText="1"/>
    </xf>
    <xf numFmtId="0" fontId="35" fillId="0" borderId="0" xfId="0" applyFont="1" applyAlignment="1">
      <alignment wrapText="1"/>
    </xf>
    <xf numFmtId="0" fontId="35" fillId="0" borderId="0" xfId="0" applyFont="1" applyAlignment="1">
      <alignment vertical="top" wrapText="1"/>
    </xf>
    <xf numFmtId="0" fontId="4" fillId="0" borderId="0" xfId="0" applyFont="1" applyAlignment="1" applyProtection="1">
      <alignment horizontal="left" vertical="top" wrapText="1"/>
      <protection locked="0"/>
    </xf>
    <xf numFmtId="0" fontId="3" fillId="15" borderId="0" xfId="7" applyFill="1" applyBorder="1" applyAlignment="1" applyProtection="1">
      <alignment horizontal="left" vertical="top" wrapText="1"/>
      <protection locked="0"/>
    </xf>
    <xf numFmtId="166" fontId="3" fillId="0" borderId="0" xfId="7" applyNumberFormat="1" applyBorder="1" applyAlignment="1" applyProtection="1">
      <alignment horizontal="left" vertical="top" wrapText="1"/>
      <protection locked="0"/>
    </xf>
    <xf numFmtId="0" fontId="3" fillId="0" borderId="0" xfId="0" applyFont="1" applyAlignment="1">
      <alignment horizontal="center" vertical="top" wrapText="1"/>
    </xf>
    <xf numFmtId="0" fontId="25" fillId="0" borderId="4" xfId="9" applyFont="1" applyBorder="1" applyAlignment="1">
      <alignment vertical="top" wrapText="1"/>
    </xf>
    <xf numFmtId="0" fontId="3" fillId="0" borderId="0" xfId="10" applyFill="1" applyBorder="1" applyAlignment="1">
      <alignment horizontal="left" vertical="top"/>
    </xf>
    <xf numFmtId="0" fontId="3" fillId="0" borderId="81" xfId="0" applyFont="1" applyBorder="1" applyAlignment="1">
      <alignment vertical="top"/>
    </xf>
    <xf numFmtId="0" fontId="3" fillId="0" borderId="27" xfId="7" applyFill="1" applyBorder="1" applyAlignment="1">
      <alignment vertical="top" wrapText="1"/>
    </xf>
    <xf numFmtId="0" fontId="3" fillId="0" borderId="0" xfId="7" applyFill="1" applyBorder="1" applyAlignment="1">
      <alignment vertical="top" wrapText="1"/>
    </xf>
    <xf numFmtId="14" fontId="4" fillId="0" borderId="27" xfId="7" applyNumberFormat="1" applyFont="1" applyFill="1" applyBorder="1" applyAlignment="1" applyProtection="1">
      <alignment vertical="center" wrapText="1"/>
      <protection locked="0"/>
    </xf>
    <xf numFmtId="14" fontId="4" fillId="0" borderId="0" xfId="7" applyNumberFormat="1" applyFont="1" applyFill="1" applyBorder="1" applyAlignment="1" applyProtection="1">
      <alignment vertical="center" wrapText="1"/>
      <protection locked="0"/>
    </xf>
    <xf numFmtId="0" fontId="31" fillId="0" borderId="0" xfId="0" applyFont="1" applyAlignment="1">
      <alignment horizontal="center" vertical="top"/>
    </xf>
    <xf numFmtId="0" fontId="3" fillId="0" borderId="12" xfId="7" applyFill="1" applyAlignment="1" applyProtection="1">
      <alignment horizontal="left" vertical="top" wrapText="1"/>
      <protection locked="0"/>
    </xf>
    <xf numFmtId="0" fontId="3" fillId="0" borderId="12" xfId="0" applyFont="1" applyBorder="1" applyAlignment="1" applyProtection="1">
      <alignment horizontal="left" vertical="top" wrapText="1"/>
      <protection locked="0"/>
    </xf>
    <xf numFmtId="4" fontId="3" fillId="0" borderId="0" xfId="5" applyNumberFormat="1" applyFont="1" applyFill="1" applyAlignment="1">
      <alignment horizontal="right" vertical="center" wrapText="1"/>
    </xf>
    <xf numFmtId="0" fontId="3" fillId="0" borderId="0" xfId="0" applyFont="1" applyAlignment="1">
      <alignment horizontal="right" vertical="center"/>
    </xf>
    <xf numFmtId="0" fontId="3" fillId="15" borderId="57" xfId="0" applyFont="1" applyFill="1" applyBorder="1" applyAlignment="1">
      <alignment vertical="center"/>
    </xf>
    <xf numFmtId="0" fontId="3" fillId="15" borderId="58" xfId="0" applyFont="1" applyFill="1" applyBorder="1" applyAlignment="1">
      <alignment vertical="center"/>
    </xf>
    <xf numFmtId="0" fontId="3" fillId="7" borderId="12" xfId="7" applyFill="1" applyAlignment="1" applyProtection="1">
      <alignment horizontal="left" vertical="top" wrapText="1"/>
      <protection locked="0"/>
    </xf>
    <xf numFmtId="0" fontId="3" fillId="0" borderId="12" xfId="0" applyFont="1" applyBorder="1" applyAlignment="1" applyProtection="1">
      <alignment vertical="top" wrapText="1"/>
      <protection locked="0"/>
    </xf>
    <xf numFmtId="0" fontId="3" fillId="7" borderId="12" xfId="7" applyFill="1" applyAlignment="1" applyProtection="1">
      <alignment horizontal="center" vertical="center"/>
      <protection locked="0"/>
    </xf>
    <xf numFmtId="0" fontId="3" fillId="15" borderId="0" xfId="0" applyFont="1" applyFill="1"/>
    <xf numFmtId="0" fontId="15" fillId="0" borderId="0" xfId="0" applyFont="1" applyAlignment="1">
      <alignment vertical="center" wrapText="1"/>
    </xf>
    <xf numFmtId="0" fontId="3" fillId="8" borderId="1" xfId="0" applyFont="1" applyFill="1" applyBorder="1" applyAlignment="1" applyProtection="1">
      <alignment horizontal="center" vertical="center"/>
      <protection locked="0"/>
    </xf>
    <xf numFmtId="0" fontId="59" fillId="0" borderId="0" xfId="0" applyFont="1"/>
    <xf numFmtId="0" fontId="3" fillId="8" borderId="8" xfId="0" applyFont="1" applyFill="1" applyBorder="1" applyAlignment="1" applyProtection="1">
      <alignment horizontal="left" vertical="top"/>
      <protection locked="0"/>
    </xf>
    <xf numFmtId="0" fontId="3" fillId="8" borderId="9" xfId="0" applyFont="1" applyFill="1" applyBorder="1" applyAlignment="1" applyProtection="1">
      <alignment horizontal="left" vertical="top"/>
      <protection locked="0"/>
    </xf>
    <xf numFmtId="0" fontId="3" fillId="0" borderId="0" xfId="0" applyFont="1" applyAlignment="1">
      <alignment horizontal="center"/>
    </xf>
    <xf numFmtId="0" fontId="5" fillId="0" borderId="0" xfId="0" applyFont="1" applyAlignment="1">
      <alignment vertical="center"/>
    </xf>
    <xf numFmtId="171" fontId="3" fillId="0" borderId="0" xfId="45" applyNumberFormat="1" applyAlignment="1">
      <alignment vertical="top"/>
    </xf>
    <xf numFmtId="0" fontId="3" fillId="0" borderId="0" xfId="45" applyAlignment="1">
      <alignment vertical="top"/>
    </xf>
    <xf numFmtId="0" fontId="4" fillId="0" borderId="0" xfId="45" applyFont="1" applyAlignment="1">
      <alignment vertical="top"/>
    </xf>
    <xf numFmtId="0" fontId="32" fillId="0" borderId="0" xfId="45" applyFont="1" applyAlignment="1">
      <alignment vertical="top"/>
    </xf>
    <xf numFmtId="0" fontId="32" fillId="0" borderId="0" xfId="45" applyFont="1" applyAlignment="1">
      <alignment horizontal="right" vertical="top"/>
    </xf>
    <xf numFmtId="0" fontId="3" fillId="0" borderId="0" xfId="45" applyAlignment="1">
      <alignment horizontal="right"/>
    </xf>
    <xf numFmtId="0" fontId="3" fillId="0" borderId="0" xfId="45" applyAlignment="1" applyProtection="1">
      <alignment vertical="top"/>
      <protection locked="0"/>
    </xf>
    <xf numFmtId="0" fontId="3" fillId="0" borderId="0" xfId="45"/>
    <xf numFmtId="0" fontId="20" fillId="0" borderId="0" xfId="45" applyFont="1" applyAlignment="1">
      <alignment horizontal="left" vertical="center" wrapText="1"/>
    </xf>
    <xf numFmtId="0" fontId="3" fillId="0" borderId="0" xfId="45" applyAlignment="1">
      <alignment horizontal="left" vertical="center" wrapText="1"/>
    </xf>
    <xf numFmtId="0" fontId="3" fillId="0" borderId="0" xfId="45" applyAlignment="1">
      <alignment wrapText="1"/>
    </xf>
    <xf numFmtId="0" fontId="4" fillId="0" borderId="0" xfId="45" applyFont="1" applyAlignment="1">
      <alignment vertical="top" wrapText="1"/>
    </xf>
    <xf numFmtId="0" fontId="55" fillId="0" borderId="0" xfId="45" applyFont="1" applyAlignment="1">
      <alignment horizontal="center" wrapText="1"/>
    </xf>
    <xf numFmtId="0" fontId="12" fillId="0" borderId="0" xfId="45" applyFont="1" applyAlignment="1">
      <alignment vertical="top"/>
    </xf>
    <xf numFmtId="0" fontId="57" fillId="0" borderId="0" xfId="46" applyFont="1" applyAlignment="1">
      <alignment horizontal="center"/>
    </xf>
    <xf numFmtId="0" fontId="3" fillId="0" borderId="0" xfId="45" applyAlignment="1">
      <alignment vertical="top" wrapText="1"/>
    </xf>
    <xf numFmtId="0" fontId="56" fillId="0" borderId="0" xfId="45" applyFont="1" applyAlignment="1">
      <alignment horizontal="center" wrapText="1"/>
    </xf>
    <xf numFmtId="0" fontId="11" fillId="0" borderId="0" xfId="3" applyFont="1" applyFill="1" applyBorder="1" applyAlignment="1">
      <alignment horizontal="left" vertical="top"/>
    </xf>
    <xf numFmtId="0" fontId="10" fillId="0" borderId="0" xfId="45" applyFont="1" applyAlignment="1">
      <alignment horizontal="center" wrapText="1"/>
    </xf>
    <xf numFmtId="0" fontId="3" fillId="0" borderId="0" xfId="7" applyFill="1" applyBorder="1" applyAlignment="1">
      <alignment horizontal="center" wrapText="1"/>
    </xf>
    <xf numFmtId="0" fontId="3" fillId="0" borderId="0" xfId="7" applyFill="1" applyBorder="1" applyAlignment="1">
      <alignment horizontal="left" vertical="top" wrapText="1"/>
    </xf>
    <xf numFmtId="0" fontId="3" fillId="0" borderId="0" xfId="45" applyAlignment="1">
      <alignment horizontal="center" wrapText="1"/>
    </xf>
    <xf numFmtId="166" fontId="3" fillId="0" borderId="0" xfId="7" applyNumberFormat="1" applyFill="1" applyBorder="1" applyAlignment="1" applyProtection="1">
      <alignment horizontal="center" wrapText="1"/>
      <protection locked="0"/>
    </xf>
    <xf numFmtId="166" fontId="3" fillId="0" borderId="0" xfId="7" applyNumberFormat="1" applyFill="1" applyBorder="1" applyAlignment="1" applyProtection="1">
      <alignment horizontal="left" vertical="top" wrapText="1"/>
      <protection locked="0"/>
    </xf>
    <xf numFmtId="0" fontId="3" fillId="0" borderId="0" xfId="45" applyAlignment="1">
      <alignment horizontal="left" vertical="top" wrapText="1"/>
    </xf>
    <xf numFmtId="0" fontId="5" fillId="0" borderId="93" xfId="46" applyFont="1" applyBorder="1" applyAlignment="1">
      <alignment horizontal="left" vertical="center" wrapText="1"/>
    </xf>
    <xf numFmtId="0" fontId="60" fillId="0" borderId="93" xfId="45" applyFont="1" applyBorder="1" applyAlignment="1">
      <alignment horizontal="left" vertical="center" wrapText="1"/>
    </xf>
    <xf numFmtId="0" fontId="60" fillId="0" borderId="93" xfId="45" applyFont="1" applyBorder="1" applyAlignment="1" applyProtection="1">
      <alignment horizontal="center" vertical="center" wrapText="1"/>
      <protection locked="0"/>
    </xf>
    <xf numFmtId="0" fontId="3" fillId="0" borderId="0" xfId="6" applyFill="1" applyBorder="1" applyAlignment="1" applyProtection="1">
      <alignment horizontal="left" vertical="top" wrapText="1"/>
      <protection locked="0"/>
    </xf>
    <xf numFmtId="0" fontId="3" fillId="0" borderId="0" xfId="7" applyFill="1" applyBorder="1" applyAlignment="1" applyProtection="1">
      <alignment horizontal="left" vertical="top" wrapText="1"/>
      <protection locked="0"/>
    </xf>
    <xf numFmtId="0" fontId="3" fillId="0" borderId="0" xfId="45" applyAlignment="1">
      <alignment vertical="center"/>
    </xf>
    <xf numFmtId="0" fontId="57" fillId="0" borderId="0" xfId="46" applyFont="1" applyAlignment="1">
      <alignment horizontal="center" wrapText="1"/>
    </xf>
    <xf numFmtId="0" fontId="4" fillId="0" borderId="0" xfId="45" applyFont="1"/>
    <xf numFmtId="0" fontId="4" fillId="0" borderId="0" xfId="45" applyFont="1" applyAlignment="1">
      <alignment horizontal="center" wrapText="1"/>
    </xf>
    <xf numFmtId="0" fontId="3" fillId="0" borderId="0" xfId="3" applyFill="1" applyBorder="1" applyAlignment="1" applyProtection="1">
      <alignment horizontal="center" wrapText="1"/>
      <protection locked="0"/>
    </xf>
    <xf numFmtId="0" fontId="3" fillId="0" borderId="0" xfId="45" applyAlignment="1">
      <alignment horizontal="left" vertical="top"/>
    </xf>
    <xf numFmtId="0" fontId="32" fillId="0" borderId="0" xfId="45" applyFont="1" applyAlignment="1">
      <alignment horizontal="left" vertical="top"/>
    </xf>
    <xf numFmtId="0" fontId="31" fillId="0" borderId="0" xfId="45" applyFont="1" applyAlignment="1">
      <alignment horizontal="center" vertical="top"/>
    </xf>
    <xf numFmtId="0" fontId="9" fillId="0" borderId="0" xfId="45" applyFont="1" applyAlignment="1">
      <alignment horizontal="center" vertical="top" wrapText="1"/>
    </xf>
    <xf numFmtId="0" fontId="5" fillId="0" borderId="0" xfId="45" applyFont="1" applyAlignment="1">
      <alignment horizontal="center" wrapText="1"/>
    </xf>
    <xf numFmtId="0" fontId="3" fillId="0" borderId="0" xfId="45" applyAlignment="1" applyProtection="1">
      <alignment vertical="top" wrapText="1"/>
      <protection locked="0"/>
    </xf>
    <xf numFmtId="0" fontId="3" fillId="0" borderId="0" xfId="45" applyAlignment="1" applyProtection="1">
      <alignment horizontal="left" vertical="top" wrapText="1"/>
      <protection locked="0"/>
    </xf>
    <xf numFmtId="0" fontId="3" fillId="0" borderId="0" xfId="7" applyFill="1" applyBorder="1" applyAlignment="1" applyProtection="1">
      <alignment horizontal="center" vertical="center"/>
      <protection locked="0"/>
    </xf>
    <xf numFmtId="0" fontId="3" fillId="0" borderId="0" xfId="7" applyFill="1" applyBorder="1" applyAlignment="1" applyProtection="1">
      <alignment horizontal="center" wrapText="1"/>
      <protection locked="0"/>
    </xf>
    <xf numFmtId="0" fontId="3" fillId="0" borderId="0" xfId="45" applyAlignment="1" applyProtection="1">
      <alignment horizontal="center" wrapText="1"/>
      <protection locked="0"/>
    </xf>
    <xf numFmtId="0" fontId="3" fillId="0" borderId="0" xfId="10" applyFill="1" applyBorder="1" applyAlignment="1">
      <alignment horizontal="center" wrapText="1"/>
    </xf>
    <xf numFmtId="0" fontId="15" fillId="0" borderId="0" xfId="45" applyFont="1" applyAlignment="1">
      <alignment vertical="center" wrapText="1"/>
    </xf>
    <xf numFmtId="0" fontId="3" fillId="0" borderId="0" xfId="45" applyAlignment="1">
      <alignment vertical="center" wrapText="1"/>
    </xf>
    <xf numFmtId="0" fontId="3" fillId="0" borderId="0" xfId="45" applyAlignment="1">
      <alignment horizontal="right" vertical="center"/>
    </xf>
    <xf numFmtId="171" fontId="9" fillId="0" borderId="0" xfId="45" applyNumberFormat="1" applyFont="1" applyAlignment="1">
      <alignment horizontal="center" vertical="top" wrapText="1"/>
    </xf>
    <xf numFmtId="0" fontId="15" fillId="0" borderId="0" xfId="45" applyFont="1" applyAlignment="1">
      <alignment vertical="top"/>
    </xf>
    <xf numFmtId="0" fontId="4" fillId="0" borderId="0" xfId="45" applyFont="1" applyAlignment="1">
      <alignment horizontal="right" vertical="center"/>
    </xf>
    <xf numFmtId="4" fontId="3" fillId="0" borderId="0" xfId="5" applyNumberFormat="1" applyFill="1" applyBorder="1" applyAlignment="1">
      <alignment horizontal="right" vertical="center" wrapText="1"/>
    </xf>
    <xf numFmtId="0" fontId="15" fillId="0" borderId="0" xfId="7" applyFont="1" applyFill="1" applyBorder="1" applyAlignment="1" applyProtection="1">
      <alignment vertical="top" wrapText="1"/>
      <protection locked="0"/>
    </xf>
    <xf numFmtId="0" fontId="3" fillId="0" borderId="0" xfId="7" applyFill="1" applyBorder="1" applyAlignment="1" applyProtection="1">
      <alignment vertical="top" wrapText="1"/>
      <protection locked="0"/>
    </xf>
    <xf numFmtId="0" fontId="9" fillId="0" borderId="0" xfId="45" applyFont="1" applyAlignment="1">
      <alignment horizontal="left" vertical="top" wrapText="1"/>
    </xf>
    <xf numFmtId="0" fontId="9" fillId="0" borderId="0" xfId="45" applyFont="1" applyAlignment="1">
      <alignment horizontal="center" wrapText="1"/>
    </xf>
    <xf numFmtId="0" fontId="3" fillId="0" borderId="0" xfId="45" applyAlignment="1">
      <alignment horizontal="center" vertical="top" wrapText="1"/>
    </xf>
    <xf numFmtId="4" fontId="3" fillId="0" borderId="0" xfId="5" applyNumberFormat="1" applyFont="1" applyFill="1" applyBorder="1" applyAlignment="1">
      <alignment horizontal="right" vertical="center" wrapText="1"/>
    </xf>
    <xf numFmtId="0" fontId="5" fillId="0" borderId="0" xfId="45" applyFont="1" applyAlignment="1">
      <alignment vertical="top"/>
    </xf>
    <xf numFmtId="0" fontId="4" fillId="0" borderId="0" xfId="45" applyFont="1" applyAlignment="1">
      <alignment horizontal="left" vertical="top" wrapText="1"/>
    </xf>
    <xf numFmtId="171" fontId="9" fillId="15" borderId="0" xfId="45" applyNumberFormat="1" applyFont="1" applyFill="1" applyAlignment="1">
      <alignment horizontal="center" vertical="top" wrapText="1"/>
    </xf>
    <xf numFmtId="0" fontId="32" fillId="0" borderId="0" xfId="45" applyFont="1" applyAlignment="1">
      <alignment horizontal="left" vertical="top" wrapText="1"/>
    </xf>
    <xf numFmtId="0" fontId="4" fillId="0" borderId="0" xfId="45" applyFont="1" applyAlignment="1" applyProtection="1">
      <alignment horizontal="left" vertical="top" wrapText="1"/>
      <protection locked="0"/>
    </xf>
    <xf numFmtId="0" fontId="35" fillId="0" borderId="0" xfId="45" applyFont="1" applyAlignment="1">
      <alignment vertical="top" wrapText="1"/>
    </xf>
    <xf numFmtId="0" fontId="35" fillId="0" borderId="0" xfId="45" applyFont="1" applyAlignment="1">
      <alignment wrapText="1"/>
    </xf>
    <xf numFmtId="0" fontId="38" fillId="0" borderId="0" xfId="45" applyFont="1" applyAlignment="1" applyProtection="1">
      <alignment horizontal="left"/>
      <protection locked="0"/>
    </xf>
    <xf numFmtId="0" fontId="25" fillId="0" borderId="0" xfId="47" applyFont="1" applyAlignment="1">
      <alignment vertical="top" wrapText="1"/>
    </xf>
    <xf numFmtId="0" fontId="23" fillId="0" borderId="0" xfId="47" applyFont="1"/>
    <xf numFmtId="0" fontId="3" fillId="0" borderId="0" xfId="45" applyAlignment="1" applyProtection="1">
      <alignment horizontal="center" vertical="center"/>
      <protection locked="0"/>
    </xf>
    <xf numFmtId="0" fontId="3" fillId="0" borderId="0" xfId="45" applyAlignment="1" applyProtection="1">
      <alignment horizontal="left" vertical="top"/>
      <protection locked="0"/>
    </xf>
    <xf numFmtId="0" fontId="32" fillId="0" borderId="0" xfId="45" applyFont="1" applyAlignment="1">
      <alignment horizontal="left" wrapText="1"/>
    </xf>
    <xf numFmtId="0" fontId="3" fillId="0" borderId="0" xfId="45" applyAlignment="1">
      <alignment horizontal="right" vertical="top"/>
    </xf>
    <xf numFmtId="0" fontId="31" fillId="0" borderId="0" xfId="45" applyFont="1" applyAlignment="1">
      <alignment horizontal="left" vertical="top" wrapText="1"/>
    </xf>
    <xf numFmtId="0" fontId="3" fillId="0" borderId="0" xfId="7" applyFill="1" applyBorder="1" applyAlignment="1">
      <alignment horizontal="left" vertical="center" wrapText="1"/>
    </xf>
    <xf numFmtId="0" fontId="32" fillId="0" borderId="0" xfId="45" applyFont="1" applyAlignment="1">
      <alignment horizontal="center" vertical="top" wrapText="1"/>
    </xf>
    <xf numFmtId="0" fontId="3" fillId="0" borderId="0" xfId="7" applyFill="1" applyBorder="1" applyAlignment="1" applyProtection="1">
      <alignment horizontal="center" vertical="top" wrapText="1"/>
      <protection locked="0"/>
    </xf>
    <xf numFmtId="164" fontId="31" fillId="0" borderId="0" xfId="5" applyFont="1" applyFill="1" applyBorder="1" applyAlignment="1">
      <alignment horizontal="right" vertical="top" wrapText="1"/>
    </xf>
    <xf numFmtId="49" fontId="3" fillId="0" borderId="0" xfId="6" applyNumberFormat="1" applyFill="1" applyBorder="1" applyAlignment="1">
      <alignment vertical="top"/>
    </xf>
    <xf numFmtId="0" fontId="17" fillId="0" borderId="0" xfId="45" applyFont="1" applyAlignment="1">
      <alignment horizontal="right" vertical="top"/>
    </xf>
    <xf numFmtId="0" fontId="5" fillId="0" borderId="0" xfId="45" applyFont="1"/>
    <xf numFmtId="49" fontId="3" fillId="0" borderId="0" xfId="7" applyNumberFormat="1" applyFill="1" applyBorder="1" applyAlignment="1" applyProtection="1">
      <alignment horizontal="left" vertical="top" wrapText="1"/>
      <protection locked="0"/>
    </xf>
    <xf numFmtId="0" fontId="17" fillId="0" borderId="0" xfId="45" applyFont="1" applyAlignment="1">
      <alignment vertical="top" wrapText="1"/>
    </xf>
    <xf numFmtId="0" fontId="4" fillId="0" borderId="0" xfId="45" applyFont="1" applyAlignment="1">
      <alignment horizontal="right" vertical="top"/>
    </xf>
    <xf numFmtId="0" fontId="4" fillId="0" borderId="0" xfId="45" applyFont="1" applyAlignment="1" applyProtection="1">
      <alignment vertical="top"/>
      <protection locked="0"/>
    </xf>
    <xf numFmtId="0" fontId="4" fillId="0" borderId="0" xfId="45" applyFont="1" applyAlignment="1">
      <alignment vertical="center"/>
    </xf>
    <xf numFmtId="0" fontId="18" fillId="0" borderId="0" xfId="45" applyFont="1" applyAlignment="1" applyProtection="1">
      <alignment vertical="top"/>
      <protection locked="0"/>
    </xf>
    <xf numFmtId="0" fontId="18" fillId="0" borderId="0" xfId="45" applyFont="1" applyAlignment="1">
      <alignment vertical="top"/>
    </xf>
    <xf numFmtId="49" fontId="3" fillId="0" borderId="0" xfId="45" applyNumberFormat="1" applyAlignment="1">
      <alignment vertical="top"/>
    </xf>
    <xf numFmtId="49" fontId="3" fillId="0" borderId="0" xfId="45" applyNumberFormat="1" applyAlignment="1" applyProtection="1">
      <alignment vertical="top"/>
      <protection locked="0"/>
    </xf>
    <xf numFmtId="0" fontId="33" fillId="0" borderId="0" xfId="45" applyFont="1" applyAlignment="1">
      <alignment vertical="top"/>
    </xf>
    <xf numFmtId="0" fontId="4" fillId="0" borderId="0" xfId="0" applyFont="1" applyAlignment="1">
      <alignment horizontal="center"/>
    </xf>
    <xf numFmtId="166" fontId="4" fillId="0" borderId="0" xfId="0" applyNumberFormat="1" applyFont="1" applyAlignment="1">
      <alignment horizontal="right" wrapText="1"/>
    </xf>
    <xf numFmtId="0" fontId="3" fillId="0" borderId="0" xfId="0" applyFont="1" applyAlignment="1">
      <alignment horizontal="left"/>
    </xf>
    <xf numFmtId="0" fontId="3" fillId="0" borderId="58" xfId="0" applyFont="1" applyBorder="1"/>
    <xf numFmtId="0" fontId="3" fillId="0" borderId="59" xfId="0" applyFont="1" applyBorder="1"/>
    <xf numFmtId="0" fontId="15" fillId="42" borderId="7" xfId="0" applyFont="1" applyFill="1" applyBorder="1" applyAlignment="1" applyProtection="1">
      <alignment vertical="top" wrapText="1"/>
      <protection locked="0"/>
    </xf>
    <xf numFmtId="0" fontId="29" fillId="42" borderId="1" xfId="9" applyFont="1" applyFill="1" applyBorder="1" applyAlignment="1" applyProtection="1">
      <alignment vertical="center"/>
      <protection locked="0"/>
    </xf>
    <xf numFmtId="164" fontId="0" fillId="8" borderId="36" xfId="0" applyNumberFormat="1" applyFill="1" applyBorder="1" applyAlignment="1" applyProtection="1">
      <alignment vertical="top" wrapText="1"/>
      <protection locked="0"/>
    </xf>
    <xf numFmtId="0" fontId="3" fillId="0" borderId="25" xfId="0" applyFont="1" applyBorder="1" applyAlignment="1">
      <alignment vertical="top" wrapText="1"/>
    </xf>
    <xf numFmtId="0" fontId="3" fillId="0" borderId="12" xfId="0" applyFont="1" applyBorder="1" applyAlignment="1">
      <alignment vertical="top" wrapText="1"/>
    </xf>
    <xf numFmtId="164" fontId="3" fillId="8" borderId="12" xfId="7" applyNumberFormat="1" applyFill="1" applyAlignment="1" applyProtection="1">
      <alignment vertical="top" wrapText="1"/>
      <protection locked="0"/>
    </xf>
    <xf numFmtId="164" fontId="3" fillId="0" borderId="0" xfId="7" applyNumberFormat="1" applyBorder="1" applyAlignment="1">
      <alignment vertical="center" wrapText="1"/>
    </xf>
    <xf numFmtId="164" fontId="3" fillId="0" borderId="17" xfId="0" applyNumberFormat="1" applyFont="1" applyBorder="1" applyAlignment="1">
      <alignment vertical="top"/>
    </xf>
    <xf numFmtId="164" fontId="3" fillId="0" borderId="0" xfId="0" applyNumberFormat="1" applyFont="1" applyAlignment="1">
      <alignment vertical="top"/>
    </xf>
    <xf numFmtId="0" fontId="32" fillId="0" borderId="27" xfId="0" applyFont="1" applyBorder="1" applyAlignment="1">
      <alignment vertical="top" wrapText="1"/>
    </xf>
    <xf numFmtId="0" fontId="7" fillId="0" borderId="0" xfId="0" applyFont="1" applyAlignment="1">
      <alignment vertical="center"/>
    </xf>
    <xf numFmtId="0" fontId="22" fillId="15" borderId="4" xfId="0" applyFont="1" applyFill="1" applyBorder="1" applyAlignment="1" applyProtection="1">
      <alignment vertical="top" wrapText="1"/>
      <protection locked="0"/>
    </xf>
    <xf numFmtId="0" fontId="15" fillId="15" borderId="4" xfId="0" applyFont="1" applyFill="1" applyBorder="1" applyAlignment="1" applyProtection="1">
      <alignment vertical="top" wrapText="1"/>
      <protection locked="0"/>
    </xf>
    <xf numFmtId="0" fontId="3" fillId="7" borderId="1" xfId="0" applyFont="1" applyFill="1" applyBorder="1" applyAlignment="1" applyProtection="1">
      <alignment vertical="top" wrapText="1"/>
      <protection locked="0"/>
    </xf>
    <xf numFmtId="0" fontId="22" fillId="0" borderId="0" xfId="0" applyFont="1" applyAlignment="1" applyProtection="1">
      <alignment vertical="top" wrapText="1"/>
      <protection locked="0"/>
    </xf>
    <xf numFmtId="0" fontId="0" fillId="0" borderId="12" xfId="0" applyBorder="1" applyAlignment="1">
      <alignment vertical="top" wrapText="1"/>
    </xf>
    <xf numFmtId="0" fontId="3" fillId="8" borderId="12" xfId="0" applyFont="1" applyFill="1" applyBorder="1" applyAlignment="1" applyProtection="1">
      <alignment vertical="top" wrapText="1"/>
      <protection locked="0"/>
    </xf>
    <xf numFmtId="0" fontId="3" fillId="0" borderId="0" xfId="6" applyFill="1" applyAlignment="1" applyProtection="1">
      <alignment horizontal="left" vertical="top" wrapText="1"/>
    </xf>
    <xf numFmtId="0" fontId="3" fillId="0" borderId="12" xfId="0" applyFont="1" applyBorder="1" applyAlignment="1">
      <alignment horizontal="left" vertical="top" wrapText="1"/>
    </xf>
    <xf numFmtId="0" fontId="4" fillId="0" borderId="96" xfId="0" applyFont="1" applyBorder="1" applyAlignment="1">
      <alignment vertical="top"/>
    </xf>
    <xf numFmtId="0" fontId="35" fillId="0" borderId="96" xfId="0" applyFont="1" applyBorder="1" applyAlignment="1">
      <alignment wrapText="1"/>
    </xf>
    <xf numFmtId="0" fontId="35" fillId="0" borderId="96" xfId="0" applyFont="1" applyBorder="1" applyAlignment="1">
      <alignment vertical="top" wrapText="1"/>
    </xf>
    <xf numFmtId="0" fontId="23" fillId="0" borderId="96" xfId="9" applyFont="1" applyBorder="1"/>
    <xf numFmtId="0" fontId="7" fillId="0" borderId="96" xfId="0" applyFont="1" applyBorder="1" applyAlignment="1">
      <alignment vertical="center" wrapText="1"/>
    </xf>
    <xf numFmtId="164" fontId="3" fillId="0" borderId="99" xfId="6" applyNumberFormat="1" applyFill="1" applyBorder="1" applyAlignment="1" applyProtection="1">
      <alignment horizontal="left" vertical="center" wrapText="1"/>
      <protection locked="0"/>
    </xf>
    <xf numFmtId="164" fontId="3" fillId="0" borderId="99" xfId="3" applyNumberFormat="1" applyFill="1" applyBorder="1" applyAlignment="1" applyProtection="1">
      <alignment horizontal="left" vertical="center" wrapText="1"/>
      <protection locked="0"/>
    </xf>
    <xf numFmtId="49" fontId="3" fillId="12" borderId="99" xfId="6" applyNumberFormat="1" applyBorder="1" applyAlignment="1" applyProtection="1">
      <alignment vertical="center" wrapText="1"/>
      <protection locked="0"/>
    </xf>
    <xf numFmtId="49" fontId="3" fillId="8" borderId="99" xfId="3" applyNumberFormat="1" applyBorder="1" applyAlignment="1" applyProtection="1">
      <alignment vertical="center" wrapText="1"/>
      <protection locked="0"/>
    </xf>
    <xf numFmtId="49" fontId="3" fillId="12" borderId="99" xfId="6" applyNumberFormat="1" applyBorder="1" applyProtection="1">
      <protection locked="0"/>
    </xf>
    <xf numFmtId="49" fontId="3" fillId="8" borderId="99" xfId="3" applyNumberFormat="1" applyBorder="1" applyProtection="1">
      <protection locked="0"/>
    </xf>
    <xf numFmtId="0" fontId="3" fillId="42" borderId="93" xfId="0" applyFont="1" applyFill="1" applyBorder="1"/>
    <xf numFmtId="0" fontId="3" fillId="0" borderId="93" xfId="0" applyFont="1" applyBorder="1" applyAlignment="1">
      <alignment vertical="center"/>
    </xf>
    <xf numFmtId="166" fontId="3" fillId="0" borderId="93" xfId="0" applyNumberFormat="1" applyFont="1" applyBorder="1"/>
    <xf numFmtId="166" fontId="3" fillId="42" borderId="93" xfId="0" applyNumberFormat="1" applyFont="1" applyFill="1" applyBorder="1"/>
    <xf numFmtId="0" fontId="52" fillId="0" borderId="93" xfId="0" applyFont="1" applyBorder="1" applyAlignment="1">
      <alignment vertical="center"/>
    </xf>
    <xf numFmtId="0" fontId="4" fillId="42" borderId="93" xfId="0" applyFont="1" applyFill="1" applyBorder="1" applyAlignment="1">
      <alignment horizontal="center"/>
    </xf>
    <xf numFmtId="0" fontId="4" fillId="45" borderId="93" xfId="0" applyFont="1" applyFill="1" applyBorder="1" applyAlignment="1">
      <alignment horizontal="center"/>
    </xf>
    <xf numFmtId="0" fontId="3" fillId="15" borderId="93" xfId="0" applyFont="1" applyFill="1" applyBorder="1"/>
    <xf numFmtId="0" fontId="4" fillId="15" borderId="93" xfId="0" applyFont="1" applyFill="1" applyBorder="1" applyAlignment="1">
      <alignment horizontal="center"/>
    </xf>
    <xf numFmtId="0" fontId="3" fillId="45" borderId="93" xfId="0" applyFont="1" applyFill="1" applyBorder="1"/>
    <xf numFmtId="0" fontId="59" fillId="0" borderId="93" xfId="0" applyFont="1" applyBorder="1"/>
    <xf numFmtId="0" fontId="59" fillId="0" borderId="93" xfId="0" applyFont="1" applyBorder="1" applyAlignment="1">
      <alignment horizontal="left" vertical="center"/>
    </xf>
    <xf numFmtId="0" fontId="3" fillId="0" borderId="93" xfId="0" applyFont="1" applyBorder="1"/>
    <xf numFmtId="0" fontId="59" fillId="0" borderId="93" xfId="0" quotePrefix="1" applyFont="1" applyBorder="1"/>
    <xf numFmtId="0" fontId="16" fillId="0" borderId="93" xfId="2" applyFill="1" applyBorder="1"/>
    <xf numFmtId="0" fontId="16" fillId="0" borderId="93" xfId="2" applyBorder="1"/>
    <xf numFmtId="0" fontId="4" fillId="0" borderId="100" xfId="0" applyFont="1" applyBorder="1" applyAlignment="1">
      <alignment horizontal="center" vertical="center"/>
    </xf>
    <xf numFmtId="164" fontId="3" fillId="4" borderId="0" xfId="13" applyNumberFormat="1" applyFont="1" applyFill="1" applyProtection="1">
      <protection locked="0"/>
    </xf>
    <xf numFmtId="0" fontId="3" fillId="0" borderId="12" xfId="7" applyFill="1" applyAlignment="1" applyProtection="1">
      <alignment horizontal="left" vertical="top" wrapText="1"/>
    </xf>
    <xf numFmtId="0" fontId="3" fillId="0" borderId="0" xfId="0" applyFont="1" applyAlignment="1" applyProtection="1">
      <alignment vertical="top"/>
      <protection hidden="1"/>
    </xf>
    <xf numFmtId="0" fontId="3" fillId="0" borderId="0" xfId="7" applyFill="1" applyBorder="1" applyAlignment="1">
      <alignment horizontal="left" vertical="top" wrapText="1"/>
    </xf>
    <xf numFmtId="0" fontId="60" fillId="0" borderId="0" xfId="46" applyFont="1" applyAlignment="1">
      <alignment horizontal="left" vertical="top" wrapText="1"/>
    </xf>
    <xf numFmtId="0" fontId="3" fillId="0" borderId="0" xfId="45" applyAlignment="1">
      <alignment horizontal="left" wrapText="1"/>
    </xf>
    <xf numFmtId="166" fontId="3" fillId="0" borderId="0" xfId="7" applyNumberFormat="1" applyFill="1" applyBorder="1" applyAlignment="1" applyProtection="1">
      <alignment horizontal="left" vertical="top" wrapText="1"/>
      <protection locked="0"/>
    </xf>
    <xf numFmtId="0" fontId="3" fillId="0" borderId="0" xfId="45" applyAlignment="1">
      <alignment horizontal="left" vertical="top" wrapText="1"/>
    </xf>
    <xf numFmtId="0" fontId="60" fillId="0" borderId="92" xfId="46" applyFont="1" applyBorder="1" applyAlignment="1">
      <alignment horizontal="left" vertical="center"/>
    </xf>
    <xf numFmtId="0" fontId="3" fillId="0" borderId="92" xfId="45" applyBorder="1" applyAlignment="1">
      <alignment vertical="center"/>
    </xf>
    <xf numFmtId="0" fontId="57" fillId="0" borderId="0" xfId="45" applyFont="1" applyAlignment="1">
      <alignment horizontal="center"/>
    </xf>
    <xf numFmtId="0" fontId="3" fillId="0" borderId="0" xfId="45"/>
    <xf numFmtId="0" fontId="57" fillId="0" borderId="0" xfId="46" applyFont="1" applyAlignment="1">
      <alignment horizontal="center"/>
    </xf>
    <xf numFmtId="0" fontId="57" fillId="0" borderId="0" xfId="45" applyFont="1" applyAlignment="1">
      <alignment horizontal="center" vertical="center" wrapText="1"/>
    </xf>
    <xf numFmtId="0" fontId="60" fillId="0" borderId="0" xfId="46" applyFont="1" applyAlignment="1">
      <alignment horizontal="center"/>
    </xf>
    <xf numFmtId="0" fontId="20" fillId="0" borderId="0" xfId="46" applyFont="1" applyAlignment="1">
      <alignment horizontal="center" vertical="center"/>
    </xf>
    <xf numFmtId="0" fontId="3" fillId="0" borderId="0" xfId="11" applyFont="1" applyFill="1" applyBorder="1" applyAlignment="1">
      <alignment horizontal="left" vertical="top" wrapText="1"/>
    </xf>
    <xf numFmtId="14" fontId="3" fillId="0" borderId="0" xfId="7" applyNumberFormat="1" applyFill="1" applyBorder="1" applyAlignment="1" applyProtection="1">
      <alignment horizontal="left" vertical="center" wrapText="1"/>
      <protection locked="0"/>
    </xf>
    <xf numFmtId="0" fontId="3" fillId="0" borderId="0" xfId="7" applyFill="1" applyBorder="1" applyAlignment="1" applyProtection="1">
      <alignment horizontal="left" vertical="top" wrapText="1"/>
      <protection locked="0"/>
    </xf>
    <xf numFmtId="0" fontId="3" fillId="0" borderId="0" xfId="6" applyFill="1" applyBorder="1" applyAlignment="1" applyProtection="1">
      <alignment horizontal="left" vertical="top" wrapText="1"/>
      <protection locked="0"/>
    </xf>
    <xf numFmtId="0" fontId="3" fillId="0" borderId="0" xfId="45" applyAlignment="1">
      <alignment vertical="top" wrapText="1"/>
    </xf>
    <xf numFmtId="0" fontId="3" fillId="0" borderId="0" xfId="7" applyFill="1" applyBorder="1" applyAlignment="1" applyProtection="1">
      <alignment horizontal="left" vertical="top"/>
      <protection locked="0"/>
    </xf>
    <xf numFmtId="14" fontId="3" fillId="0" borderId="0" xfId="7" applyNumberFormat="1" applyFill="1" applyBorder="1" applyAlignment="1" applyProtection="1">
      <alignment horizontal="left" vertical="top" wrapText="1"/>
      <protection locked="0"/>
    </xf>
    <xf numFmtId="14" fontId="4" fillId="0" borderId="0" xfId="7" applyNumberFormat="1" applyFont="1" applyFill="1" applyBorder="1" applyAlignment="1" applyProtection="1">
      <alignment horizontal="left" vertical="center" wrapText="1"/>
      <protection locked="0"/>
    </xf>
    <xf numFmtId="0" fontId="3" fillId="0" borderId="0" xfId="45" applyAlignment="1" applyProtection="1">
      <alignment horizontal="left" vertical="top" wrapText="1"/>
      <protection locked="0"/>
    </xf>
    <xf numFmtId="164" fontId="3" fillId="0" borderId="0" xfId="7" applyNumberFormat="1" applyFill="1" applyBorder="1" applyAlignment="1" applyProtection="1">
      <alignment vertical="top" wrapText="1"/>
      <protection locked="0"/>
    </xf>
    <xf numFmtId="164" fontId="3" fillId="0" borderId="0" xfId="45" applyNumberFormat="1" applyAlignment="1" applyProtection="1">
      <alignment vertical="top" wrapText="1"/>
      <protection locked="0"/>
    </xf>
    <xf numFmtId="164" fontId="3" fillId="0" borderId="0" xfId="5" applyFill="1" applyBorder="1" applyAlignment="1">
      <alignment horizontal="right" vertical="top" wrapText="1"/>
    </xf>
    <xf numFmtId="164" fontId="3" fillId="0" borderId="0" xfId="45" applyNumberFormat="1" applyAlignment="1">
      <alignment horizontal="right" vertical="top" wrapText="1"/>
    </xf>
    <xf numFmtId="0" fontId="58" fillId="0" borderId="0" xfId="45" quotePrefix="1" applyFont="1" applyAlignment="1">
      <alignment horizontal="center" vertical="center" wrapText="1"/>
    </xf>
    <xf numFmtId="0" fontId="5" fillId="0" borderId="0" xfId="45" applyFont="1" applyAlignment="1">
      <alignment horizontal="left" vertical="top" wrapText="1"/>
    </xf>
    <xf numFmtId="0" fontId="3" fillId="0" borderId="0" xfId="45" applyAlignment="1">
      <alignment horizontal="left" vertical="top"/>
    </xf>
    <xf numFmtId="0" fontId="15" fillId="0" borderId="0" xfId="7" applyFont="1" applyFill="1" applyBorder="1" applyAlignment="1" applyProtection="1">
      <alignment horizontal="left" vertical="top" wrapText="1"/>
      <protection locked="0"/>
    </xf>
    <xf numFmtId="0" fontId="11" fillId="0" borderId="0" xfId="7" applyFont="1" applyFill="1" applyBorder="1" applyAlignment="1" applyProtection="1">
      <alignment horizontal="left" vertical="top" wrapText="1"/>
      <protection locked="0"/>
    </xf>
    <xf numFmtId="0" fontId="32" fillId="0" borderId="0" xfId="45" applyFont="1" applyAlignment="1">
      <alignment vertical="top" wrapText="1"/>
    </xf>
    <xf numFmtId="164" fontId="4" fillId="0" borderId="0" xfId="5" applyFont="1" applyFill="1" applyBorder="1" applyAlignment="1">
      <alignment horizontal="right" vertical="center" wrapText="1"/>
    </xf>
    <xf numFmtId="164" fontId="4" fillId="0" borderId="0" xfId="45" applyNumberFormat="1" applyFont="1" applyAlignment="1">
      <alignment horizontal="right" vertical="center"/>
    </xf>
    <xf numFmtId="0" fontId="7" fillId="0" borderId="0" xfId="45" applyFont="1" applyAlignment="1">
      <alignment horizontal="left" vertical="center" wrapText="1"/>
    </xf>
    <xf numFmtId="0" fontId="9" fillId="0" borderId="0" xfId="45" applyFont="1" applyAlignment="1">
      <alignment horizontal="center" vertical="top"/>
    </xf>
    <xf numFmtId="0" fontId="3" fillId="0" borderId="0" xfId="45" applyAlignment="1">
      <alignment horizontal="center" vertical="top"/>
    </xf>
    <xf numFmtId="164" fontId="3" fillId="0" borderId="0" xfId="7" applyNumberFormat="1" applyFill="1" applyBorder="1" applyAlignment="1" applyProtection="1">
      <alignment horizontal="right" vertical="center" wrapText="1"/>
      <protection locked="0"/>
    </xf>
    <xf numFmtId="164" fontId="3" fillId="0" borderId="0" xfId="45" applyNumberFormat="1" applyAlignment="1" applyProtection="1">
      <alignment horizontal="right" vertical="center" wrapText="1"/>
      <protection locked="0"/>
    </xf>
    <xf numFmtId="164" fontId="3" fillId="0" borderId="0" xfId="5" applyFill="1" applyBorder="1" applyAlignment="1">
      <alignment horizontal="right" vertical="center" wrapText="1"/>
    </xf>
    <xf numFmtId="164" fontId="3" fillId="0" borderId="0" xfId="45" applyNumberFormat="1" applyAlignment="1">
      <alignment horizontal="right" vertical="center" wrapText="1"/>
    </xf>
    <xf numFmtId="0" fontId="9" fillId="0" borderId="0" xfId="45" applyFont="1" applyAlignment="1">
      <alignment horizontal="right" vertical="center"/>
    </xf>
    <xf numFmtId="0" fontId="3" fillId="0" borderId="0" xfId="45" applyAlignment="1">
      <alignment horizontal="right" vertical="center"/>
    </xf>
    <xf numFmtId="164" fontId="4" fillId="0" borderId="0" xfId="5" applyFont="1" applyFill="1" applyBorder="1" applyAlignment="1">
      <alignment horizontal="center" vertical="center" wrapText="1"/>
    </xf>
    <xf numFmtId="0" fontId="4" fillId="0" borderId="0" xfId="45" applyFont="1" applyAlignment="1" applyProtection="1">
      <alignment horizontal="left" vertical="top" wrapText="1"/>
      <protection locked="0"/>
    </xf>
    <xf numFmtId="0" fontId="3" fillId="0" borderId="0" xfId="45" applyAlignment="1">
      <alignment vertical="top"/>
    </xf>
    <xf numFmtId="0" fontId="3" fillId="0" borderId="0" xfId="45" applyAlignment="1" applyProtection="1">
      <alignment vertical="top" wrapText="1"/>
      <protection locked="0"/>
    </xf>
    <xf numFmtId="0" fontId="35" fillId="0" borderId="0" xfId="45" applyFont="1" applyAlignment="1">
      <alignment vertical="top" wrapText="1"/>
    </xf>
    <xf numFmtId="0" fontId="7" fillId="0" borderId="0" xfId="45" applyFont="1" applyAlignment="1">
      <alignment horizontal="left" vertical="top" wrapText="1"/>
    </xf>
    <xf numFmtId="0" fontId="4" fillId="0" borderId="0" xfId="45" applyFont="1" applyAlignment="1">
      <alignment horizontal="left" vertical="top" wrapText="1"/>
    </xf>
    <xf numFmtId="0" fontId="3" fillId="0" borderId="0" xfId="45" applyAlignment="1" applyProtection="1">
      <alignment horizontal="left" vertical="center" wrapText="1"/>
      <protection locked="0"/>
    </xf>
    <xf numFmtId="0" fontId="32" fillId="0" borderId="0" xfId="45" applyFont="1" applyAlignment="1">
      <alignment horizontal="left" vertical="top" wrapText="1"/>
    </xf>
    <xf numFmtId="0" fontId="5" fillId="0" borderId="0" xfId="45" applyFont="1" applyAlignment="1">
      <alignment horizontal="left" vertical="center" wrapText="1"/>
    </xf>
    <xf numFmtId="0" fontId="3" fillId="0" borderId="0" xfId="45" applyAlignment="1">
      <alignment horizontal="left" vertical="center" wrapText="1"/>
    </xf>
    <xf numFmtId="0" fontId="22" fillId="0" borderId="0" xfId="45" applyFont="1" applyAlignment="1">
      <alignment horizontal="left" vertical="top" wrapText="1"/>
    </xf>
    <xf numFmtId="0" fontId="22" fillId="0" borderId="0" xfId="45" applyFont="1" applyAlignment="1" applyProtection="1">
      <alignment horizontal="left" vertical="top" wrapText="1"/>
      <protection locked="0"/>
    </xf>
    <xf numFmtId="0" fontId="3" fillId="0" borderId="0" xfId="45" applyAlignment="1" applyProtection="1">
      <alignment horizontal="left" vertical="top"/>
      <protection locked="0"/>
    </xf>
    <xf numFmtId="0" fontId="22" fillId="0" borderId="0" xfId="45" applyFont="1" applyAlignment="1" applyProtection="1">
      <alignment vertical="top" wrapText="1"/>
      <protection locked="0"/>
    </xf>
    <xf numFmtId="0" fontId="8" fillId="0" borderId="0" xfId="45" applyFont="1" applyAlignment="1" applyProtection="1">
      <alignment vertical="top" wrapText="1"/>
      <protection locked="0"/>
    </xf>
    <xf numFmtId="0" fontId="27" fillId="0" borderId="0" xfId="45" applyFont="1" applyAlignment="1" applyProtection="1">
      <alignment horizontal="left" vertical="top" wrapText="1"/>
      <protection locked="0"/>
    </xf>
    <xf numFmtId="0" fontId="25" fillId="0" borderId="0" xfId="47" applyFont="1" applyAlignment="1">
      <alignment horizontal="left" vertical="top" wrapText="1"/>
    </xf>
    <xf numFmtId="0" fontId="54" fillId="0" borderId="0" xfId="45" applyFont="1" applyAlignment="1">
      <alignment horizontal="left" vertical="top" wrapText="1"/>
    </xf>
    <xf numFmtId="49" fontId="3" fillId="0" borderId="0" xfId="7" applyNumberFormat="1" applyFill="1" applyBorder="1" applyAlignment="1" applyProtection="1">
      <alignment horizontal="left" vertical="top"/>
      <protection locked="0"/>
    </xf>
    <xf numFmtId="164" fontId="31" fillId="0" borderId="0" xfId="5" applyFont="1" applyFill="1" applyBorder="1" applyAlignment="1">
      <alignment horizontal="right" vertical="top" wrapText="1"/>
    </xf>
    <xf numFmtId="49" fontId="3" fillId="0" borderId="0" xfId="7" applyNumberFormat="1" applyFill="1" applyBorder="1" applyAlignment="1" applyProtection="1">
      <alignment horizontal="left" vertical="top" wrapText="1"/>
      <protection locked="0"/>
    </xf>
    <xf numFmtId="0" fontId="3" fillId="0" borderId="0" xfId="45" applyAlignment="1" applyProtection="1">
      <alignment wrapText="1"/>
      <protection locked="0"/>
    </xf>
    <xf numFmtId="0" fontId="3" fillId="0" borderId="0" xfId="7" applyFill="1" applyBorder="1" applyAlignment="1">
      <alignment horizontal="left" vertical="top"/>
    </xf>
    <xf numFmtId="0" fontId="38" fillId="0" borderId="0" xfId="45" applyFont="1" applyAlignment="1">
      <alignment horizontal="right" vertical="top" wrapText="1"/>
    </xf>
    <xf numFmtId="0" fontId="27" fillId="0" borderId="0" xfId="45" applyFont="1" applyAlignment="1" applyProtection="1">
      <alignment vertical="top" wrapText="1"/>
      <protection locked="0"/>
    </xf>
    <xf numFmtId="0" fontId="3" fillId="8" borderId="16" xfId="7" applyFill="1" applyBorder="1" applyAlignment="1" applyProtection="1">
      <alignment vertical="top" wrapText="1"/>
      <protection locked="0"/>
    </xf>
    <xf numFmtId="0" fontId="3" fillId="8" borderId="25" xfId="7" applyFill="1" applyBorder="1" applyAlignment="1" applyProtection="1">
      <alignment vertical="top" wrapText="1"/>
      <protection locked="0"/>
    </xf>
    <xf numFmtId="0" fontId="3" fillId="7" borderId="1" xfId="0" applyFont="1" applyFill="1" applyBorder="1" applyAlignment="1" applyProtection="1">
      <alignment horizontal="left" vertical="top" wrapText="1"/>
      <protection locked="0"/>
    </xf>
    <xf numFmtId="0" fontId="0" fillId="7" borderId="1" xfId="0" applyFill="1" applyBorder="1" applyAlignment="1" applyProtection="1">
      <alignment horizontal="left" vertical="top" wrapText="1"/>
      <protection locked="0"/>
    </xf>
    <xf numFmtId="0" fontId="3" fillId="7" borderId="16" xfId="7" applyFill="1" applyBorder="1" applyAlignment="1" applyProtection="1">
      <alignment horizontal="left" vertical="center"/>
      <protection locked="0"/>
    </xf>
    <xf numFmtId="0" fontId="3" fillId="7" borderId="26" xfId="7" applyFill="1" applyBorder="1" applyAlignment="1" applyProtection="1">
      <alignment horizontal="left" vertical="center"/>
      <protection locked="0"/>
    </xf>
    <xf numFmtId="0" fontId="3" fillId="7" borderId="16" xfId="7" applyFill="1" applyBorder="1" applyAlignment="1" applyProtection="1">
      <alignment horizontal="left" vertical="top" wrapText="1"/>
      <protection locked="0"/>
    </xf>
    <xf numFmtId="0" fontId="3" fillId="7" borderId="25" xfId="7" applyFill="1" applyBorder="1" applyAlignment="1" applyProtection="1">
      <alignment horizontal="left" vertical="top" wrapText="1"/>
      <protection locked="0"/>
    </xf>
    <xf numFmtId="0" fontId="3" fillId="7" borderId="26" xfId="7" applyFill="1" applyBorder="1" applyAlignment="1" applyProtection="1">
      <alignment horizontal="left" vertical="top" wrapText="1"/>
      <protection locked="0"/>
    </xf>
    <xf numFmtId="0" fontId="15" fillId="0" borderId="16" xfId="7" applyFont="1" applyFill="1" applyBorder="1" applyAlignment="1" applyProtection="1">
      <alignment horizontal="left" vertical="top" wrapText="1"/>
      <protection locked="0"/>
    </xf>
    <xf numFmtId="0" fontId="15" fillId="0" borderId="25" xfId="7" applyFont="1" applyFill="1" applyBorder="1" applyAlignment="1" applyProtection="1">
      <alignment horizontal="left" vertical="top" wrapText="1"/>
      <protection locked="0"/>
    </xf>
    <xf numFmtId="0" fontId="15" fillId="0" borderId="26" xfId="7" applyFont="1" applyFill="1" applyBorder="1" applyAlignment="1" applyProtection="1">
      <alignment horizontal="left" vertical="top" wrapText="1"/>
      <protection locked="0"/>
    </xf>
    <xf numFmtId="0" fontId="0" fillId="7" borderId="16" xfId="0" applyFill="1" applyBorder="1" applyAlignment="1" applyProtection="1">
      <alignment horizontal="left" vertical="top" wrapText="1"/>
      <protection locked="0"/>
    </xf>
    <xf numFmtId="0" fontId="0" fillId="7" borderId="25" xfId="0" applyFill="1" applyBorder="1" applyAlignment="1" applyProtection="1">
      <alignment horizontal="left" vertical="top" wrapText="1"/>
      <protection locked="0"/>
    </xf>
    <xf numFmtId="0" fontId="0" fillId="7" borderId="26" xfId="0" applyFill="1" applyBorder="1" applyAlignment="1" applyProtection="1">
      <alignment horizontal="left" vertical="top" wrapText="1"/>
      <protection locked="0"/>
    </xf>
    <xf numFmtId="0" fontId="5" fillId="0" borderId="23" xfId="0" applyFont="1" applyBorder="1" applyAlignment="1">
      <alignment horizontal="left" vertical="top" wrapText="1"/>
    </xf>
    <xf numFmtId="0" fontId="3" fillId="0" borderId="16" xfId="0" applyFont="1" applyBorder="1" applyAlignment="1" applyProtection="1">
      <alignment horizontal="left" vertical="top" wrapText="1"/>
      <protection locked="0"/>
    </xf>
    <xf numFmtId="0" fontId="3" fillId="0" borderId="26" xfId="0" applyFont="1" applyBorder="1" applyAlignment="1" applyProtection="1">
      <alignment horizontal="left" vertical="top" wrapText="1"/>
      <protection locked="0"/>
    </xf>
    <xf numFmtId="164" fontId="4" fillId="9" borderId="16" xfId="5" applyFont="1" applyBorder="1" applyAlignment="1">
      <alignment horizontal="center" vertical="center" wrapText="1"/>
    </xf>
    <xf numFmtId="164" fontId="4" fillId="9" borderId="26" xfId="5" applyFont="1" applyBorder="1" applyAlignment="1">
      <alignment horizontal="center" vertical="center" wrapText="1"/>
    </xf>
    <xf numFmtId="164" fontId="4" fillId="9" borderId="16" xfId="5" applyFont="1" applyBorder="1" applyAlignment="1">
      <alignment horizontal="right" vertical="center" wrapText="1"/>
    </xf>
    <xf numFmtId="164" fontId="4" fillId="9" borderId="26" xfId="0" applyNumberFormat="1" applyFont="1" applyFill="1" applyBorder="1" applyAlignment="1">
      <alignment horizontal="right" vertical="center"/>
    </xf>
    <xf numFmtId="0" fontId="3" fillId="8" borderId="16" xfId="7" applyFill="1" applyBorder="1" applyAlignment="1" applyProtection="1">
      <alignment horizontal="left" vertical="top" wrapText="1"/>
      <protection locked="0"/>
    </xf>
    <xf numFmtId="0" fontId="3" fillId="8" borderId="25" xfId="0" applyFont="1" applyFill="1" applyBorder="1" applyAlignment="1" applyProtection="1">
      <alignment horizontal="left" vertical="top" wrapText="1"/>
      <protection locked="0"/>
    </xf>
    <xf numFmtId="0" fontId="3" fillId="8" borderId="26" xfId="0" applyFont="1" applyFill="1" applyBorder="1" applyAlignment="1" applyProtection="1">
      <alignment horizontal="left" vertical="top" wrapText="1"/>
      <protection locked="0"/>
    </xf>
    <xf numFmtId="164" fontId="3" fillId="9" borderId="47" xfId="5" applyBorder="1" applyAlignment="1">
      <alignment horizontal="right" vertical="top" wrapText="1"/>
    </xf>
    <xf numFmtId="164" fontId="0" fillId="9" borderId="44" xfId="0" applyNumberFormat="1" applyFill="1" applyBorder="1" applyAlignment="1">
      <alignment horizontal="right" vertical="top" wrapText="1"/>
    </xf>
    <xf numFmtId="0" fontId="15" fillId="0" borderId="16" xfId="7" applyFont="1" applyFill="1" applyBorder="1" applyAlignment="1" applyProtection="1">
      <alignment horizontal="left" vertical="top" wrapText="1"/>
    </xf>
    <xf numFmtId="0" fontId="15" fillId="0" borderId="25" xfId="7" applyFont="1" applyFill="1" applyBorder="1" applyAlignment="1" applyProtection="1">
      <alignment horizontal="left" vertical="top" wrapText="1"/>
    </xf>
    <xf numFmtId="0" fontId="15" fillId="0" borderId="26" xfId="7" applyFont="1" applyFill="1" applyBorder="1" applyAlignment="1" applyProtection="1">
      <alignment horizontal="left" vertical="top" wrapText="1"/>
    </xf>
    <xf numFmtId="0" fontId="11" fillId="0" borderId="16" xfId="7" applyFont="1" applyFill="1" applyBorder="1" applyAlignment="1" applyProtection="1">
      <alignment horizontal="left" vertical="top" wrapText="1"/>
    </xf>
    <xf numFmtId="0" fontId="11" fillId="0" borderId="25" xfId="7" applyFont="1" applyFill="1" applyBorder="1" applyAlignment="1" applyProtection="1">
      <alignment horizontal="left" vertical="top" wrapText="1"/>
    </xf>
    <xf numFmtId="0" fontId="11" fillId="0" borderId="26" xfId="7" applyFont="1" applyFill="1" applyBorder="1" applyAlignment="1" applyProtection="1">
      <alignment horizontal="left" vertical="top" wrapText="1"/>
    </xf>
    <xf numFmtId="49" fontId="3" fillId="8" borderId="16" xfId="7" applyNumberFormat="1" applyFill="1" applyBorder="1" applyAlignment="1" applyProtection="1">
      <alignment horizontal="left" vertical="top" wrapText="1"/>
      <protection locked="0"/>
    </xf>
    <xf numFmtId="49" fontId="3" fillId="8" borderId="25" xfId="7" applyNumberFormat="1" applyFill="1" applyBorder="1" applyAlignment="1" applyProtection="1">
      <alignment horizontal="left" vertical="top" wrapText="1"/>
      <protection locked="0"/>
    </xf>
    <xf numFmtId="49" fontId="3" fillId="8" borderId="26" xfId="7" applyNumberFormat="1" applyFill="1" applyBorder="1" applyAlignment="1" applyProtection="1">
      <alignment horizontal="left" vertical="top" wrapText="1"/>
      <protection locked="0"/>
    </xf>
    <xf numFmtId="0" fontId="3" fillId="0" borderId="16" xfId="7" applyBorder="1" applyAlignment="1">
      <alignment horizontal="left" vertical="top"/>
    </xf>
    <xf numFmtId="0" fontId="3" fillId="0" borderId="25" xfId="7" applyBorder="1" applyAlignment="1">
      <alignment horizontal="left" vertical="top"/>
    </xf>
    <xf numFmtId="0" fontId="3" fillId="0" borderId="26" xfId="7" applyBorder="1" applyAlignment="1">
      <alignment horizontal="left" vertical="top"/>
    </xf>
    <xf numFmtId="49" fontId="3" fillId="8" borderId="43" xfId="7" applyNumberFormat="1" applyFill="1" applyBorder="1" applyAlignment="1" applyProtection="1">
      <alignment horizontal="left" vertical="top"/>
      <protection locked="0"/>
    </xf>
    <xf numFmtId="49" fontId="3" fillId="8" borderId="21" xfId="7" applyNumberFormat="1" applyFill="1" applyBorder="1" applyAlignment="1" applyProtection="1">
      <alignment horizontal="left" vertical="top"/>
      <protection locked="0"/>
    </xf>
    <xf numFmtId="49" fontId="3" fillId="8" borderId="44" xfId="7" applyNumberFormat="1" applyFill="1" applyBorder="1" applyAlignment="1" applyProtection="1">
      <alignment horizontal="left" vertical="top"/>
      <protection locked="0"/>
    </xf>
    <xf numFmtId="49" fontId="3" fillId="8" borderId="35" xfId="7" applyNumberFormat="1" applyFill="1" applyBorder="1" applyAlignment="1" applyProtection="1">
      <alignment horizontal="left" vertical="top"/>
      <protection locked="0"/>
    </xf>
    <xf numFmtId="49" fontId="3" fillId="8" borderId="23" xfId="7" applyNumberFormat="1" applyFill="1" applyBorder="1" applyAlignment="1" applyProtection="1">
      <alignment horizontal="left" vertical="top"/>
      <protection locked="0"/>
    </xf>
    <xf numFmtId="49" fontId="3" fillId="8" borderId="24" xfId="7" applyNumberFormat="1" applyFill="1" applyBorder="1" applyAlignment="1" applyProtection="1">
      <alignment horizontal="left" vertical="top"/>
      <protection locked="0"/>
    </xf>
    <xf numFmtId="164" fontId="31" fillId="0" borderId="0" xfId="5" applyFont="1" applyFill="1" applyAlignment="1">
      <alignment horizontal="right" vertical="top" wrapText="1"/>
    </xf>
    <xf numFmtId="0" fontId="3" fillId="8" borderId="8" xfId="0" applyFont="1" applyFill="1" applyBorder="1" applyAlignment="1" applyProtection="1">
      <alignment horizontal="left" vertical="top"/>
      <protection locked="0"/>
    </xf>
    <xf numFmtId="0" fontId="3" fillId="8" borderId="9" xfId="0" applyFont="1" applyFill="1" applyBorder="1" applyAlignment="1" applyProtection="1">
      <alignment horizontal="left" vertical="top"/>
      <protection locked="0"/>
    </xf>
    <xf numFmtId="0" fontId="38" fillId="0" borderId="0" xfId="0" applyFont="1" applyAlignment="1">
      <alignment horizontal="right" vertical="top" wrapText="1"/>
    </xf>
    <xf numFmtId="49" fontId="3" fillId="7" borderId="16" xfId="7" applyNumberFormat="1" applyFill="1" applyBorder="1" applyAlignment="1" applyProtection="1">
      <alignment horizontal="left" vertical="top"/>
      <protection locked="0"/>
    </xf>
    <xf numFmtId="49" fontId="3" fillId="7" borderId="25" xfId="7" applyNumberFormat="1" applyFill="1" applyBorder="1" applyAlignment="1" applyProtection="1">
      <alignment horizontal="left" vertical="top"/>
      <protection locked="0"/>
    </xf>
    <xf numFmtId="49" fontId="3" fillId="7" borderId="26" xfId="7" applyNumberFormat="1" applyFill="1" applyBorder="1" applyAlignment="1" applyProtection="1">
      <alignment horizontal="left" vertical="top"/>
      <protection locked="0"/>
    </xf>
    <xf numFmtId="0" fontId="3" fillId="0" borderId="43" xfId="7" applyBorder="1" applyAlignment="1">
      <alignment horizontal="left" vertical="top" wrapText="1"/>
    </xf>
    <xf numFmtId="0" fontId="3" fillId="0" borderId="21" xfId="7" applyBorder="1" applyAlignment="1">
      <alignment horizontal="left" vertical="top" wrapText="1"/>
    </xf>
    <xf numFmtId="0" fontId="0" fillId="0" borderId="44" xfId="0" applyBorder="1" applyAlignment="1">
      <alignment vertical="top" wrapText="1"/>
    </xf>
    <xf numFmtId="0" fontId="3" fillId="0" borderId="35" xfId="7" applyBorder="1" applyAlignment="1">
      <alignment horizontal="left" vertical="top" wrapText="1"/>
    </xf>
    <xf numFmtId="0" fontId="3" fillId="0" borderId="23" xfId="7" applyBorder="1" applyAlignment="1">
      <alignment horizontal="left" vertical="top" wrapText="1"/>
    </xf>
    <xf numFmtId="0" fontId="0" fillId="0" borderId="24" xfId="0" applyBorder="1" applyAlignment="1">
      <alignment vertical="top" wrapText="1"/>
    </xf>
    <xf numFmtId="0" fontId="27" fillId="7" borderId="40" xfId="0" applyFont="1" applyFill="1" applyBorder="1" applyAlignment="1" applyProtection="1">
      <alignment vertical="top" wrapText="1"/>
      <protection locked="0"/>
    </xf>
    <xf numFmtId="0" fontId="27" fillId="7" borderId="41" xfId="0" applyFont="1" applyFill="1" applyBorder="1" applyAlignment="1" applyProtection="1">
      <alignment vertical="top" wrapText="1"/>
      <protection locked="0"/>
    </xf>
    <xf numFmtId="0" fontId="27" fillId="7" borderId="42" xfId="0" applyFont="1" applyFill="1" applyBorder="1" applyAlignment="1" applyProtection="1">
      <alignment vertical="top" wrapText="1"/>
      <protection locked="0"/>
    </xf>
    <xf numFmtId="0" fontId="3" fillId="0" borderId="25" xfId="0" applyFont="1" applyBorder="1" applyAlignment="1">
      <alignment horizontal="left" vertical="center" wrapText="1"/>
    </xf>
    <xf numFmtId="0" fontId="3" fillId="0" borderId="16" xfId="7" applyBorder="1" applyAlignment="1">
      <alignment horizontal="left" vertical="top" wrapText="1"/>
    </xf>
    <xf numFmtId="0" fontId="3" fillId="0" borderId="25" xfId="7" applyBorder="1" applyAlignment="1">
      <alignment horizontal="left" vertical="top" wrapText="1"/>
    </xf>
    <xf numFmtId="0" fontId="3" fillId="0" borderId="26" xfId="7" applyBorder="1" applyAlignment="1">
      <alignment horizontal="left" vertical="top" wrapText="1"/>
    </xf>
    <xf numFmtId="0" fontId="3" fillId="6" borderId="0" xfId="7" applyFill="1" applyBorder="1" applyAlignment="1">
      <alignment horizontal="left" vertical="top" wrapText="1"/>
    </xf>
    <xf numFmtId="49" fontId="3" fillId="7" borderId="12" xfId="7" applyNumberFormat="1" applyFill="1" applyAlignment="1" applyProtection="1">
      <alignment horizontal="left" vertical="top"/>
      <protection locked="0"/>
    </xf>
    <xf numFmtId="0" fontId="3" fillId="0" borderId="12" xfId="7" applyAlignment="1">
      <alignment horizontal="left" vertical="top" wrapText="1"/>
    </xf>
    <xf numFmtId="0" fontId="0" fillId="0" borderId="36" xfId="0" applyBorder="1" applyAlignment="1">
      <alignment vertical="top"/>
    </xf>
    <xf numFmtId="0" fontId="3" fillId="12" borderId="43" xfId="6" applyBorder="1" applyAlignment="1" applyProtection="1">
      <alignment horizontal="left" vertical="top" wrapText="1"/>
      <protection locked="0"/>
    </xf>
    <xf numFmtId="0" fontId="3" fillId="12" borderId="21" xfId="6" applyBorder="1" applyAlignment="1" applyProtection="1">
      <alignment horizontal="left" vertical="top" wrapText="1"/>
      <protection locked="0"/>
    </xf>
    <xf numFmtId="0" fontId="0" fillId="0" borderId="21" xfId="0" applyBorder="1" applyAlignment="1" applyProtection="1">
      <alignment wrapText="1"/>
      <protection locked="0"/>
    </xf>
    <xf numFmtId="0" fontId="0" fillId="0" borderId="44" xfId="0" applyBorder="1" applyAlignment="1" applyProtection="1">
      <alignment wrapText="1"/>
      <protection locked="0"/>
    </xf>
    <xf numFmtId="0" fontId="3" fillId="12" borderId="27"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0" borderId="0" xfId="0" applyAlignment="1" applyProtection="1">
      <alignment wrapText="1"/>
      <protection locked="0"/>
    </xf>
    <xf numFmtId="0" fontId="0" fillId="0" borderId="90" xfId="0" applyBorder="1" applyAlignment="1" applyProtection="1">
      <alignment wrapText="1"/>
      <protection locked="0"/>
    </xf>
    <xf numFmtId="0" fontId="0" fillId="0" borderId="35" xfId="0" applyBorder="1" applyAlignment="1" applyProtection="1">
      <alignment wrapText="1"/>
      <protection locked="0"/>
    </xf>
    <xf numFmtId="0" fontId="0" fillId="0" borderId="23" xfId="0" applyBorder="1" applyAlignment="1" applyProtection="1">
      <alignment wrapText="1"/>
      <protection locked="0"/>
    </xf>
    <xf numFmtId="0" fontId="0" fillId="0" borderId="24" xfId="0" applyBorder="1" applyAlignment="1" applyProtection="1">
      <alignment wrapText="1"/>
      <protection locked="0"/>
    </xf>
    <xf numFmtId="0" fontId="5" fillId="0" borderId="0" xfId="0" applyFont="1" applyAlignment="1">
      <alignment horizontal="left" vertical="top" wrapText="1"/>
    </xf>
    <xf numFmtId="0" fontId="0" fillId="0" borderId="25" xfId="0" applyBorder="1" applyAlignment="1">
      <alignment horizontal="left" vertical="top" wrapText="1"/>
    </xf>
    <xf numFmtId="49" fontId="3" fillId="7" borderId="43" xfId="7" applyNumberFormat="1" applyFill="1" applyBorder="1" applyAlignment="1" applyProtection="1">
      <alignment horizontal="left" vertical="top" wrapText="1"/>
      <protection locked="0"/>
    </xf>
    <xf numFmtId="0" fontId="0" fillId="7" borderId="21" xfId="0" applyFill="1" applyBorder="1" applyAlignment="1" applyProtection="1">
      <alignment vertical="top" wrapText="1"/>
      <protection locked="0"/>
    </xf>
    <xf numFmtId="0" fontId="0" fillId="7" borderId="27"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35" xfId="0" applyFill="1" applyBorder="1" applyAlignment="1" applyProtection="1">
      <alignment vertical="top" wrapText="1"/>
      <protection locked="0"/>
    </xf>
    <xf numFmtId="0" fontId="0" fillId="7" borderId="23" xfId="0" applyFill="1" applyBorder="1" applyAlignment="1" applyProtection="1">
      <alignment vertical="top" wrapText="1"/>
      <protection locked="0"/>
    </xf>
    <xf numFmtId="0" fontId="3" fillId="6" borderId="0" xfId="0" applyFont="1" applyFill="1" applyAlignment="1">
      <alignment horizontal="left" vertical="top" wrapText="1"/>
    </xf>
    <xf numFmtId="0" fontId="54" fillId="0" borderId="0" xfId="0" applyFont="1" applyAlignment="1">
      <alignment horizontal="left" vertical="top" wrapText="1"/>
    </xf>
    <xf numFmtId="0" fontId="0" fillId="0" borderId="0" xfId="0" applyAlignment="1">
      <alignment vertical="top"/>
    </xf>
    <xf numFmtId="0" fontId="5" fillId="0" borderId="0" xfId="0" applyFont="1" applyAlignment="1">
      <alignment horizontal="left" wrapText="1"/>
    </xf>
    <xf numFmtId="0" fontId="4" fillId="0" borderId="0" xfId="0" applyFont="1" applyAlignment="1">
      <alignment horizontal="left" vertical="top" wrapText="1"/>
    </xf>
    <xf numFmtId="0" fontId="3" fillId="7" borderId="19" xfId="0" applyFont="1" applyFill="1" applyBorder="1" applyAlignment="1" applyProtection="1">
      <alignment horizontal="left" vertical="center" wrapText="1"/>
      <protection locked="0"/>
    </xf>
    <xf numFmtId="0" fontId="3" fillId="7" borderId="37" xfId="0" applyFont="1" applyFill="1" applyBorder="1" applyAlignment="1" applyProtection="1">
      <alignment horizontal="left" vertical="center" wrapText="1"/>
      <protection locked="0"/>
    </xf>
    <xf numFmtId="0" fontId="3" fillId="7" borderId="20" xfId="0" applyFont="1" applyFill="1" applyBorder="1" applyAlignment="1" applyProtection="1">
      <alignment horizontal="left" vertical="center" wrapText="1"/>
      <protection locked="0"/>
    </xf>
    <xf numFmtId="0" fontId="32" fillId="0" borderId="0" xfId="0" applyFont="1" applyAlignment="1">
      <alignment horizontal="left" vertical="top" wrapText="1"/>
    </xf>
    <xf numFmtId="0" fontId="22" fillId="43" borderId="29" xfId="0" applyFont="1" applyFill="1" applyBorder="1" applyAlignment="1">
      <alignment horizontal="left" vertical="top" wrapText="1"/>
    </xf>
    <xf numFmtId="0" fontId="0" fillId="0" borderId="22" xfId="0" applyBorder="1" applyAlignment="1">
      <alignment horizontal="left" vertical="top" wrapText="1"/>
    </xf>
    <xf numFmtId="0" fontId="0" fillId="0" borderId="15" xfId="0"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13" xfId="0" applyBorder="1" applyAlignment="1">
      <alignment horizontal="left" vertical="top" wrapText="1"/>
    </xf>
    <xf numFmtId="0" fontId="0" fillId="0" borderId="19" xfId="0" applyBorder="1" applyAlignment="1">
      <alignment horizontal="left" vertical="top" wrapText="1"/>
    </xf>
    <xf numFmtId="0" fontId="0" fillId="0" borderId="37" xfId="0" applyBorder="1" applyAlignment="1">
      <alignment horizontal="left" vertical="top" wrapText="1"/>
    </xf>
    <xf numFmtId="0" fontId="0" fillId="0" borderId="20" xfId="0" applyBorder="1" applyAlignment="1">
      <alignment horizontal="left" vertical="top" wrapText="1"/>
    </xf>
    <xf numFmtId="0" fontId="27" fillId="15" borderId="4" xfId="0" applyFont="1" applyFill="1" applyBorder="1" applyAlignment="1" applyProtection="1">
      <alignment horizontal="left" vertical="top" wrapText="1"/>
      <protection locked="0"/>
    </xf>
    <xf numFmtId="0" fontId="27" fillId="15" borderId="8" xfId="0" applyFont="1" applyFill="1" applyBorder="1" applyAlignment="1" applyProtection="1">
      <alignment horizontal="left" vertical="top" wrapText="1"/>
      <protection locked="0"/>
    </xf>
    <xf numFmtId="0" fontId="27" fillId="15" borderId="9" xfId="0" applyFont="1" applyFill="1" applyBorder="1" applyAlignment="1" applyProtection="1">
      <alignment horizontal="left" vertical="top" wrapText="1"/>
      <protection locked="0"/>
    </xf>
    <xf numFmtId="164" fontId="3" fillId="9" borderId="94" xfId="5" applyBorder="1" applyAlignment="1">
      <alignment horizontal="left" vertical="top" wrapText="1"/>
    </xf>
    <xf numFmtId="164" fontId="3" fillId="9" borderId="26" xfId="5" applyBorder="1" applyAlignment="1">
      <alignment horizontal="left" vertical="top" wrapText="1"/>
    </xf>
    <xf numFmtId="164" fontId="3" fillId="8" borderId="16" xfId="7" applyNumberFormat="1" applyFill="1" applyBorder="1" applyAlignment="1" applyProtection="1">
      <alignment horizontal="left" vertical="top" wrapText="1"/>
      <protection locked="0"/>
    </xf>
    <xf numFmtId="164" fontId="3" fillId="8" borderId="36" xfId="7" applyNumberFormat="1" applyFill="1" applyBorder="1" applyAlignment="1" applyProtection="1">
      <alignment horizontal="left" vertical="top" wrapText="1"/>
      <protection locked="0"/>
    </xf>
    <xf numFmtId="0" fontId="5" fillId="0" borderId="0" xfId="0" applyFont="1" applyAlignment="1">
      <alignment vertical="top"/>
    </xf>
    <xf numFmtId="0" fontId="4" fillId="0" borderId="0" xfId="0" applyFont="1" applyAlignment="1" applyProtection="1">
      <alignment horizontal="left" vertical="top" wrapText="1"/>
      <protection locked="0"/>
    </xf>
    <xf numFmtId="0" fontId="3" fillId="0" borderId="0" xfId="0" applyFont="1" applyAlignment="1">
      <alignment vertical="top"/>
    </xf>
    <xf numFmtId="0" fontId="4" fillId="7" borderId="29" xfId="0" applyFont="1" applyFill="1" applyBorder="1" applyAlignment="1" applyProtection="1">
      <alignment horizontal="left" vertical="top" wrapText="1"/>
      <protection locked="0"/>
    </xf>
    <xf numFmtId="0" fontId="3" fillId="7" borderId="22" xfId="0" applyFont="1" applyFill="1" applyBorder="1" applyAlignment="1" applyProtection="1">
      <alignment vertical="top" wrapText="1"/>
      <protection locked="0"/>
    </xf>
    <xf numFmtId="0" fontId="3" fillId="7" borderId="15" xfId="0" applyFont="1" applyFill="1" applyBorder="1" applyAlignment="1" applyProtection="1">
      <alignment vertical="top" wrapText="1"/>
      <protection locked="0"/>
    </xf>
    <xf numFmtId="0" fontId="3" fillId="7" borderId="19" xfId="0" applyFont="1" applyFill="1" applyBorder="1" applyAlignment="1" applyProtection="1">
      <alignment vertical="top" wrapText="1"/>
      <protection locked="0"/>
    </xf>
    <xf numFmtId="0" fontId="3" fillId="7" borderId="37" xfId="0" applyFont="1" applyFill="1" applyBorder="1" applyAlignment="1" applyProtection="1">
      <alignment vertical="top" wrapText="1"/>
      <protection locked="0"/>
    </xf>
    <xf numFmtId="0" fontId="3" fillId="7" borderId="20" xfId="0" applyFont="1" applyFill="1" applyBorder="1" applyAlignment="1" applyProtection="1">
      <alignment vertical="top" wrapText="1"/>
      <protection locked="0"/>
    </xf>
    <xf numFmtId="0" fontId="35" fillId="0" borderId="0" xfId="0" applyFont="1" applyAlignment="1">
      <alignment vertical="top" wrapText="1"/>
    </xf>
    <xf numFmtId="0" fontId="32" fillId="0" borderId="96" xfId="0" applyFont="1" applyBorder="1" applyAlignment="1">
      <alignment vertical="top" wrapText="1"/>
    </xf>
    <xf numFmtId="0" fontId="32" fillId="0" borderId="0" xfId="0" applyFont="1" applyAlignment="1">
      <alignment vertical="top" wrapText="1"/>
    </xf>
    <xf numFmtId="0" fontId="3" fillId="0" borderId="0" xfId="0" applyFont="1" applyAlignment="1">
      <alignment vertical="top" wrapText="1"/>
    </xf>
    <xf numFmtId="0" fontId="7" fillId="0" borderId="96" xfId="0" applyFont="1" applyBorder="1" applyAlignment="1">
      <alignment horizontal="left" vertical="top" wrapText="1"/>
    </xf>
    <xf numFmtId="0" fontId="0" fillId="0" borderId="96" xfId="0" applyBorder="1" applyAlignment="1">
      <alignment horizontal="left" vertical="top" wrapText="1"/>
    </xf>
    <xf numFmtId="0" fontId="25" fillId="0" borderId="4" xfId="9" applyFont="1" applyBorder="1" applyAlignment="1">
      <alignment horizontal="left" vertical="top" wrapText="1"/>
    </xf>
    <xf numFmtId="0" fontId="25" fillId="0" borderId="8" xfId="9" applyFont="1" applyBorder="1" applyAlignment="1">
      <alignment horizontal="left" vertical="top" wrapText="1"/>
    </xf>
    <xf numFmtId="0" fontId="25" fillId="0" borderId="38" xfId="9" applyFont="1" applyBorder="1" applyAlignment="1">
      <alignment horizontal="left" vertical="top" wrapText="1"/>
    </xf>
    <xf numFmtId="0" fontId="22" fillId="15" borderId="4" xfId="0" applyFont="1" applyFill="1" applyBorder="1" applyAlignment="1" applyProtection="1">
      <alignment horizontal="left" vertical="top" wrapText="1"/>
      <protection locked="0"/>
    </xf>
    <xf numFmtId="0" fontId="22" fillId="15" borderId="9" xfId="0" applyFont="1" applyFill="1" applyBorder="1" applyAlignment="1" applyProtection="1">
      <alignment horizontal="left" vertical="top" wrapText="1"/>
      <protection locked="0"/>
    </xf>
    <xf numFmtId="0" fontId="3" fillId="0" borderId="16" xfId="7" applyFill="1" applyBorder="1" applyAlignment="1">
      <alignment horizontal="left" vertical="top" wrapText="1"/>
    </xf>
    <xf numFmtId="0" fontId="0" fillId="0" borderId="26" xfId="0" applyBorder="1" applyAlignment="1">
      <alignment horizontal="left" vertical="top" wrapText="1"/>
    </xf>
    <xf numFmtId="14" fontId="4" fillId="7" borderId="16" xfId="7" applyNumberFormat="1" applyFont="1" applyFill="1" applyBorder="1" applyAlignment="1" applyProtection="1">
      <alignment horizontal="left" vertical="center" wrapText="1"/>
      <protection locked="0"/>
    </xf>
    <xf numFmtId="14" fontId="4" fillId="7" borderId="25" xfId="7" applyNumberFormat="1" applyFont="1" applyFill="1" applyBorder="1" applyAlignment="1" applyProtection="1">
      <alignment horizontal="left" vertical="center" wrapText="1"/>
      <protection locked="0"/>
    </xf>
    <xf numFmtId="0" fontId="3" fillId="0" borderId="25" xfId="7" applyFill="1" applyBorder="1" applyAlignment="1">
      <alignment horizontal="left" vertical="top" wrapText="1"/>
    </xf>
    <xf numFmtId="0" fontId="51" fillId="0" borderId="0" xfId="0" quotePrefix="1" applyFont="1" applyAlignment="1">
      <alignment horizontal="center" vertical="center" wrapText="1"/>
    </xf>
    <xf numFmtId="0" fontId="51" fillId="0" borderId="23" xfId="0" quotePrefix="1" applyFont="1" applyBorder="1" applyAlignment="1">
      <alignment horizontal="center" vertical="center" wrapText="1"/>
    </xf>
    <xf numFmtId="0" fontId="3" fillId="0" borderId="16" xfId="7" applyFill="1" applyBorder="1" applyAlignment="1">
      <alignment vertical="top" wrapText="1"/>
    </xf>
    <xf numFmtId="0" fontId="3" fillId="0" borderId="25" xfId="7" applyFill="1" applyBorder="1" applyAlignment="1">
      <alignment vertical="top" wrapText="1"/>
    </xf>
    <xf numFmtId="0" fontId="3" fillId="8" borderId="26" xfId="7" applyFill="1" applyBorder="1" applyAlignment="1" applyProtection="1">
      <alignment vertical="top" wrapText="1"/>
      <protection locked="0"/>
    </xf>
    <xf numFmtId="0" fontId="3" fillId="0" borderId="44" xfId="7" applyBorder="1" applyAlignment="1">
      <alignment horizontal="left" vertical="top" wrapText="1"/>
    </xf>
    <xf numFmtId="0" fontId="3" fillId="0" borderId="0" xfId="6" applyFill="1" applyAlignment="1" applyProtection="1">
      <alignment horizontal="left" vertical="top" wrapText="1"/>
    </xf>
    <xf numFmtId="166" fontId="3" fillId="8" borderId="35" xfId="7" applyNumberFormat="1" applyFill="1" applyBorder="1" applyAlignment="1" applyProtection="1">
      <alignment horizontal="left" vertical="top" wrapText="1"/>
      <protection locked="0"/>
    </xf>
    <xf numFmtId="166" fontId="3" fillId="8" borderId="23" xfId="7" applyNumberFormat="1" applyFill="1" applyBorder="1" applyAlignment="1" applyProtection="1">
      <alignment horizontal="left" vertical="top" wrapText="1"/>
      <protection locked="0"/>
    </xf>
    <xf numFmtId="166" fontId="3" fillId="8" borderId="24" xfId="7" applyNumberFormat="1" applyFill="1" applyBorder="1" applyAlignment="1" applyProtection="1">
      <alignment horizontal="left" vertical="top" wrapText="1"/>
      <protection locked="0"/>
    </xf>
    <xf numFmtId="0" fontId="3" fillId="15" borderId="35" xfId="7" applyFill="1" applyBorder="1" applyAlignment="1" applyProtection="1">
      <alignment horizontal="left" vertical="top" wrapText="1"/>
      <protection locked="0"/>
    </xf>
    <xf numFmtId="0" fontId="3" fillId="15" borderId="23" xfId="7" applyFill="1" applyBorder="1" applyAlignment="1" applyProtection="1">
      <alignment horizontal="left" vertical="top" wrapText="1"/>
      <protection locked="0"/>
    </xf>
    <xf numFmtId="0" fontId="3" fillId="15" borderId="24" xfId="7" applyFill="1" applyBorder="1" applyAlignment="1" applyProtection="1">
      <alignment horizontal="left" vertical="top" wrapText="1"/>
      <protection locked="0"/>
    </xf>
    <xf numFmtId="0" fontId="3" fillId="0" borderId="3" xfId="0" applyFont="1" applyBorder="1" applyAlignment="1">
      <alignment horizontal="left" vertical="top" wrapText="1"/>
    </xf>
    <xf numFmtId="0" fontId="3" fillId="0" borderId="10" xfId="0" applyFont="1" applyBorder="1" applyAlignment="1">
      <alignment horizontal="left" vertical="top" wrapTex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14" fontId="3" fillId="7" borderId="16" xfId="7" applyNumberFormat="1" applyFill="1" applyBorder="1" applyAlignment="1" applyProtection="1">
      <alignment horizontal="left" vertical="center" wrapText="1"/>
      <protection locked="0"/>
    </xf>
    <xf numFmtId="14" fontId="3" fillId="7" borderId="26" xfId="7" applyNumberFormat="1" applyFill="1" applyBorder="1" applyAlignment="1" applyProtection="1">
      <alignment horizontal="left" vertical="center" wrapText="1"/>
      <protection locked="0"/>
    </xf>
    <xf numFmtId="14" fontId="3" fillId="0" borderId="0" xfId="7" applyNumberFormat="1" applyBorder="1" applyAlignment="1" applyProtection="1">
      <alignment horizontal="left" vertical="top" wrapText="1"/>
      <protection locked="0"/>
    </xf>
    <xf numFmtId="14" fontId="3" fillId="7" borderId="12" xfId="7" applyNumberFormat="1" applyFill="1" applyAlignment="1" applyProtection="1">
      <alignment horizontal="left" vertical="center" wrapText="1"/>
      <protection locked="0"/>
    </xf>
    <xf numFmtId="0" fontId="3" fillId="12" borderId="12" xfId="7" applyFill="1" applyAlignment="1" applyProtection="1">
      <alignment horizontal="left" vertical="top" wrapText="1"/>
      <protection locked="0"/>
    </xf>
    <xf numFmtId="0" fontId="3" fillId="0" borderId="12" xfId="11" applyFont="1" applyAlignment="1">
      <alignment horizontal="left" vertical="top" wrapText="1"/>
    </xf>
    <xf numFmtId="0" fontId="3" fillId="12" borderId="99" xfId="6" applyBorder="1" applyAlignment="1" applyProtection="1">
      <alignment horizontal="left" vertical="top" wrapText="1"/>
      <protection locked="0"/>
    </xf>
    <xf numFmtId="166" fontId="3" fillId="8" borderId="45" xfId="7" applyNumberFormat="1" applyFill="1" applyBorder="1" applyAlignment="1" applyProtection="1">
      <alignment horizontal="left" vertical="top" wrapText="1"/>
      <protection locked="0"/>
    </xf>
    <xf numFmtId="0" fontId="3" fillId="0" borderId="46" xfId="7" applyBorder="1" applyAlignment="1">
      <alignment horizontal="left" vertical="top" wrapText="1"/>
    </xf>
    <xf numFmtId="0" fontId="3" fillId="0" borderId="16" xfId="0" applyFont="1" applyBorder="1" applyAlignment="1">
      <alignment horizontal="left" vertical="top" wrapText="1"/>
    </xf>
    <xf numFmtId="0" fontId="3" fillId="0" borderId="26" xfId="0" applyFont="1" applyBorder="1" applyAlignment="1">
      <alignment horizontal="left" vertical="top" wrapText="1"/>
    </xf>
    <xf numFmtId="0" fontId="3" fillId="0" borderId="0" xfId="7" applyBorder="1" applyAlignment="1">
      <alignment horizontal="left" vertical="top" wrapText="1"/>
    </xf>
    <xf numFmtId="0" fontId="3" fillId="0" borderId="29" xfId="0" applyFont="1" applyBorder="1" applyAlignment="1">
      <alignment vertical="top" wrapText="1"/>
    </xf>
    <xf numFmtId="0" fontId="3" fillId="0" borderId="22" xfId="0" applyFont="1" applyBorder="1" applyAlignment="1">
      <alignment vertical="top" wrapText="1"/>
    </xf>
    <xf numFmtId="0" fontId="3" fillId="0" borderId="15" xfId="0" applyFont="1" applyBorder="1" applyAlignment="1">
      <alignment vertical="top" wrapText="1"/>
    </xf>
    <xf numFmtId="0" fontId="3" fillId="0" borderId="17" xfId="0" applyFont="1" applyBorder="1" applyAlignment="1">
      <alignment vertical="top" wrapText="1"/>
    </xf>
    <xf numFmtId="0" fontId="3" fillId="0" borderId="13" xfId="0" applyFont="1" applyBorder="1" applyAlignment="1">
      <alignment vertical="top" wrapText="1"/>
    </xf>
    <xf numFmtId="0" fontId="3" fillId="0" borderId="19" xfId="0" applyFont="1" applyBorder="1" applyAlignment="1">
      <alignment vertical="top" wrapText="1"/>
    </xf>
    <xf numFmtId="0" fontId="3" fillId="0" borderId="37" xfId="0" applyFont="1" applyBorder="1" applyAlignment="1">
      <alignment vertical="top" wrapText="1"/>
    </xf>
    <xf numFmtId="0" fontId="3" fillId="0" borderId="20" xfId="0" applyFont="1" applyBorder="1" applyAlignment="1">
      <alignment vertical="top" wrapText="1"/>
    </xf>
    <xf numFmtId="0" fontId="4" fillId="0" borderId="16" xfId="0" applyFont="1" applyBorder="1" applyAlignment="1">
      <alignment horizontal="left" vertical="top" wrapText="1"/>
    </xf>
    <xf numFmtId="0" fontId="4" fillId="0" borderId="25" xfId="0" applyFont="1" applyBorder="1" applyAlignment="1">
      <alignment horizontal="left" vertical="top" wrapText="1"/>
    </xf>
    <xf numFmtId="0" fontId="4" fillId="0" borderId="26" xfId="0" applyFont="1" applyBorder="1" applyAlignment="1">
      <alignment horizontal="left" vertical="top" wrapText="1"/>
    </xf>
    <xf numFmtId="0" fontId="3" fillId="12" borderId="12" xfId="7" applyFill="1" applyAlignment="1" applyProtection="1">
      <alignment horizontal="left" vertical="top"/>
      <protection locked="0"/>
    </xf>
    <xf numFmtId="0" fontId="3" fillId="8" borderId="16" xfId="3" applyBorder="1" applyAlignment="1" applyProtection="1">
      <alignment horizontal="left" vertical="top" wrapText="1"/>
      <protection locked="0"/>
    </xf>
    <xf numFmtId="0" fontId="3" fillId="8" borderId="25" xfId="3" applyBorder="1" applyAlignment="1" applyProtection="1">
      <alignment horizontal="left" vertical="top" wrapText="1"/>
      <protection locked="0"/>
    </xf>
    <xf numFmtId="0" fontId="3" fillId="8" borderId="26" xfId="3" applyBorder="1" applyAlignment="1" applyProtection="1">
      <alignment horizontal="left" vertical="top" wrapText="1"/>
      <protection locked="0"/>
    </xf>
    <xf numFmtId="0" fontId="5" fillId="0" borderId="6" xfId="6" applyFont="1" applyFill="1" applyBorder="1" applyAlignment="1">
      <alignment horizontal="left" vertical="center"/>
    </xf>
    <xf numFmtId="0" fontId="56" fillId="0" borderId="17" xfId="0" applyFont="1" applyBorder="1" applyAlignment="1">
      <alignment horizontal="center" vertical="top" wrapText="1"/>
    </xf>
    <xf numFmtId="0" fontId="56" fillId="0" borderId="0" xfId="0" applyFont="1" applyAlignment="1">
      <alignment horizontal="center" vertical="top" wrapText="1"/>
    </xf>
    <xf numFmtId="0" fontId="56" fillId="0" borderId="13" xfId="0" applyFont="1" applyBorder="1" applyAlignment="1">
      <alignment horizontal="center" vertical="top" wrapText="1"/>
    </xf>
    <xf numFmtId="0" fontId="4" fillId="0" borderId="96" xfId="6" applyFont="1" applyFill="1" applyBorder="1" applyAlignment="1">
      <alignment horizontal="left" vertical="top"/>
    </xf>
    <xf numFmtId="0" fontId="10" fillId="0" borderId="91" xfId="0" applyFont="1" applyBorder="1" applyAlignment="1">
      <alignment horizontal="center" vertical="top"/>
    </xf>
    <xf numFmtId="0" fontId="10" fillId="0" borderId="0" xfId="0" applyFont="1" applyAlignment="1">
      <alignment horizontal="center" vertical="top"/>
    </xf>
    <xf numFmtId="0" fontId="10" fillId="0" borderId="90" xfId="0" applyFont="1" applyBorder="1" applyAlignment="1">
      <alignment horizontal="center" vertical="top"/>
    </xf>
    <xf numFmtId="0" fontId="20" fillId="0" borderId="0" xfId="0" applyFont="1" applyAlignment="1">
      <alignment horizontal="left" vertical="center"/>
    </xf>
    <xf numFmtId="0" fontId="3" fillId="0" borderId="0" xfId="0" applyFont="1"/>
    <xf numFmtId="0" fontId="3" fillId="0" borderId="0" xfId="0" applyFont="1" applyAlignment="1">
      <alignment horizontal="left" vertical="center"/>
    </xf>
    <xf numFmtId="0" fontId="15" fillId="44" borderId="10" xfId="6" applyFont="1" applyFill="1" applyBorder="1" applyAlignment="1">
      <alignment horizontal="left" vertical="top" wrapText="1"/>
    </xf>
    <xf numFmtId="0" fontId="15" fillId="44" borderId="6" xfId="6" applyFont="1" applyFill="1" applyBorder="1" applyAlignment="1">
      <alignment horizontal="left" vertical="top" wrapText="1"/>
    </xf>
    <xf numFmtId="0" fontId="15" fillId="44" borderId="95" xfId="6" applyFont="1" applyFill="1" applyBorder="1" applyAlignment="1">
      <alignment horizontal="left" vertical="top" wrapText="1"/>
    </xf>
    <xf numFmtId="0" fontId="15" fillId="44" borderId="96" xfId="6" applyFont="1" applyFill="1" applyBorder="1" applyAlignment="1">
      <alignment horizontal="left" vertical="top" wrapText="1"/>
    </xf>
    <xf numFmtId="0" fontId="55" fillId="0" borderId="29" xfId="0" applyFont="1" applyBorder="1" applyAlignment="1">
      <alignment horizontal="center" wrapText="1"/>
    </xf>
    <xf numFmtId="0" fontId="55" fillId="0" borderId="22" xfId="0" applyFont="1" applyBorder="1" applyAlignment="1">
      <alignment horizontal="center" wrapText="1"/>
    </xf>
    <xf numFmtId="0" fontId="55" fillId="0" borderId="15" xfId="0" applyFont="1" applyBorder="1" applyAlignment="1">
      <alignment horizontal="center" wrapText="1"/>
    </xf>
    <xf numFmtId="0" fontId="15" fillId="8" borderId="6" xfId="3" applyFont="1" applyBorder="1" applyAlignment="1">
      <alignment horizontal="left" vertical="top" wrapText="1"/>
    </xf>
    <xf numFmtId="0" fontId="15" fillId="8" borderId="7" xfId="3" applyFont="1" applyBorder="1" applyAlignment="1">
      <alignment horizontal="left" vertical="top" wrapText="1"/>
    </xf>
    <xf numFmtId="0" fontId="15" fillId="8" borderId="96" xfId="3" applyFont="1" applyBorder="1" applyAlignment="1">
      <alignment horizontal="left" vertical="top" wrapText="1"/>
    </xf>
    <xf numFmtId="0" fontId="15" fillId="8" borderId="97" xfId="3" applyFont="1" applyBorder="1" applyAlignment="1">
      <alignment horizontal="left" vertical="top" wrapText="1"/>
    </xf>
    <xf numFmtId="0" fontId="57" fillId="0" borderId="17" xfId="0" applyFont="1" applyBorder="1" applyAlignment="1">
      <alignment horizontal="center" vertical="center" wrapText="1"/>
    </xf>
    <xf numFmtId="0" fontId="57" fillId="0" borderId="0" xfId="0" applyFont="1" applyAlignment="1">
      <alignment horizontal="center" vertical="center" wrapText="1"/>
    </xf>
    <xf numFmtId="0" fontId="57" fillId="0" borderId="13" xfId="0" applyFont="1" applyBorder="1" applyAlignment="1">
      <alignment horizontal="center" vertical="center" wrapText="1"/>
    </xf>
    <xf numFmtId="0" fontId="3" fillId="12" borderId="95" xfId="6" applyBorder="1" applyAlignment="1" applyProtection="1">
      <alignment horizontal="left" vertical="top" wrapText="1"/>
      <protection locked="0"/>
    </xf>
    <xf numFmtId="0" fontId="3" fillId="12" borderId="96" xfId="6" applyBorder="1" applyAlignment="1" applyProtection="1">
      <alignment horizontal="left" vertical="top" wrapText="1"/>
      <protection locked="0"/>
    </xf>
    <xf numFmtId="0" fontId="3" fillId="12" borderId="97" xfId="6" applyBorder="1" applyAlignment="1" applyProtection="1">
      <alignment horizontal="left" vertical="top" wrapText="1"/>
      <protection locked="0"/>
    </xf>
    <xf numFmtId="0" fontId="3" fillId="0" borderId="95" xfId="0" quotePrefix="1" applyFont="1" applyBorder="1" applyAlignment="1">
      <alignment horizontal="center" vertical="top" wrapText="1"/>
    </xf>
    <xf numFmtId="0" fontId="3" fillId="0" borderId="96" xfId="0" applyFont="1" applyBorder="1" applyAlignment="1">
      <alignment horizontal="center" vertical="top" wrapText="1"/>
    </xf>
    <xf numFmtId="0" fontId="3" fillId="0" borderId="98" xfId="0" applyFont="1" applyBorder="1" applyAlignment="1">
      <alignment horizontal="center" vertical="top" wrapText="1"/>
    </xf>
    <xf numFmtId="0" fontId="3" fillId="0" borderId="91" xfId="0" applyFont="1" applyBorder="1" applyAlignment="1">
      <alignment horizontal="center"/>
    </xf>
    <xf numFmtId="0" fontId="3" fillId="0" borderId="0" xfId="0" applyFont="1" applyAlignment="1">
      <alignment horizontal="center"/>
    </xf>
    <xf numFmtId="0" fontId="3" fillId="0" borderId="90" xfId="0" applyFont="1" applyBorder="1" applyAlignment="1">
      <alignment horizontal="center"/>
    </xf>
    <xf numFmtId="166" fontId="3" fillId="46" borderId="45" xfId="7" applyNumberFormat="1" applyFill="1" applyBorder="1" applyAlignment="1" applyProtection="1">
      <alignment horizontal="left" vertical="top" wrapText="1"/>
      <protection locked="0"/>
    </xf>
    <xf numFmtId="0" fontId="3" fillId="7" borderId="4" xfId="0" applyFont="1" applyFill="1" applyBorder="1" applyAlignment="1" applyProtection="1">
      <alignment horizontal="left" vertical="top" wrapText="1"/>
      <protection locked="0"/>
    </xf>
    <xf numFmtId="0" fontId="3" fillId="7" borderId="9" xfId="0" applyFont="1" applyFill="1" applyBorder="1" applyAlignment="1" applyProtection="1">
      <alignment horizontal="left" vertical="top" wrapText="1"/>
      <protection locked="0"/>
    </xf>
    <xf numFmtId="0" fontId="15" fillId="15" borderId="4" xfId="0" applyFont="1" applyFill="1" applyBorder="1" applyAlignment="1" applyProtection="1">
      <alignment horizontal="left" vertical="top" wrapText="1"/>
      <protection locked="0"/>
    </xf>
    <xf numFmtId="0" fontId="15" fillId="15" borderId="9" xfId="0" applyFont="1" applyFill="1" applyBorder="1" applyAlignment="1" applyProtection="1">
      <alignment horizontal="left" vertical="top" wrapText="1"/>
      <protection locked="0"/>
    </xf>
    <xf numFmtId="0" fontId="11" fillId="0" borderId="16" xfId="7" applyFont="1" applyFill="1" applyBorder="1" applyAlignment="1" applyProtection="1">
      <alignment horizontal="left" vertical="top" wrapText="1"/>
      <protection locked="0"/>
    </xf>
    <xf numFmtId="0" fontId="11" fillId="0" borderId="25" xfId="7" applyFont="1" applyFill="1" applyBorder="1" applyAlignment="1" applyProtection="1">
      <alignment horizontal="left" vertical="top" wrapText="1"/>
      <protection locked="0"/>
    </xf>
    <xf numFmtId="0" fontId="11" fillId="0" borderId="26" xfId="7" applyFont="1" applyFill="1" applyBorder="1" applyAlignment="1" applyProtection="1">
      <alignment horizontal="left" vertical="top" wrapText="1"/>
      <protection locked="0"/>
    </xf>
    <xf numFmtId="0" fontId="3" fillId="0" borderId="0" xfId="0" applyFont="1" applyAlignment="1">
      <alignment horizontal="left" vertical="top" wrapText="1"/>
    </xf>
    <xf numFmtId="0" fontId="31" fillId="0" borderId="0" xfId="0" applyFont="1" applyAlignment="1">
      <alignment horizontal="left" vertical="top"/>
    </xf>
    <xf numFmtId="170" fontId="3" fillId="9" borderId="40" xfId="7" applyNumberFormat="1" applyFill="1" applyBorder="1" applyAlignment="1">
      <alignment horizontal="right" vertical="center"/>
    </xf>
    <xf numFmtId="170" fontId="3" fillId="9" borderId="42" xfId="7" applyNumberFormat="1" applyFill="1" applyBorder="1" applyAlignment="1">
      <alignment horizontal="right" vertical="center"/>
    </xf>
    <xf numFmtId="165" fontId="3" fillId="9" borderId="40" xfId="7" applyNumberFormat="1" applyFill="1" applyBorder="1" applyAlignment="1">
      <alignment horizontal="right" vertical="center"/>
    </xf>
    <xf numFmtId="165" fontId="3" fillId="9" borderId="42" xfId="7" applyNumberFormat="1" applyFill="1" applyBorder="1" applyAlignment="1">
      <alignment horizontal="right" vertical="center"/>
    </xf>
    <xf numFmtId="165" fontId="7" fillId="9" borderId="29" xfId="7" applyNumberFormat="1" applyFont="1" applyFill="1" applyBorder="1" applyAlignment="1">
      <alignment horizontal="center" vertical="center"/>
    </xf>
    <xf numFmtId="165" fontId="7" fillId="9" borderId="15" xfId="7" applyNumberFormat="1" applyFont="1" applyFill="1" applyBorder="1" applyAlignment="1">
      <alignment horizontal="center" vertical="center"/>
    </xf>
    <xf numFmtId="165" fontId="7" fillId="9" borderId="17" xfId="7" applyNumberFormat="1" applyFont="1" applyFill="1" applyBorder="1" applyAlignment="1">
      <alignment horizontal="center" vertical="center"/>
    </xf>
    <xf numFmtId="165" fontId="7" fillId="9" borderId="13" xfId="7" applyNumberFormat="1" applyFont="1" applyFill="1" applyBorder="1" applyAlignment="1">
      <alignment horizontal="center" vertical="center"/>
    </xf>
    <xf numFmtId="165" fontId="7" fillId="9" borderId="19" xfId="7" applyNumberFormat="1" applyFont="1" applyFill="1" applyBorder="1" applyAlignment="1">
      <alignment horizontal="center" vertical="center"/>
    </xf>
    <xf numFmtId="165" fontId="7" fillId="9" borderId="20" xfId="7" applyNumberFormat="1" applyFont="1" applyFill="1" applyBorder="1" applyAlignment="1">
      <alignment horizontal="center" vertical="center"/>
    </xf>
    <xf numFmtId="0" fontId="4" fillId="0" borderId="74" xfId="7" applyFont="1" applyBorder="1" applyAlignment="1">
      <alignment horizontal="left" vertical="top" wrapText="1"/>
    </xf>
    <xf numFmtId="0" fontId="4" fillId="0" borderId="75" xfId="7" applyFont="1" applyBorder="1" applyAlignment="1">
      <alignment horizontal="left" vertical="top" wrapText="1"/>
    </xf>
    <xf numFmtId="0" fontId="4" fillId="0" borderId="76" xfId="7" applyFont="1" applyBorder="1" applyAlignment="1">
      <alignment horizontal="left" vertical="top" wrapText="1"/>
    </xf>
    <xf numFmtId="0" fontId="3" fillId="0" borderId="22" xfId="0" applyFont="1" applyBorder="1" applyAlignment="1">
      <alignment horizontal="left" vertical="top"/>
    </xf>
    <xf numFmtId="0" fontId="3" fillId="0" borderId="15" xfId="0" applyFont="1" applyBorder="1" applyAlignment="1">
      <alignment horizontal="left" vertical="top"/>
    </xf>
    <xf numFmtId="0" fontId="3" fillId="0" borderId="40" xfId="0" applyFont="1" applyBorder="1" applyAlignment="1">
      <alignment vertical="top" wrapText="1"/>
    </xf>
    <xf numFmtId="0" fontId="3" fillId="0" borderId="42" xfId="0" applyFont="1" applyBorder="1" applyAlignment="1">
      <alignment vertical="top" wrapText="1"/>
    </xf>
    <xf numFmtId="165" fontId="3" fillId="0" borderId="37" xfId="7" applyNumberFormat="1" applyBorder="1" applyAlignment="1">
      <alignment horizontal="right" vertical="center"/>
    </xf>
    <xf numFmtId="165" fontId="3" fillId="0" borderId="20" xfId="7" applyNumberFormat="1" applyBorder="1" applyAlignment="1">
      <alignment horizontal="right" vertical="center"/>
    </xf>
    <xf numFmtId="0" fontId="4" fillId="0" borderId="29" xfId="7" applyFont="1" applyBorder="1" applyAlignment="1">
      <alignment horizontal="left" vertical="top" wrapText="1"/>
    </xf>
    <xf numFmtId="0" fontId="0" fillId="0" borderId="15" xfId="0" applyBorder="1" applyAlignment="1">
      <alignment vertical="top" wrapText="1"/>
    </xf>
    <xf numFmtId="0" fontId="0" fillId="0" borderId="17" xfId="0" applyBorder="1" applyAlignment="1">
      <alignment vertical="top" wrapText="1"/>
    </xf>
    <xf numFmtId="0" fontId="0" fillId="0" borderId="13" xfId="0" applyBorder="1" applyAlignment="1">
      <alignment vertical="top" wrapText="1"/>
    </xf>
    <xf numFmtId="0" fontId="15" fillId="7" borderId="32" xfId="7" applyFont="1" applyFill="1" applyBorder="1" applyAlignment="1" applyProtection="1">
      <alignment horizontal="left" vertical="top" wrapText="1"/>
      <protection locked="0"/>
    </xf>
    <xf numFmtId="0" fontId="0" fillId="7" borderId="33" xfId="0" applyFill="1" applyBorder="1" applyAlignment="1" applyProtection="1">
      <alignment vertical="top" wrapText="1"/>
      <protection locked="0"/>
    </xf>
    <xf numFmtId="0" fontId="3" fillId="0" borderId="29" xfId="0" applyFont="1" applyBorder="1" applyAlignment="1">
      <alignment horizontal="left" vertical="top" wrapText="1"/>
    </xf>
    <xf numFmtId="0" fontId="0" fillId="0" borderId="22" xfId="0" applyBorder="1" applyAlignment="1">
      <alignment vertical="top" wrapText="1"/>
    </xf>
    <xf numFmtId="0" fontId="0" fillId="0" borderId="0" xfId="0" applyAlignment="1">
      <alignment vertical="top" wrapText="1"/>
    </xf>
    <xf numFmtId="0" fontId="3" fillId="0" borderId="15" xfId="0" applyFont="1" applyBorder="1" applyAlignment="1">
      <alignment horizontal="right" wrapText="1"/>
    </xf>
    <xf numFmtId="0" fontId="0" fillId="0" borderId="20" xfId="0" applyBorder="1" applyAlignment="1">
      <alignment horizontal="right" wrapText="1"/>
    </xf>
    <xf numFmtId="0" fontId="3" fillId="0" borderId="32" xfId="0" applyFont="1" applyBorder="1" applyAlignment="1">
      <alignment horizontal="left" wrapText="1"/>
    </xf>
    <xf numFmtId="0" fontId="3" fillId="0" borderId="34" xfId="0" applyFont="1" applyBorder="1" applyAlignment="1">
      <alignment horizontal="left" wrapText="1"/>
    </xf>
    <xf numFmtId="0" fontId="3" fillId="0" borderId="29" xfId="0" applyFont="1" applyBorder="1" applyAlignment="1">
      <alignment horizontal="left" wrapText="1"/>
    </xf>
    <xf numFmtId="0" fontId="3" fillId="0" borderId="15" xfId="0" applyFont="1" applyBorder="1" applyAlignment="1">
      <alignment horizontal="left" wrapText="1"/>
    </xf>
    <xf numFmtId="0" fontId="3" fillId="0" borderId="19" xfId="0" applyFont="1" applyBorder="1" applyAlignment="1">
      <alignment horizontal="left" wrapText="1"/>
    </xf>
    <xf numFmtId="0" fontId="3" fillId="0" borderId="20" xfId="0" applyFont="1" applyBorder="1" applyAlignment="1">
      <alignment horizontal="left" wrapText="1"/>
    </xf>
    <xf numFmtId="0" fontId="3" fillId="0" borderId="29" xfId="0" applyFont="1" applyBorder="1" applyAlignment="1">
      <alignment wrapText="1"/>
    </xf>
    <xf numFmtId="0" fontId="0" fillId="0" borderId="15" xfId="0" applyBorder="1" applyAlignment="1">
      <alignment wrapText="1"/>
    </xf>
    <xf numFmtId="0" fontId="0" fillId="0" borderId="19" xfId="0" applyBorder="1" applyAlignment="1">
      <alignment wrapText="1"/>
    </xf>
    <xf numFmtId="0" fontId="0" fillId="0" borderId="20" xfId="0" applyBorder="1" applyAlignment="1">
      <alignment wrapText="1"/>
    </xf>
    <xf numFmtId="0" fontId="37" fillId="0" borderId="0" xfId="0" applyFont="1" applyAlignment="1">
      <alignment vertical="top"/>
    </xf>
    <xf numFmtId="0" fontId="9" fillId="0" borderId="0" xfId="0" applyFont="1" applyAlignment="1">
      <alignment horizontal="center" vertical="top" wrapText="1"/>
    </xf>
    <xf numFmtId="0" fontId="0" fillId="0" borderId="0" xfId="0" applyAlignment="1">
      <alignment horizontal="center" vertical="top" wrapText="1"/>
    </xf>
    <xf numFmtId="0" fontId="9" fillId="0" borderId="39" xfId="0" applyFont="1" applyBorder="1" applyAlignment="1">
      <alignment horizontal="center" vertical="top" wrapText="1"/>
    </xf>
    <xf numFmtId="0" fontId="3" fillId="7" borderId="4" xfId="0" applyFont="1" applyFill="1" applyBorder="1" applyAlignment="1" applyProtection="1">
      <alignment vertical="top" wrapText="1"/>
      <protection locked="0"/>
    </xf>
    <xf numFmtId="0" fontId="3" fillId="7" borderId="8" xfId="0" applyFont="1" applyFill="1" applyBorder="1" applyAlignment="1" applyProtection="1">
      <alignment vertical="top" wrapText="1"/>
      <protection locked="0"/>
    </xf>
    <xf numFmtId="0" fontId="0" fillId="0" borderId="8" xfId="0" applyBorder="1" applyAlignment="1" applyProtection="1">
      <alignment vertical="top" wrapText="1"/>
      <protection locked="0"/>
    </xf>
    <xf numFmtId="0" fontId="0" fillId="0" borderId="9" xfId="0" applyBorder="1" applyAlignment="1" applyProtection="1">
      <alignment vertical="top" wrapText="1"/>
      <protection locked="0"/>
    </xf>
    <xf numFmtId="0" fontId="3" fillId="7" borderId="8" xfId="0" applyFont="1" applyFill="1" applyBorder="1" applyAlignment="1" applyProtection="1">
      <alignment horizontal="left" vertical="top" wrapText="1"/>
      <protection locked="0"/>
    </xf>
    <xf numFmtId="172" fontId="29" fillId="42" borderId="4" xfId="9" applyNumberFormat="1" applyFont="1" applyFill="1" applyBorder="1" applyAlignment="1" applyProtection="1">
      <alignment vertical="center"/>
      <protection locked="0"/>
    </xf>
    <xf numFmtId="172" fontId="29" fillId="42" borderId="9" xfId="9" applyNumberFormat="1" applyFont="1" applyFill="1" applyBorder="1" applyAlignment="1" applyProtection="1">
      <alignment vertical="center"/>
      <protection locked="0"/>
    </xf>
    <xf numFmtId="0" fontId="3" fillId="8" borderId="4" xfId="0" applyFont="1" applyFill="1" applyBorder="1" applyAlignment="1" applyProtection="1">
      <alignment vertical="top" wrapText="1"/>
      <protection locked="0"/>
    </xf>
    <xf numFmtId="0" fontId="3" fillId="8" borderId="8" xfId="0" applyFont="1" applyFill="1" applyBorder="1" applyAlignment="1" applyProtection="1">
      <alignment wrapText="1"/>
      <protection locked="0"/>
    </xf>
    <xf numFmtId="0" fontId="3" fillId="8" borderId="9" xfId="0" applyFont="1" applyFill="1" applyBorder="1" applyAlignment="1" applyProtection="1">
      <alignment wrapText="1"/>
      <protection locked="0"/>
    </xf>
    <xf numFmtId="0" fontId="0" fillId="0" borderId="9" xfId="0" applyBorder="1" applyAlignment="1" applyProtection="1">
      <alignment horizontal="left" wrapText="1"/>
      <protection locked="0"/>
    </xf>
    <xf numFmtId="0" fontId="7" fillId="0" borderId="0" xfId="0" applyFont="1" applyAlignment="1">
      <alignment horizontal="left" vertical="top" wrapText="1"/>
    </xf>
    <xf numFmtId="0" fontId="8" fillId="0" borderId="0" xfId="0" applyFont="1" applyAlignment="1">
      <alignment horizontal="left" vertical="top" wrapText="1"/>
    </xf>
    <xf numFmtId="0" fontId="15" fillId="15" borderId="4" xfId="0" applyFont="1" applyFill="1" applyBorder="1" applyAlignment="1" applyProtection="1">
      <alignment vertical="top" wrapText="1"/>
      <protection locked="0"/>
    </xf>
    <xf numFmtId="0" fontId="8" fillId="15" borderId="31" xfId="0" applyFont="1" applyFill="1" applyBorder="1" applyAlignment="1" applyProtection="1">
      <alignment vertical="top" wrapText="1"/>
      <protection locked="0"/>
    </xf>
    <xf numFmtId="0" fontId="15" fillId="15" borderId="8" xfId="0" applyFont="1" applyFill="1" applyBorder="1" applyAlignment="1" applyProtection="1">
      <alignment vertical="top" wrapText="1"/>
      <protection locked="0"/>
    </xf>
    <xf numFmtId="0" fontId="0" fillId="15" borderId="8" xfId="0" applyFill="1" applyBorder="1" applyAlignment="1">
      <alignment vertical="top" wrapText="1"/>
    </xf>
    <xf numFmtId="0" fontId="0" fillId="15" borderId="9" xfId="0" applyFill="1" applyBorder="1" applyAlignment="1">
      <alignment vertical="top" wrapText="1"/>
    </xf>
    <xf numFmtId="0" fontId="0" fillId="0" borderId="9" xfId="0" applyBorder="1" applyAlignment="1">
      <alignment vertical="top" wrapText="1"/>
    </xf>
    <xf numFmtId="0" fontId="15" fillId="42" borderId="4" xfId="0" applyFont="1" applyFill="1" applyBorder="1" applyAlignment="1" applyProtection="1">
      <alignment vertical="top" wrapText="1"/>
      <protection locked="0"/>
    </xf>
    <xf numFmtId="0" fontId="15" fillId="42" borderId="9" xfId="0" applyFont="1" applyFill="1" applyBorder="1" applyAlignment="1" applyProtection="1">
      <alignment vertical="top" wrapText="1"/>
      <protection locked="0"/>
    </xf>
    <xf numFmtId="0" fontId="25" fillId="0" borderId="4" xfId="9" applyFont="1" applyBorder="1" applyAlignment="1">
      <alignment vertical="top" wrapText="1"/>
    </xf>
    <xf numFmtId="0" fontId="3" fillId="0" borderId="8" xfId="0" applyFont="1" applyBorder="1" applyAlignment="1">
      <alignment vertical="top" wrapText="1"/>
    </xf>
    <xf numFmtId="0" fontId="3" fillId="0" borderId="38" xfId="0" applyFont="1" applyBorder="1" applyAlignment="1">
      <alignment vertical="top" wrapText="1"/>
    </xf>
    <xf numFmtId="0" fontId="3" fillId="0" borderId="0" xfId="0" applyFont="1" applyAlignment="1" applyProtection="1">
      <alignment horizontal="left" wrapText="1"/>
      <protection locked="0"/>
    </xf>
    <xf numFmtId="0" fontId="3" fillId="0" borderId="0" xfId="0" applyFont="1" applyAlignment="1">
      <alignment wrapText="1"/>
    </xf>
    <xf numFmtId="0" fontId="32" fillId="0" borderId="0" xfId="0" applyFont="1" applyAlignment="1">
      <alignment horizontal="right" vertical="top"/>
    </xf>
    <xf numFmtId="0" fontId="4" fillId="0" borderId="0" xfId="7" applyFont="1" applyBorder="1" applyAlignment="1">
      <alignment horizontal="left" vertical="top" wrapText="1"/>
    </xf>
    <xf numFmtId="165" fontId="3" fillId="0" borderId="0" xfId="7" applyNumberFormat="1" applyBorder="1" applyAlignment="1">
      <alignment horizontal="right" vertical="top"/>
    </xf>
    <xf numFmtId="0" fontId="3" fillId="0" borderId="66" xfId="0" applyFont="1" applyBorder="1" applyAlignment="1">
      <alignment vertical="top" wrapText="1"/>
    </xf>
    <xf numFmtId="0" fontId="3" fillId="0" borderId="67" xfId="0" applyFont="1" applyBorder="1" applyAlignment="1">
      <alignment vertical="top" wrapText="1"/>
    </xf>
    <xf numFmtId="0" fontId="3" fillId="0" borderId="68" xfId="0" applyFont="1" applyBorder="1" applyAlignment="1">
      <alignment vertical="top" wrapText="1"/>
    </xf>
    <xf numFmtId="0" fontId="7" fillId="7" borderId="39" xfId="0" applyFont="1" applyFill="1" applyBorder="1" applyAlignment="1" applyProtection="1">
      <alignment vertical="top" wrapText="1"/>
      <protection locked="0"/>
    </xf>
    <xf numFmtId="0" fontId="0" fillId="7" borderId="0" xfId="0" applyFill="1" applyAlignment="1" applyProtection="1">
      <alignment wrapText="1"/>
      <protection locked="0"/>
    </xf>
    <xf numFmtId="0" fontId="0" fillId="7" borderId="63" xfId="0" applyFill="1" applyBorder="1" applyAlignment="1" applyProtection="1">
      <alignment wrapText="1"/>
      <protection locked="0"/>
    </xf>
    <xf numFmtId="0" fontId="0" fillId="7" borderId="39" xfId="0" applyFill="1" applyBorder="1" applyAlignment="1" applyProtection="1">
      <alignment wrapText="1"/>
      <protection locked="0"/>
    </xf>
    <xf numFmtId="0" fontId="0" fillId="7" borderId="66" xfId="0" applyFill="1" applyBorder="1" applyAlignment="1" applyProtection="1">
      <alignment wrapText="1"/>
      <protection locked="0"/>
    </xf>
    <xf numFmtId="0" fontId="0" fillId="7" borderId="67" xfId="0" applyFill="1" applyBorder="1" applyAlignment="1" applyProtection="1">
      <alignment wrapText="1"/>
      <protection locked="0"/>
    </xf>
    <xf numFmtId="0" fontId="0" fillId="7" borderId="68" xfId="0" applyFill="1" applyBorder="1" applyAlignment="1" applyProtection="1">
      <alignment wrapText="1"/>
      <protection locked="0"/>
    </xf>
    <xf numFmtId="0" fontId="8" fillId="0" borderId="39" xfId="0" applyFont="1" applyBorder="1" applyAlignment="1">
      <alignment vertical="top" wrapText="1"/>
    </xf>
    <xf numFmtId="0" fontId="3" fillId="0" borderId="63" xfId="0" applyFont="1" applyBorder="1" applyAlignment="1">
      <alignment vertical="top" wrapText="1"/>
    </xf>
    <xf numFmtId="0" fontId="3" fillId="0" borderId="39" xfId="0" applyFont="1" applyBorder="1" applyAlignment="1">
      <alignment vertical="top" wrapText="1"/>
    </xf>
    <xf numFmtId="0" fontId="51" fillId="0" borderId="17" xfId="0" applyFont="1" applyBorder="1" applyAlignment="1">
      <alignment vertical="top" wrapText="1"/>
    </xf>
    <xf numFmtId="0" fontId="0" fillId="0" borderId="19" xfId="0" applyBorder="1" applyAlignment="1">
      <alignment vertical="top" wrapText="1"/>
    </xf>
    <xf numFmtId="0" fontId="0" fillId="0" borderId="20" xfId="0" applyBorder="1" applyAlignment="1">
      <alignment vertical="top" wrapText="1"/>
    </xf>
    <xf numFmtId="0" fontId="3" fillId="0" borderId="67" xfId="0" applyFont="1" applyBorder="1" applyAlignment="1">
      <alignment horizontal="left" vertical="center" wrapText="1"/>
    </xf>
    <xf numFmtId="0" fontId="0" fillId="0" borderId="67" xfId="0" applyBorder="1" applyAlignment="1">
      <alignment horizontal="left" vertical="center" wrapText="1"/>
    </xf>
    <xf numFmtId="168" fontId="4" fillId="0" borderId="48" xfId="0" applyNumberFormat="1" applyFont="1" applyBorder="1" applyAlignment="1">
      <alignment vertical="center"/>
    </xf>
    <xf numFmtId="0" fontId="4" fillId="0" borderId="49" xfId="0" applyFont="1" applyBorder="1" applyAlignment="1">
      <alignment vertical="center"/>
    </xf>
    <xf numFmtId="0" fontId="4" fillId="0" borderId="63" xfId="0" applyFont="1" applyBorder="1" applyAlignment="1">
      <alignment horizontal="left" vertical="top" wrapText="1"/>
    </xf>
    <xf numFmtId="0" fontId="24" fillId="9" borderId="48" xfId="9" applyFont="1" applyFill="1" applyBorder="1" applyAlignment="1">
      <alignment horizontal="right" vertical="center"/>
    </xf>
    <xf numFmtId="0" fontId="24" fillId="9" borderId="49" xfId="9" applyFont="1" applyFill="1" applyBorder="1" applyAlignment="1">
      <alignment horizontal="right" vertical="center"/>
    </xf>
    <xf numFmtId="172" fontId="29" fillId="7" borderId="4" xfId="9" applyNumberFormat="1" applyFont="1" applyFill="1" applyBorder="1" applyAlignment="1" applyProtection="1">
      <alignment vertical="center"/>
      <protection locked="0"/>
    </xf>
    <xf numFmtId="172" fontId="29" fillId="7" borderId="9" xfId="9" applyNumberFormat="1" applyFont="1" applyFill="1" applyBorder="1" applyAlignment="1" applyProtection="1">
      <alignment vertical="center"/>
      <protection locked="0"/>
    </xf>
    <xf numFmtId="0" fontId="15" fillId="15" borderId="9" xfId="0" applyFont="1" applyFill="1" applyBorder="1" applyAlignment="1" applyProtection="1">
      <alignment vertical="top" wrapText="1"/>
      <protection locked="0"/>
    </xf>
    <xf numFmtId="0" fontId="3" fillId="12" borderId="4" xfId="6" applyBorder="1" applyAlignment="1" applyProtection="1">
      <alignment horizontal="center" vertical="center" wrapText="1"/>
      <protection locked="0"/>
    </xf>
    <xf numFmtId="0" fontId="3" fillId="12" borderId="8" xfId="6" applyBorder="1" applyAlignment="1" applyProtection="1">
      <alignment horizontal="center" vertical="center" wrapText="1"/>
      <protection locked="0"/>
    </xf>
    <xf numFmtId="0" fontId="3" fillId="12" borderId="9" xfId="6" applyBorder="1" applyAlignment="1" applyProtection="1">
      <alignment horizontal="center" vertical="center" wrapText="1"/>
      <protection locked="0"/>
    </xf>
    <xf numFmtId="0" fontId="7" fillId="0" borderId="0" xfId="0" applyFont="1" applyAlignment="1">
      <alignment vertical="center" wrapText="1"/>
    </xf>
    <xf numFmtId="0" fontId="0" fillId="0" borderId="0" xfId="0" applyAlignment="1">
      <alignment vertical="center" wrapText="1"/>
    </xf>
  </cellXfs>
  <cellStyles count="48">
    <cellStyle name="20 % - Dekorfärg1" xfId="26" builtinId="30" hidden="1"/>
    <cellStyle name="20 % - Dekorfärg2" xfId="29" builtinId="34" hidden="1"/>
    <cellStyle name="20 % - Dekorfärg3" xfId="32" builtinId="38" hidden="1"/>
    <cellStyle name="20 % - Dekorfärg4" xfId="35" builtinId="42" hidden="1"/>
    <cellStyle name="20 % - Dekorfärg5" xfId="38" builtinId="46" hidden="1"/>
    <cellStyle name="20 % - Dekorfärg6" xfId="42" builtinId="50" hidden="1"/>
    <cellStyle name="40 % - Dekorfärg1" xfId="27" builtinId="31" hidden="1"/>
    <cellStyle name="40 % - Dekorfärg2" xfId="30" builtinId="35" hidden="1"/>
    <cellStyle name="40 % - Dekorfärg3" xfId="33" builtinId="39" hidden="1"/>
    <cellStyle name="40 % - Dekorfärg4" xfId="36" builtinId="43" hidden="1"/>
    <cellStyle name="40 % - Dekorfärg5" xfId="39" builtinId="47" hidden="1"/>
    <cellStyle name="40 % - Dekorfärg6" xfId="43" builtinId="51" hidden="1"/>
    <cellStyle name="60 % - Dekorfärg1" xfId="28" builtinId="32" hidden="1"/>
    <cellStyle name="60 % - Dekorfärg2" xfId="31" builtinId="36" hidden="1"/>
    <cellStyle name="60 % - Dekorfärg3" xfId="34" builtinId="40" hidden="1"/>
    <cellStyle name="60 % - Dekorfärg4" xfId="37" builtinId="44" hidden="1"/>
    <cellStyle name="60 % - Dekorfärg5" xfId="40" builtinId="48" hidden="1"/>
    <cellStyle name="60 % - Dekorfärg6" xfId="44" builtinId="52" hidden="1"/>
    <cellStyle name="Anteckning" xfId="25" builtinId="10" hidden="1"/>
    <cellStyle name="Beräkning" xfId="21" builtinId="22" hidden="1"/>
    <cellStyle name="Bra" xfId="16" builtinId="26" hidden="1"/>
    <cellStyle name="Dekorfärg6" xfId="41" builtinId="49" hidden="1"/>
    <cellStyle name="Dålig" xfId="17" builtinId="27" hidden="1"/>
    <cellStyle name="FylliText_Tal" xfId="1" xr:uid="{00000000-0005-0000-0000-000016000000}"/>
    <cellStyle name="Hyperlänk" xfId="2" builtinId="8"/>
    <cellStyle name="Indata"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Kontrollcell" xfId="23" builtinId="23" hidden="1"/>
    <cellStyle name="Länkad cell" xfId="22" builtinId="24" hidden="1"/>
    <cellStyle name="Neutral" xfId="18" builtinId="28" hidden="1"/>
    <cellStyle name="Normal" xfId="0" builtinId="0"/>
    <cellStyle name="Normal 2" xfId="45" xr:uid="{E96BFAF6-FE35-4566-93AF-FC9F3593546A}"/>
    <cellStyle name="Normal 3" xfId="46" xr:uid="{F926E473-23EF-4113-B19A-B4DB6ADA7FD4}"/>
    <cellStyle name="Normal 4" xfId="9" xr:uid="{00000000-0005-0000-0000-000024000000}"/>
    <cellStyle name="Normal 4 2" xfId="47" xr:uid="{88F563C6-6B9F-4511-B6C8-3E9D876CB828}"/>
    <cellStyle name="Rubrik" xfId="14" builtinId="15" hidden="1"/>
    <cellStyle name="Rubrik 2" xfId="10" builtinId="17"/>
    <cellStyle name="Rubrik 3" xfId="11" builtinId="18"/>
    <cellStyle name="Rubrik 4" xfId="15" builtinId="19" hidden="1"/>
    <cellStyle name="Summa" xfId="12" xr:uid="{00000000-0005-0000-0000-000029000000}"/>
    <cellStyle name="Utdata" xfId="20" builtinId="21" hidden="1"/>
    <cellStyle name="Valuta" xfId="13" builtinId="4"/>
    <cellStyle name="Varningstext" xfId="24" builtinId="11" hidden="1"/>
  </cellStyles>
  <dxfs count="17">
    <dxf>
      <font>
        <color theme="0"/>
      </font>
      <fill>
        <patternFill patternType="none">
          <bgColor auto="1"/>
        </patternFill>
      </fill>
    </dxf>
    <dxf>
      <font>
        <color theme="0"/>
      </font>
      <fill>
        <patternFill>
          <bgColor theme="0"/>
        </patternFill>
      </fill>
    </dxf>
    <dxf>
      <font>
        <color theme="0"/>
      </font>
      <fill>
        <patternFill patternType="solid">
          <bgColor theme="0"/>
        </patternFill>
      </fill>
    </dxf>
    <dxf>
      <font>
        <color theme="0"/>
      </font>
      <fill>
        <patternFill patternType="none">
          <bgColor auto="1"/>
        </patternFill>
      </fill>
      <border>
        <left/>
        <right/>
        <top/>
        <bottom/>
        <vertical/>
        <horizontal/>
      </border>
    </dxf>
    <dxf>
      <font>
        <color theme="0"/>
      </font>
      <fill>
        <patternFill patternType="none">
          <bgColor auto="1"/>
        </patternFill>
      </fill>
    </dxf>
    <dxf>
      <font>
        <color theme="0"/>
      </font>
      <fill>
        <patternFill>
          <bgColor theme="0"/>
        </patternFill>
      </fill>
    </dxf>
    <dxf>
      <font>
        <color theme="0"/>
      </font>
      <fill>
        <patternFill>
          <bgColor theme="0"/>
        </patternFill>
      </fill>
    </dxf>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
      <font>
        <b val="0"/>
        <i val="0"/>
        <color theme="0"/>
      </font>
      <fill>
        <patternFill patternType="none">
          <bgColor auto="1"/>
        </patternFill>
      </fill>
    </dxf>
    <dxf>
      <font>
        <color theme="0"/>
      </font>
      <fill>
        <patternFill>
          <bgColor theme="0"/>
        </patternFill>
      </fill>
    </dxf>
    <dxf>
      <font>
        <color theme="0"/>
      </font>
      <fill>
        <patternFill patternType="solid">
          <bgColor theme="0"/>
        </patternFill>
      </fill>
      <border>
        <vertical/>
        <horizontal/>
      </border>
    </dxf>
    <dxf>
      <font>
        <color theme="0"/>
      </font>
      <fill>
        <patternFill patternType="none">
          <bgColor auto="1"/>
        </patternFill>
      </fill>
      <border>
        <left/>
        <right/>
        <top/>
        <bottom/>
        <vertical/>
        <horizontal/>
      </border>
    </dxf>
    <dxf>
      <font>
        <color theme="0"/>
      </font>
      <fill>
        <patternFill patternType="none">
          <bgColor auto="1"/>
        </patternFill>
      </fill>
    </dxf>
    <dxf>
      <font>
        <color theme="0"/>
      </font>
      <fill>
        <patternFill>
          <bgColor theme="0"/>
        </patternFill>
      </fill>
    </dxf>
    <dxf>
      <font>
        <color theme="0"/>
      </font>
      <fill>
        <patternFill>
          <bgColor theme="0"/>
        </patternFill>
      </fill>
    </dxf>
    <dxf>
      <font>
        <color theme="0"/>
      </font>
      <fill>
        <patternFill>
          <bgColor theme="0"/>
        </patternFill>
      </fill>
      <border>
        <left/>
        <right/>
        <top/>
        <bottom/>
        <vertical/>
        <horizontal/>
      </border>
    </dxf>
  </dxfs>
  <tableStyles count="0" defaultTableStyle="TableStyleMedium9" defaultPivotStyle="PivotStyleLight16"/>
  <colors>
    <mruColors>
      <color rgb="FFFFFF99"/>
      <color rgb="FFCCFFFF"/>
      <color rgb="FF0066FF"/>
      <color rgb="FFFFFFFF"/>
      <color rgb="FFCCFFCC"/>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622300</xdr:colOff>
          <xdr:row>295</xdr:row>
          <xdr:rowOff>0</xdr:rowOff>
        </xdr:from>
        <xdr:to>
          <xdr:col>14</xdr:col>
          <xdr:colOff>0</xdr:colOff>
          <xdr:row>295</xdr:row>
          <xdr:rowOff>0</xdr:rowOff>
        </xdr:to>
        <xdr:sp macro="" textlink="">
          <xdr:nvSpPr>
            <xdr:cNvPr id="2050" name="AddRows3Button"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00DAD0D6-3FE8-49DA-BDE6-6B96AAC356F4}">
  <we:reference id="wa200003696" version="1.3.0.0" store="en-US" storeType="OMEX"/>
  <we:alternateReferences>
    <we:reference id="WA200003696" version="1.3.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1F0A3-CFF3-45F5-9927-49DEB2EAC24E}">
  <sheetPr codeName="Sheet1">
    <pageSetUpPr fitToPage="1"/>
  </sheetPr>
  <dimension ref="B1:AU185"/>
  <sheetViews>
    <sheetView showGridLines="0" tabSelected="1" zoomScaleNormal="100" workbookViewId="0">
      <selection activeCell="D12" sqref="D12"/>
    </sheetView>
  </sheetViews>
  <sheetFormatPr defaultColWidth="9.1796875" defaultRowHeight="12.5" x14ac:dyDescent="0.25"/>
  <cols>
    <col min="1" max="1" width="2.81640625" style="245" customWidth="1"/>
    <col min="2" max="2" width="135.7265625" style="244" customWidth="1"/>
    <col min="3" max="3" width="29.453125" style="245" customWidth="1"/>
    <col min="4" max="4" width="13.26953125" style="245" customWidth="1"/>
    <col min="5" max="5" width="12.7265625" style="245" customWidth="1"/>
    <col min="6" max="9" width="11.7265625" style="245" customWidth="1"/>
    <col min="10" max="10" width="10.26953125" style="245" customWidth="1"/>
    <col min="11" max="11" width="11.1796875" style="245" customWidth="1"/>
    <col min="12" max="12" width="12.26953125" style="245" customWidth="1"/>
    <col min="13" max="13" width="12.81640625" style="245" customWidth="1"/>
    <col min="14" max="15" width="12.7265625" style="245" customWidth="1"/>
    <col min="16" max="16" width="11.453125" style="245" customWidth="1"/>
    <col min="17" max="19" width="19.1796875" style="245" customWidth="1"/>
    <col min="20" max="20" width="10.26953125" style="245" customWidth="1"/>
    <col min="21" max="23" width="9.54296875" style="245" customWidth="1"/>
    <col min="24" max="24" width="10.54296875" style="245" customWidth="1"/>
    <col min="25" max="26" width="8.7265625" style="245" customWidth="1"/>
    <col min="27" max="27" width="9.54296875" style="245" hidden="1" customWidth="1"/>
    <col min="28" max="29" width="9.1796875" style="245" hidden="1" customWidth="1"/>
    <col min="30" max="30" width="12.54296875" style="245" hidden="1" customWidth="1"/>
    <col min="31" max="33" width="8.453125" style="245" hidden="1" customWidth="1"/>
    <col min="34" max="35" width="9.7265625" style="245" hidden="1" customWidth="1"/>
    <col min="36" max="36" width="8.453125" style="245" hidden="1" customWidth="1"/>
    <col min="37" max="37" width="7.7265625" style="245" hidden="1" customWidth="1"/>
    <col min="38" max="38" width="7.7265625" style="245" customWidth="1"/>
    <col min="39" max="40" width="8.7265625" style="245" customWidth="1"/>
    <col min="41" max="41" width="7.7265625" style="245" customWidth="1"/>
    <col min="42" max="44" width="9.1796875" style="245" customWidth="1"/>
    <col min="45" max="45" width="10.453125" style="245" customWidth="1"/>
    <col min="46" max="51" width="9.1796875" style="245" customWidth="1"/>
    <col min="52" max="16384" width="9.1796875" style="245"/>
  </cols>
  <sheetData>
    <row r="1" spans="2:47" x14ac:dyDescent="0.25">
      <c r="X1" s="244" t="s">
        <v>0</v>
      </c>
    </row>
    <row r="2" spans="2:47" ht="13" x14ac:dyDescent="0.25">
      <c r="H2" s="246"/>
      <c r="K2" s="247"/>
      <c r="N2" s="248"/>
      <c r="P2" s="249"/>
      <c r="X2" s="249"/>
      <c r="AD2" s="249"/>
      <c r="AI2" s="250"/>
      <c r="AJ2" s="250"/>
      <c r="AK2" s="250"/>
      <c r="AL2" s="250"/>
      <c r="AM2" s="250"/>
      <c r="AN2" s="250"/>
      <c r="AO2" s="250"/>
      <c r="AP2" s="250"/>
      <c r="AQ2" s="250"/>
      <c r="AR2" s="250"/>
      <c r="AS2" s="250"/>
      <c r="AT2" s="250"/>
      <c r="AU2" s="250"/>
    </row>
    <row r="3" spans="2:47" ht="25" x14ac:dyDescent="0.5">
      <c r="B3" s="397" t="s">
        <v>1</v>
      </c>
      <c r="C3" s="398"/>
      <c r="D3" s="398"/>
      <c r="E3" s="251"/>
      <c r="F3" s="251"/>
      <c r="G3" s="251"/>
      <c r="H3" s="251"/>
      <c r="I3" s="251"/>
      <c r="J3" s="251"/>
      <c r="Q3" s="252"/>
      <c r="R3" s="253"/>
      <c r="S3" s="254"/>
      <c r="T3" s="254"/>
      <c r="U3" s="254"/>
      <c r="V3" s="254"/>
      <c r="W3" s="254"/>
      <c r="X3" s="254"/>
      <c r="Y3" s="246"/>
      <c r="Z3" s="246"/>
      <c r="AA3" s="246"/>
      <c r="AC3" s="246"/>
      <c r="AE3" s="255"/>
      <c r="AI3" s="246"/>
    </row>
    <row r="4" spans="2:47" ht="28" customHeight="1" x14ac:dyDescent="0.5">
      <c r="B4" s="397" t="s">
        <v>2</v>
      </c>
      <c r="C4" s="398"/>
      <c r="D4" s="398"/>
      <c r="E4" s="251"/>
      <c r="F4" s="251"/>
      <c r="G4" s="251"/>
      <c r="H4" s="251"/>
      <c r="I4" s="251"/>
      <c r="J4" s="251"/>
      <c r="K4" s="256"/>
      <c r="L4" s="256"/>
      <c r="M4" s="256"/>
      <c r="N4" s="256"/>
      <c r="O4" s="256"/>
      <c r="P4" s="256"/>
      <c r="Q4" s="254"/>
      <c r="R4" s="254"/>
      <c r="S4" s="254"/>
      <c r="T4" s="254"/>
      <c r="U4" s="254"/>
      <c r="V4" s="254"/>
      <c r="W4" s="254"/>
      <c r="X4" s="254"/>
      <c r="AA4" s="257"/>
    </row>
    <row r="5" spans="2:47" ht="30" customHeight="1" x14ac:dyDescent="0.5">
      <c r="B5" s="399" t="str" cm="1">
        <f t="array" aca="1" ref="B5" ca="1">IFERROR(INDIRECT(Admin!S44),"XXXXX")</f>
        <v>XXXXX</v>
      </c>
      <c r="C5" s="398"/>
      <c r="D5" s="398"/>
      <c r="E5" s="251"/>
      <c r="F5" s="251"/>
      <c r="G5" s="251"/>
      <c r="H5" s="251"/>
      <c r="I5" s="251"/>
      <c r="J5" s="251"/>
      <c r="K5" s="400"/>
      <c r="L5" s="400"/>
      <c r="M5" s="400"/>
      <c r="N5" s="400"/>
      <c r="O5" s="400"/>
      <c r="P5" s="400"/>
      <c r="Q5" s="254"/>
      <c r="R5" s="254"/>
      <c r="S5" s="254"/>
      <c r="T5" s="254"/>
      <c r="U5" s="254"/>
      <c r="V5" s="254"/>
      <c r="W5" s="254"/>
      <c r="X5" s="254"/>
      <c r="AC5" s="251"/>
      <c r="AD5" s="259"/>
      <c r="AE5" s="259"/>
      <c r="AF5" s="259"/>
      <c r="AG5" s="259"/>
    </row>
    <row r="6" spans="2:47" ht="26.25" customHeight="1" x14ac:dyDescent="0.4">
      <c r="B6" s="401" t="str" cm="1">
        <f t="array" aca="1" ref="B6" ca="1">"Ramavtalsnummer: "&amp;IFERROR(INDIRECT(Admin!T44),"XXXXX")</f>
        <v>Ramavtalsnummer: XXXXX</v>
      </c>
      <c r="C6" s="398"/>
      <c r="D6" s="398"/>
      <c r="E6" s="251"/>
      <c r="F6" s="251"/>
      <c r="G6" s="251"/>
      <c r="H6" s="251"/>
      <c r="I6" s="251"/>
      <c r="J6" s="251"/>
      <c r="K6" s="260"/>
      <c r="L6" s="260"/>
      <c r="M6" s="260"/>
      <c r="N6" s="260"/>
      <c r="O6" s="260"/>
      <c r="P6" s="260"/>
      <c r="Q6" s="246"/>
      <c r="R6" s="261"/>
      <c r="S6" s="261"/>
      <c r="T6" s="261"/>
      <c r="U6" s="261"/>
      <c r="V6" s="261"/>
      <c r="W6" s="261"/>
      <c r="X6" s="261"/>
      <c r="AC6" s="251"/>
      <c r="AD6" s="259"/>
      <c r="AE6" s="259"/>
      <c r="AF6" s="259"/>
      <c r="AG6" s="259"/>
    </row>
    <row r="7" spans="2:47" ht="9" customHeight="1" x14ac:dyDescent="0.5">
      <c r="B7" s="258"/>
      <c r="C7" s="251"/>
      <c r="D7" s="251"/>
      <c r="E7" s="251"/>
      <c r="F7" s="251"/>
      <c r="G7" s="251"/>
      <c r="H7" s="251"/>
      <c r="I7" s="251"/>
      <c r="J7" s="251"/>
      <c r="K7" s="260"/>
      <c r="L7" s="260"/>
      <c r="M7" s="260"/>
      <c r="N7" s="260"/>
      <c r="O7" s="260"/>
      <c r="P7" s="260"/>
      <c r="Q7" s="246"/>
      <c r="R7" s="261"/>
      <c r="S7" s="261"/>
      <c r="T7" s="261"/>
      <c r="U7" s="261"/>
      <c r="V7" s="261"/>
      <c r="W7" s="261"/>
      <c r="X7" s="261"/>
      <c r="AC7" s="251"/>
      <c r="AD7" s="259"/>
      <c r="AE7" s="259"/>
      <c r="AF7" s="259"/>
      <c r="AG7" s="259"/>
    </row>
    <row r="8" spans="2:47" ht="29.15" customHeight="1" x14ac:dyDescent="0.4">
      <c r="B8" s="402" t="s">
        <v>3</v>
      </c>
      <c r="C8" s="398"/>
      <c r="D8" s="398"/>
      <c r="E8" s="251"/>
      <c r="F8" s="251"/>
      <c r="G8" s="251"/>
      <c r="H8" s="251"/>
      <c r="I8" s="251"/>
      <c r="J8" s="251"/>
      <c r="K8" s="262"/>
      <c r="L8" s="262"/>
      <c r="M8" s="262"/>
      <c r="N8" s="262"/>
      <c r="O8" s="262"/>
      <c r="P8" s="262"/>
      <c r="Q8" s="263"/>
      <c r="R8" s="263"/>
      <c r="S8" s="263"/>
      <c r="T8" s="263"/>
      <c r="U8" s="263"/>
      <c r="V8" s="263"/>
      <c r="W8" s="390"/>
      <c r="X8" s="390"/>
      <c r="AC8" s="251"/>
      <c r="AD8" s="259"/>
      <c r="AE8" s="259"/>
      <c r="AF8" s="259"/>
      <c r="AG8" s="259"/>
    </row>
    <row r="9" spans="2:47" ht="40.5" customHeight="1" x14ac:dyDescent="0.25">
      <c r="B9" s="391" t="s">
        <v>4</v>
      </c>
      <c r="C9" s="392"/>
      <c r="D9" s="392"/>
      <c r="E9" s="251"/>
      <c r="F9" s="251"/>
      <c r="G9" s="251"/>
      <c r="H9" s="251"/>
      <c r="I9" s="251"/>
      <c r="J9" s="251"/>
      <c r="K9" s="265"/>
      <c r="L9" s="265"/>
      <c r="M9" s="265"/>
      <c r="N9" s="265"/>
      <c r="O9" s="265"/>
      <c r="P9" s="265"/>
      <c r="Q9" s="266"/>
      <c r="R9" s="266"/>
      <c r="S9" s="266"/>
      <c r="T9" s="266"/>
      <c r="U9" s="266"/>
      <c r="V9" s="266"/>
      <c r="W9" s="393"/>
      <c r="X9" s="393"/>
      <c r="AC9" s="251"/>
      <c r="AD9" s="259"/>
      <c r="AE9" s="259"/>
      <c r="AF9" s="259"/>
      <c r="AG9" s="259"/>
    </row>
    <row r="10" spans="2:47" s="259" customFormat="1" ht="60.65" customHeight="1" x14ac:dyDescent="0.25">
      <c r="B10" s="391" t="s">
        <v>5</v>
      </c>
      <c r="C10" s="394"/>
      <c r="D10" s="394"/>
      <c r="E10" s="251"/>
      <c r="F10" s="251"/>
      <c r="G10" s="251"/>
      <c r="H10" s="251"/>
      <c r="I10" s="251"/>
      <c r="J10" s="251"/>
      <c r="K10" s="265"/>
      <c r="L10" s="265"/>
      <c r="M10" s="265"/>
      <c r="N10" s="265"/>
      <c r="O10" s="265"/>
      <c r="P10" s="265"/>
      <c r="Q10" s="263"/>
      <c r="R10" s="263"/>
      <c r="S10" s="263"/>
      <c r="T10" s="263"/>
      <c r="U10" s="390"/>
      <c r="V10" s="390"/>
      <c r="W10" s="390"/>
      <c r="X10" s="390"/>
      <c r="AC10" s="251"/>
    </row>
    <row r="11" spans="2:47" ht="28" customHeight="1" x14ac:dyDescent="0.25">
      <c r="B11" s="395" t="s">
        <v>6</v>
      </c>
      <c r="C11" s="396"/>
      <c r="D11" s="396"/>
      <c r="E11" s="251"/>
      <c r="F11" s="251"/>
      <c r="G11" s="251"/>
      <c r="H11" s="251"/>
      <c r="I11" s="251"/>
      <c r="J11" s="251"/>
      <c r="Q11" s="266"/>
      <c r="R11" s="266"/>
      <c r="S11" s="266"/>
      <c r="T11" s="266"/>
      <c r="U11" s="393"/>
      <c r="V11" s="393"/>
      <c r="W11" s="393"/>
      <c r="X11" s="393"/>
      <c r="AC11" s="251"/>
      <c r="AD11" s="259"/>
      <c r="AE11" s="259"/>
      <c r="AF11" s="259"/>
      <c r="AG11" s="259"/>
    </row>
    <row r="12" spans="2:47" ht="44.25" customHeight="1" x14ac:dyDescent="0.25">
      <c r="B12" s="269" t="s">
        <v>7</v>
      </c>
      <c r="C12" s="270" t="s">
        <v>8</v>
      </c>
      <c r="D12" s="271"/>
      <c r="E12" s="268"/>
      <c r="F12" s="394"/>
      <c r="G12" s="394"/>
      <c r="H12" s="394"/>
      <c r="I12" s="394"/>
      <c r="J12" s="394"/>
      <c r="K12" s="247"/>
      <c r="Q12" s="263"/>
      <c r="R12" s="263"/>
      <c r="S12" s="263"/>
      <c r="T12" s="390"/>
      <c r="U12" s="390"/>
      <c r="V12" s="390"/>
      <c r="W12" s="390"/>
      <c r="X12" s="390"/>
      <c r="AC12" s="251"/>
      <c r="AD12" s="259"/>
      <c r="AE12" s="259"/>
      <c r="AF12" s="259"/>
      <c r="AG12" s="259"/>
    </row>
    <row r="13" spans="2:47" ht="44.25" customHeight="1" x14ac:dyDescent="0.25">
      <c r="B13" s="269" t="s">
        <v>10</v>
      </c>
      <c r="C13" s="270" t="s">
        <v>8</v>
      </c>
      <c r="D13" s="271"/>
      <c r="E13" s="272"/>
      <c r="F13" s="406"/>
      <c r="G13" s="406"/>
      <c r="H13" s="406"/>
      <c r="I13" s="406"/>
      <c r="J13" s="406"/>
      <c r="Q13" s="266"/>
      <c r="R13" s="266"/>
      <c r="S13" s="266"/>
      <c r="T13" s="405"/>
      <c r="U13" s="405"/>
      <c r="V13" s="405"/>
      <c r="W13" s="405"/>
      <c r="X13" s="405"/>
      <c r="AC13" s="251"/>
      <c r="AD13" s="259"/>
      <c r="AE13" s="259"/>
      <c r="AF13" s="259"/>
      <c r="AG13" s="259"/>
      <c r="AI13" s="274"/>
    </row>
    <row r="14" spans="2:47" ht="44.25" customHeight="1" x14ac:dyDescent="0.25">
      <c r="B14" s="269" t="s">
        <v>11</v>
      </c>
      <c r="C14" s="270" t="s">
        <v>8</v>
      </c>
      <c r="D14" s="271"/>
      <c r="E14" s="272"/>
      <c r="F14" s="272"/>
      <c r="G14" s="272"/>
      <c r="H14" s="272"/>
      <c r="I14" s="272"/>
      <c r="J14" s="272"/>
      <c r="Q14" s="266"/>
      <c r="R14" s="267"/>
      <c r="S14" s="267"/>
      <c r="T14" s="273"/>
      <c r="U14" s="273"/>
      <c r="V14" s="273"/>
      <c r="W14" s="273"/>
      <c r="X14" s="273"/>
      <c r="AC14" s="251"/>
      <c r="AD14" s="259"/>
      <c r="AE14" s="259"/>
      <c r="AF14" s="259"/>
      <c r="AG14" s="259"/>
      <c r="AI14" s="274"/>
    </row>
    <row r="15" spans="2:47" ht="44.25" customHeight="1" x14ac:dyDescent="0.25">
      <c r="B15" s="269" t="s">
        <v>12</v>
      </c>
      <c r="C15" s="270" t="s">
        <v>8</v>
      </c>
      <c r="D15" s="271"/>
      <c r="Q15" s="246"/>
      <c r="AC15" s="251"/>
      <c r="AD15" s="259"/>
      <c r="AE15" s="259"/>
      <c r="AF15" s="259"/>
      <c r="AG15" s="259"/>
    </row>
    <row r="16" spans="2:47" ht="12.75" customHeight="1" x14ac:dyDescent="0.5">
      <c r="B16" s="275"/>
      <c r="C16" s="407"/>
      <c r="D16" s="407"/>
      <c r="E16" s="407"/>
      <c r="F16" s="407"/>
      <c r="G16" s="407"/>
      <c r="H16" s="407"/>
      <c r="I16" s="407"/>
      <c r="J16" s="407"/>
      <c r="Q16" s="265"/>
      <c r="R16" s="265"/>
      <c r="S16" s="265"/>
      <c r="T16" s="265"/>
      <c r="U16" s="265"/>
      <c r="V16" s="265"/>
      <c r="W16" s="265"/>
      <c r="X16" s="265"/>
      <c r="AC16" s="251"/>
      <c r="AD16" s="259"/>
      <c r="AE16" s="259"/>
      <c r="AF16" s="259"/>
      <c r="AG16" s="259"/>
    </row>
    <row r="17" spans="3:33" ht="12.75" customHeight="1" x14ac:dyDescent="0.25">
      <c r="C17" s="407"/>
      <c r="D17" s="407"/>
      <c r="E17" s="407"/>
      <c r="F17" s="407"/>
      <c r="G17" s="407"/>
      <c r="H17" s="407"/>
      <c r="I17" s="407"/>
      <c r="J17" s="407"/>
      <c r="Q17" s="265"/>
      <c r="R17" s="265"/>
      <c r="S17" s="265"/>
      <c r="T17" s="265"/>
      <c r="U17" s="265"/>
      <c r="V17" s="265"/>
      <c r="W17" s="265"/>
      <c r="X17" s="265"/>
      <c r="AC17" s="251"/>
      <c r="AD17" s="259"/>
      <c r="AE17" s="259"/>
      <c r="AF17" s="259"/>
      <c r="AG17" s="259"/>
    </row>
    <row r="18" spans="3:33" ht="12.75" customHeight="1" x14ac:dyDescent="0.25">
      <c r="C18" s="407"/>
      <c r="D18" s="407"/>
      <c r="E18" s="407"/>
      <c r="F18" s="407"/>
      <c r="G18" s="407"/>
      <c r="H18" s="407"/>
      <c r="I18" s="407"/>
      <c r="J18" s="407"/>
      <c r="Q18" s="265"/>
      <c r="R18" s="265"/>
      <c r="S18" s="265"/>
      <c r="T18" s="265"/>
      <c r="U18" s="265"/>
      <c r="V18" s="265"/>
      <c r="W18" s="265"/>
      <c r="X18" s="265"/>
      <c r="AC18" s="251"/>
      <c r="AD18" s="259"/>
      <c r="AE18" s="259"/>
      <c r="AF18" s="259"/>
      <c r="AG18" s="259"/>
    </row>
    <row r="19" spans="3:33" ht="12.75" customHeight="1" x14ac:dyDescent="0.25">
      <c r="C19" s="407"/>
      <c r="D19" s="407"/>
      <c r="E19" s="407"/>
      <c r="F19" s="407"/>
      <c r="G19" s="407"/>
      <c r="H19" s="407"/>
      <c r="I19" s="407"/>
      <c r="J19" s="407"/>
      <c r="Q19" s="265"/>
      <c r="R19" s="265"/>
      <c r="S19" s="265"/>
      <c r="T19" s="265"/>
      <c r="U19" s="265"/>
      <c r="V19" s="265"/>
      <c r="W19" s="265"/>
      <c r="X19" s="265"/>
      <c r="AC19" s="251"/>
      <c r="AD19" s="259"/>
      <c r="AE19" s="259"/>
      <c r="AF19" s="259"/>
      <c r="AG19" s="259"/>
    </row>
    <row r="20" spans="3:33" ht="14.15" customHeight="1" x14ac:dyDescent="0.25">
      <c r="C20" s="407"/>
      <c r="D20" s="407"/>
      <c r="E20" s="407"/>
      <c r="F20" s="407"/>
      <c r="G20" s="407"/>
      <c r="H20" s="407"/>
      <c r="I20" s="407"/>
      <c r="J20" s="407"/>
      <c r="Q20" s="265"/>
      <c r="R20" s="265"/>
      <c r="S20" s="265"/>
      <c r="T20" s="265"/>
      <c r="U20" s="265"/>
      <c r="V20" s="265"/>
      <c r="W20" s="265"/>
      <c r="X20" s="265"/>
      <c r="AC20" s="251"/>
      <c r="AD20" s="259"/>
      <c r="AE20" s="259"/>
      <c r="AF20" s="259"/>
      <c r="AG20" s="259"/>
    </row>
    <row r="21" spans="3:33" ht="18" customHeight="1" x14ac:dyDescent="0.25">
      <c r="C21" s="407"/>
      <c r="D21" s="407"/>
      <c r="E21" s="407"/>
      <c r="F21" s="407"/>
      <c r="G21" s="407"/>
      <c r="H21" s="407"/>
      <c r="I21" s="407"/>
      <c r="J21" s="407"/>
      <c r="AC21" s="251"/>
      <c r="AD21" s="259"/>
      <c r="AE21" s="259"/>
      <c r="AF21" s="259"/>
      <c r="AG21" s="259"/>
    </row>
    <row r="22" spans="3:33" ht="17.25" customHeight="1" x14ac:dyDescent="0.25">
      <c r="C22" s="259"/>
      <c r="D22" s="274"/>
      <c r="E22" s="274"/>
      <c r="F22" s="274"/>
      <c r="G22" s="274"/>
      <c r="H22" s="274"/>
      <c r="I22" s="274"/>
      <c r="Q22" s="246"/>
    </row>
    <row r="23" spans="3:33" ht="20.5" customHeight="1" x14ac:dyDescent="0.3">
      <c r="C23" s="276"/>
      <c r="Q23" s="277"/>
      <c r="R23" s="277"/>
      <c r="S23" s="277"/>
      <c r="T23" s="277"/>
      <c r="U23" s="277"/>
      <c r="V23" s="277"/>
      <c r="W23" s="277"/>
      <c r="X23" s="277"/>
      <c r="AC23" s="251"/>
      <c r="AD23" s="259"/>
      <c r="AE23" s="259"/>
      <c r="AF23" s="259"/>
      <c r="AG23" s="259"/>
    </row>
    <row r="24" spans="3:33" ht="33.65" customHeight="1" x14ac:dyDescent="0.25">
      <c r="C24" s="405"/>
      <c r="D24" s="408"/>
      <c r="E24" s="408"/>
      <c r="F24" s="408"/>
      <c r="G24" s="408"/>
      <c r="H24" s="408"/>
      <c r="I24" s="408"/>
      <c r="J24" s="408"/>
      <c r="Q24" s="278"/>
      <c r="R24" s="278"/>
      <c r="S24" s="278"/>
      <c r="T24" s="278"/>
      <c r="U24" s="278"/>
      <c r="V24" s="278"/>
      <c r="W24" s="278"/>
      <c r="X24" s="278"/>
      <c r="AC24" s="251"/>
      <c r="AD24" s="259"/>
      <c r="AE24" s="259"/>
      <c r="AF24" s="259"/>
      <c r="AG24" s="259"/>
    </row>
    <row r="25" spans="3:33" ht="17.25" customHeight="1" x14ac:dyDescent="0.25">
      <c r="C25" s="259"/>
      <c r="D25" s="274"/>
      <c r="E25" s="274"/>
      <c r="F25" s="274"/>
      <c r="G25" s="274"/>
      <c r="H25" s="274"/>
      <c r="I25" s="274"/>
    </row>
    <row r="26" spans="3:33" ht="27.75" customHeight="1" x14ac:dyDescent="0.25">
      <c r="C26" s="403"/>
      <c r="D26" s="403"/>
      <c r="E26" s="403"/>
      <c r="F26" s="403"/>
      <c r="H26" s="390"/>
      <c r="I26" s="390"/>
      <c r="J26" s="390"/>
    </row>
    <row r="27" spans="3:33" ht="19.5" customHeight="1" x14ac:dyDescent="0.25">
      <c r="C27" s="404"/>
      <c r="D27" s="404"/>
      <c r="E27" s="404"/>
      <c r="F27" s="404"/>
      <c r="H27" s="405"/>
      <c r="I27" s="405"/>
      <c r="J27" s="405"/>
    </row>
    <row r="28" spans="3:33" ht="12.75" customHeight="1" x14ac:dyDescent="0.25"/>
    <row r="29" spans="3:33" ht="27.75" customHeight="1" x14ac:dyDescent="0.25">
      <c r="C29" s="403"/>
      <c r="D29" s="403"/>
      <c r="E29" s="403"/>
      <c r="F29" s="403"/>
    </row>
    <row r="30" spans="3:33" ht="19.5" customHeight="1" x14ac:dyDescent="0.25">
      <c r="C30" s="404"/>
      <c r="D30" s="404"/>
      <c r="E30" s="404"/>
      <c r="F30" s="404"/>
      <c r="Q30" s="220"/>
      <c r="R30" s="220"/>
      <c r="S30" s="220"/>
    </row>
    <row r="31" spans="3:33" ht="12.75" customHeight="1" x14ac:dyDescent="0.25">
      <c r="G31" s="247"/>
    </row>
    <row r="32" spans="3:33" ht="27.75" customHeight="1" x14ac:dyDescent="0.25">
      <c r="C32" s="403"/>
      <c r="D32" s="403"/>
      <c r="E32" s="403"/>
      <c r="F32" s="403"/>
      <c r="H32" s="390"/>
      <c r="I32" s="390"/>
    </row>
    <row r="33" spans="3:44" ht="19.5" customHeight="1" x14ac:dyDescent="0.25">
      <c r="C33" s="404"/>
      <c r="D33" s="404"/>
      <c r="E33" s="404"/>
      <c r="F33" s="404"/>
      <c r="H33" s="409"/>
      <c r="I33" s="409"/>
      <c r="Q33" s="220"/>
      <c r="R33" s="220"/>
      <c r="S33" s="220"/>
    </row>
    <row r="35" spans="3:44" x14ac:dyDescent="0.25">
      <c r="C35" s="390"/>
      <c r="D35" s="390"/>
      <c r="E35" s="390"/>
      <c r="F35" s="390"/>
      <c r="G35" s="390"/>
      <c r="H35" s="390"/>
      <c r="I35" s="390"/>
      <c r="J35" s="390"/>
      <c r="K35" s="390"/>
      <c r="L35" s="390"/>
      <c r="M35" s="223"/>
      <c r="N35" s="223"/>
      <c r="O35" s="223"/>
    </row>
    <row r="36" spans="3:44" ht="13" x14ac:dyDescent="0.25">
      <c r="C36" s="410"/>
      <c r="D36" s="410"/>
      <c r="E36" s="410"/>
      <c r="F36" s="410"/>
      <c r="G36" s="410"/>
      <c r="H36" s="410"/>
      <c r="I36" s="410"/>
      <c r="J36" s="410"/>
      <c r="K36" s="410"/>
      <c r="L36" s="410"/>
      <c r="M36" s="225"/>
      <c r="N36" s="225"/>
      <c r="O36" s="225"/>
    </row>
    <row r="37" spans="3:44" ht="12.75" customHeight="1" x14ac:dyDescent="0.25">
      <c r="C37" s="279"/>
      <c r="D37" s="279"/>
      <c r="E37" s="279"/>
      <c r="F37" s="279"/>
      <c r="G37" s="279"/>
      <c r="H37" s="279"/>
      <c r="I37" s="279"/>
      <c r="J37" s="279"/>
      <c r="K37" s="279"/>
      <c r="L37" s="280"/>
    </row>
    <row r="38" spans="3:44" ht="27.75" customHeight="1" x14ac:dyDescent="0.25">
      <c r="C38" s="390"/>
      <c r="D38" s="390"/>
      <c r="E38" s="390"/>
      <c r="F38" s="390"/>
      <c r="G38" s="390"/>
      <c r="H38" s="390"/>
      <c r="I38" s="390"/>
      <c r="J38" s="390"/>
      <c r="K38" s="390"/>
      <c r="L38" s="390"/>
      <c r="M38" s="223"/>
      <c r="N38" s="223"/>
      <c r="O38" s="223"/>
    </row>
    <row r="39" spans="3:44" ht="25.5" customHeight="1" x14ac:dyDescent="0.25">
      <c r="C39" s="410"/>
      <c r="D39" s="410"/>
      <c r="E39" s="410"/>
      <c r="F39" s="410"/>
      <c r="G39" s="410"/>
      <c r="H39" s="410"/>
      <c r="I39" s="410"/>
      <c r="J39" s="410"/>
      <c r="K39" s="410"/>
      <c r="L39" s="410"/>
      <c r="M39" s="225"/>
      <c r="N39" s="225"/>
      <c r="O39" s="225"/>
      <c r="Q39" s="220"/>
      <c r="R39" s="220"/>
      <c r="S39" s="220"/>
      <c r="W39" s="247"/>
    </row>
    <row r="40" spans="3:44" ht="18.75" customHeight="1" x14ac:dyDescent="0.25">
      <c r="C40" s="259"/>
      <c r="D40" s="259"/>
      <c r="E40" s="259"/>
      <c r="F40" s="259"/>
      <c r="G40" s="259"/>
      <c r="H40" s="259"/>
      <c r="I40" s="259"/>
      <c r="J40" s="259"/>
      <c r="K40" s="259"/>
      <c r="L40" s="259"/>
      <c r="M40" s="259"/>
      <c r="N40" s="259"/>
      <c r="O40" s="259"/>
    </row>
    <row r="41" spans="3:44" ht="37.5" customHeight="1" x14ac:dyDescent="0.25">
      <c r="G41" s="416"/>
      <c r="H41" s="416"/>
      <c r="I41" s="416"/>
      <c r="J41" s="416"/>
      <c r="K41" s="416"/>
      <c r="L41" s="416"/>
      <c r="M41" s="259"/>
      <c r="N41" s="259"/>
      <c r="O41" s="259"/>
      <c r="Y41" s="281"/>
      <c r="Z41" s="282"/>
      <c r="AA41" s="282"/>
      <c r="AB41" s="282"/>
    </row>
    <row r="42" spans="3:44" ht="40.5" customHeight="1" x14ac:dyDescent="0.4">
      <c r="C42" s="417"/>
      <c r="D42" s="417"/>
      <c r="E42" s="417"/>
      <c r="F42" s="417"/>
      <c r="G42" s="416"/>
      <c r="H42" s="416"/>
      <c r="I42" s="416"/>
      <c r="J42" s="416"/>
      <c r="K42" s="416"/>
      <c r="L42" s="416"/>
      <c r="Q42" s="283"/>
      <c r="R42" s="283"/>
      <c r="S42" s="255"/>
      <c r="T42" s="255"/>
      <c r="U42" s="255"/>
    </row>
    <row r="43" spans="3:44" ht="96.75" customHeight="1" x14ac:dyDescent="0.25">
      <c r="C43" s="273"/>
      <c r="D43" s="418"/>
      <c r="E43" s="418"/>
      <c r="F43" s="419"/>
      <c r="G43" s="419"/>
      <c r="H43" s="419"/>
      <c r="I43" s="419"/>
      <c r="J43" s="420"/>
      <c r="K43" s="420"/>
      <c r="L43" s="420"/>
      <c r="M43" s="420"/>
      <c r="N43" s="284"/>
      <c r="O43" s="285"/>
      <c r="Q43" s="263"/>
      <c r="R43" s="265"/>
      <c r="S43" s="265"/>
      <c r="T43" s="265"/>
      <c r="U43" s="265"/>
      <c r="V43" s="265"/>
      <c r="W43" s="394"/>
      <c r="X43" s="394"/>
      <c r="Y43" s="390"/>
      <c r="Z43" s="394"/>
    </row>
    <row r="44" spans="3:44" ht="43.5" customHeight="1" x14ac:dyDescent="0.25">
      <c r="C44" s="273"/>
      <c r="D44" s="405"/>
      <c r="E44" s="405"/>
      <c r="F44" s="405"/>
      <c r="G44" s="405"/>
      <c r="H44" s="405"/>
      <c r="I44" s="405"/>
      <c r="J44" s="411"/>
      <c r="K44" s="411"/>
      <c r="L44" s="411"/>
      <c r="M44" s="411"/>
      <c r="N44" s="286"/>
      <c r="O44" s="286"/>
      <c r="Q44" s="287"/>
      <c r="R44" s="288"/>
      <c r="S44" s="288"/>
      <c r="T44" s="288"/>
      <c r="U44" s="288"/>
      <c r="V44" s="288"/>
      <c r="W44" s="412"/>
      <c r="X44" s="413"/>
      <c r="Y44" s="414"/>
      <c r="Z44" s="415"/>
      <c r="AA44" s="421"/>
      <c r="AB44" s="407"/>
      <c r="AC44" s="407"/>
      <c r="AD44" s="407"/>
      <c r="AE44" s="407"/>
      <c r="AF44" s="407"/>
      <c r="AG44" s="407"/>
      <c r="AH44" s="407"/>
      <c r="AI44" s="407"/>
      <c r="AJ44" s="407"/>
      <c r="AK44" s="407"/>
      <c r="AL44" s="407"/>
      <c r="AM44" s="407"/>
      <c r="AN44" s="407"/>
      <c r="AO44" s="407"/>
      <c r="AP44" s="407"/>
      <c r="AQ44" s="407"/>
      <c r="AR44" s="407"/>
    </row>
    <row r="45" spans="3:44" ht="42.75" customHeight="1" x14ac:dyDescent="0.25">
      <c r="C45" s="273"/>
      <c r="D45" s="405"/>
      <c r="E45" s="405"/>
      <c r="F45" s="405"/>
      <c r="G45" s="405"/>
      <c r="H45" s="405"/>
      <c r="I45" s="405"/>
      <c r="J45" s="411"/>
      <c r="K45" s="411"/>
      <c r="L45" s="411"/>
      <c r="M45" s="411"/>
      <c r="N45" s="286"/>
      <c r="O45" s="286"/>
      <c r="Q45" s="287"/>
      <c r="R45" s="288"/>
      <c r="S45" s="288"/>
      <c r="T45" s="288"/>
      <c r="U45" s="288"/>
      <c r="V45" s="288"/>
      <c r="W45" s="412"/>
      <c r="X45" s="413"/>
      <c r="Y45" s="414"/>
      <c r="Z45" s="415"/>
    </row>
    <row r="46" spans="3:44" ht="42.75" customHeight="1" x14ac:dyDescent="0.25">
      <c r="C46" s="273"/>
      <c r="D46" s="405"/>
      <c r="E46" s="405"/>
      <c r="F46" s="405"/>
      <c r="G46" s="405"/>
      <c r="H46" s="405"/>
      <c r="I46" s="405"/>
      <c r="J46" s="411"/>
      <c r="K46" s="411"/>
      <c r="L46" s="411"/>
      <c r="M46" s="411"/>
      <c r="N46" s="286"/>
      <c r="O46" s="286"/>
      <c r="Q46" s="287"/>
      <c r="R46" s="288"/>
      <c r="S46" s="288"/>
      <c r="T46" s="288"/>
      <c r="U46" s="288"/>
      <c r="V46" s="288"/>
      <c r="W46" s="412"/>
      <c r="X46" s="413"/>
      <c r="Y46" s="414"/>
      <c r="Z46" s="415"/>
    </row>
    <row r="47" spans="3:44" ht="42.75" customHeight="1" x14ac:dyDescent="0.25">
      <c r="C47" s="273"/>
      <c r="D47" s="405"/>
      <c r="E47" s="405"/>
      <c r="F47" s="405"/>
      <c r="G47" s="405"/>
      <c r="H47" s="405"/>
      <c r="I47" s="405"/>
      <c r="J47" s="411"/>
      <c r="K47" s="411"/>
      <c r="L47" s="411"/>
      <c r="M47" s="411"/>
      <c r="N47" s="286"/>
      <c r="O47" s="286"/>
      <c r="Q47" s="287"/>
      <c r="R47" s="288"/>
      <c r="S47" s="288"/>
      <c r="T47" s="288"/>
      <c r="U47" s="288"/>
      <c r="V47" s="288"/>
      <c r="W47" s="412"/>
      <c r="X47" s="413"/>
      <c r="Y47" s="414"/>
      <c r="Z47" s="415"/>
    </row>
    <row r="48" spans="3:44" ht="42.75" customHeight="1" x14ac:dyDescent="0.25">
      <c r="C48" s="273"/>
      <c r="D48" s="405"/>
      <c r="E48" s="405"/>
      <c r="F48" s="405"/>
      <c r="G48" s="405"/>
      <c r="H48" s="405"/>
      <c r="I48" s="405"/>
      <c r="J48" s="411"/>
      <c r="K48" s="411"/>
      <c r="L48" s="411"/>
      <c r="M48" s="411"/>
      <c r="N48" s="286"/>
      <c r="O48" s="286"/>
      <c r="Q48" s="287"/>
      <c r="R48" s="288"/>
      <c r="S48" s="288"/>
      <c r="T48" s="288"/>
      <c r="U48" s="288"/>
      <c r="V48" s="288"/>
      <c r="W48" s="412"/>
      <c r="X48" s="413"/>
      <c r="Y48" s="414"/>
      <c r="Z48" s="415"/>
    </row>
    <row r="49" spans="2:28" ht="42.75" customHeight="1" x14ac:dyDescent="0.25">
      <c r="C49" s="273"/>
      <c r="D49" s="405"/>
      <c r="E49" s="405"/>
      <c r="F49" s="405"/>
      <c r="G49" s="405"/>
      <c r="H49" s="405"/>
      <c r="I49" s="405"/>
      <c r="J49" s="411"/>
      <c r="K49" s="411"/>
      <c r="L49" s="411"/>
      <c r="M49" s="411"/>
      <c r="N49" s="286"/>
      <c r="O49" s="286"/>
      <c r="Q49" s="287"/>
      <c r="R49" s="288"/>
      <c r="S49" s="288"/>
      <c r="T49" s="288"/>
      <c r="U49" s="288"/>
      <c r="V49" s="288"/>
      <c r="W49" s="412"/>
      <c r="X49" s="413"/>
      <c r="Y49" s="414"/>
      <c r="Z49" s="415"/>
    </row>
    <row r="50" spans="2:28" ht="42.75" customHeight="1" x14ac:dyDescent="0.25">
      <c r="C50" s="273"/>
      <c r="D50" s="405"/>
      <c r="E50" s="405"/>
      <c r="F50" s="405"/>
      <c r="G50" s="405"/>
      <c r="H50" s="405"/>
      <c r="I50" s="405"/>
      <c r="J50" s="411"/>
      <c r="K50" s="411"/>
      <c r="L50" s="411"/>
      <c r="M50" s="411"/>
      <c r="N50" s="286"/>
      <c r="O50" s="286"/>
      <c r="Q50" s="287"/>
      <c r="R50" s="288"/>
      <c r="S50" s="288"/>
      <c r="T50" s="288"/>
      <c r="U50" s="288"/>
      <c r="V50" s="288"/>
      <c r="W50" s="412"/>
      <c r="X50" s="413"/>
      <c r="Y50" s="414"/>
      <c r="Z50" s="415"/>
    </row>
    <row r="51" spans="2:28" ht="42.75" customHeight="1" x14ac:dyDescent="0.25">
      <c r="C51" s="273"/>
      <c r="D51" s="405"/>
      <c r="E51" s="405"/>
      <c r="F51" s="405"/>
      <c r="G51" s="405"/>
      <c r="H51" s="405"/>
      <c r="I51" s="405"/>
      <c r="J51" s="411"/>
      <c r="K51" s="411"/>
      <c r="L51" s="411"/>
      <c r="M51" s="411"/>
      <c r="N51" s="286"/>
      <c r="O51" s="286"/>
      <c r="Q51" s="287"/>
      <c r="R51" s="288"/>
      <c r="S51" s="288"/>
      <c r="T51" s="288"/>
      <c r="U51" s="288"/>
      <c r="V51" s="288"/>
      <c r="W51" s="412"/>
      <c r="X51" s="413"/>
      <c r="Y51" s="414"/>
      <c r="Z51" s="415"/>
    </row>
    <row r="52" spans="2:28" ht="42.75" customHeight="1" x14ac:dyDescent="0.25">
      <c r="C52" s="273"/>
      <c r="D52" s="405"/>
      <c r="E52" s="405"/>
      <c r="F52" s="405"/>
      <c r="G52" s="405"/>
      <c r="H52" s="405"/>
      <c r="I52" s="405"/>
      <c r="J52" s="411"/>
      <c r="K52" s="411"/>
      <c r="L52" s="411"/>
      <c r="M52" s="411"/>
      <c r="N52" s="286"/>
      <c r="O52" s="286"/>
      <c r="Q52" s="287"/>
      <c r="R52" s="288"/>
      <c r="S52" s="288"/>
      <c r="T52" s="288"/>
      <c r="U52" s="288"/>
      <c r="V52" s="288"/>
      <c r="W52" s="412"/>
      <c r="X52" s="413"/>
      <c r="Y52" s="414"/>
      <c r="Z52" s="415"/>
    </row>
    <row r="53" spans="2:28" ht="42.75" customHeight="1" x14ac:dyDescent="0.25">
      <c r="C53" s="273"/>
      <c r="D53" s="405"/>
      <c r="E53" s="405"/>
      <c r="F53" s="405"/>
      <c r="G53" s="405"/>
      <c r="H53" s="405"/>
      <c r="I53" s="405"/>
      <c r="J53" s="411"/>
      <c r="K53" s="411"/>
      <c r="L53" s="411"/>
      <c r="M53" s="411"/>
      <c r="N53" s="286"/>
      <c r="O53" s="286"/>
      <c r="Q53" s="287"/>
      <c r="R53" s="288"/>
      <c r="S53" s="288"/>
      <c r="T53" s="288"/>
      <c r="U53" s="288"/>
      <c r="V53" s="288"/>
      <c r="W53" s="412"/>
      <c r="X53" s="413"/>
      <c r="Y53" s="414"/>
      <c r="Z53" s="415"/>
    </row>
    <row r="54" spans="2:28" x14ac:dyDescent="0.25">
      <c r="D54" s="251"/>
      <c r="I54" s="249"/>
      <c r="Q54" s="289"/>
      <c r="R54" s="220"/>
      <c r="S54" s="220"/>
      <c r="AA54" s="282"/>
      <c r="AB54" s="282"/>
    </row>
    <row r="55" spans="2:28" ht="30.75" customHeight="1" x14ac:dyDescent="0.25">
      <c r="C55" s="290"/>
      <c r="D55" s="291"/>
      <c r="E55" s="291"/>
      <c r="F55" s="291"/>
      <c r="Q55" s="220"/>
      <c r="R55" s="220"/>
      <c r="S55" s="220"/>
      <c r="V55" s="282"/>
      <c r="W55" s="282"/>
      <c r="X55" s="292"/>
      <c r="Y55" s="422"/>
      <c r="Z55" s="423"/>
      <c r="AA55" s="282"/>
      <c r="AB55" s="282"/>
    </row>
    <row r="56" spans="2:28" x14ac:dyDescent="0.25">
      <c r="D56" s="251"/>
      <c r="I56" s="249"/>
      <c r="Q56" s="220"/>
      <c r="R56" s="220"/>
      <c r="S56" s="220"/>
      <c r="AA56" s="282"/>
      <c r="AB56" s="282"/>
    </row>
    <row r="57" spans="2:28" ht="15.5" x14ac:dyDescent="0.25">
      <c r="B57" s="293"/>
      <c r="C57" s="424"/>
      <c r="D57" s="424"/>
      <c r="E57" s="424"/>
      <c r="F57" s="424"/>
      <c r="G57" s="424"/>
      <c r="K57" s="282"/>
      <c r="Q57" s="282"/>
      <c r="R57" s="282"/>
      <c r="S57" s="282"/>
      <c r="T57" s="282"/>
      <c r="U57" s="282"/>
      <c r="W57" s="294"/>
      <c r="AA57" s="282"/>
      <c r="AB57" s="282"/>
    </row>
    <row r="58" spans="2:28" ht="13" x14ac:dyDescent="0.25">
      <c r="B58" s="293"/>
      <c r="C58" s="282"/>
      <c r="D58" s="282"/>
      <c r="E58" s="282"/>
      <c r="F58" s="282"/>
      <c r="G58" s="282"/>
      <c r="H58" s="282"/>
      <c r="I58" s="282"/>
      <c r="J58" s="282"/>
      <c r="K58" s="282"/>
      <c r="Q58" s="282"/>
      <c r="R58" s="282"/>
      <c r="S58" s="282"/>
      <c r="T58" s="282"/>
      <c r="U58" s="282"/>
      <c r="V58" s="425"/>
      <c r="W58" s="426"/>
      <c r="X58" s="426"/>
      <c r="Y58" s="295"/>
      <c r="Z58" s="296"/>
      <c r="AA58" s="282"/>
      <c r="AB58" s="282"/>
    </row>
    <row r="59" spans="2:28" ht="13" x14ac:dyDescent="0.25">
      <c r="B59" s="293"/>
      <c r="C59" s="419"/>
      <c r="D59" s="419"/>
      <c r="E59" s="419"/>
      <c r="F59" s="297"/>
      <c r="G59" s="420"/>
      <c r="H59" s="420"/>
      <c r="I59" s="420"/>
      <c r="J59" s="420"/>
      <c r="K59" s="420"/>
      <c r="L59" s="420"/>
      <c r="M59" s="420"/>
      <c r="N59" s="285"/>
      <c r="O59" s="285"/>
      <c r="Q59" s="263"/>
      <c r="R59" s="265"/>
      <c r="S59" s="265"/>
      <c r="T59" s="265"/>
      <c r="U59" s="265"/>
      <c r="V59" s="265"/>
      <c r="W59" s="394"/>
      <c r="X59" s="394"/>
      <c r="Y59" s="390"/>
      <c r="Z59" s="394"/>
      <c r="AA59" s="282"/>
      <c r="AB59" s="282"/>
    </row>
    <row r="60" spans="2:28" x14ac:dyDescent="0.25">
      <c r="B60" s="293"/>
      <c r="C60" s="405"/>
      <c r="D60" s="405"/>
      <c r="E60" s="405"/>
      <c r="F60" s="298"/>
      <c r="G60" s="405"/>
      <c r="H60" s="405"/>
      <c r="I60" s="405"/>
      <c r="J60" s="405"/>
      <c r="K60" s="405"/>
      <c r="L60" s="405"/>
      <c r="M60" s="405"/>
      <c r="N60" s="286"/>
      <c r="O60" s="286"/>
      <c r="Q60" s="287"/>
      <c r="R60" s="288"/>
      <c r="S60" s="288"/>
      <c r="T60" s="288"/>
      <c r="U60" s="288"/>
      <c r="V60" s="288"/>
      <c r="W60" s="427"/>
      <c r="X60" s="428"/>
      <c r="Y60" s="429"/>
      <c r="Z60" s="430"/>
      <c r="AA60" s="282"/>
      <c r="AB60" s="282"/>
    </row>
    <row r="61" spans="2:28" ht="13" x14ac:dyDescent="0.25">
      <c r="B61" s="293"/>
      <c r="C61" s="299"/>
      <c r="D61" s="299"/>
      <c r="E61" s="299"/>
      <c r="F61" s="282"/>
      <c r="G61" s="299"/>
      <c r="H61" s="299"/>
      <c r="I61" s="299"/>
      <c r="J61" s="299"/>
      <c r="K61" s="299"/>
      <c r="L61" s="279"/>
      <c r="M61" s="279"/>
      <c r="Q61" s="300"/>
      <c r="R61" s="282"/>
      <c r="S61" s="282"/>
      <c r="T61" s="282"/>
      <c r="U61" s="282"/>
      <c r="V61" s="425"/>
      <c r="W61" s="426"/>
      <c r="X61" s="426"/>
      <c r="Y61" s="295"/>
      <c r="Z61" s="296"/>
      <c r="AA61" s="282"/>
      <c r="AB61" s="282"/>
    </row>
    <row r="62" spans="2:28" x14ac:dyDescent="0.25">
      <c r="B62" s="293"/>
      <c r="C62" s="405"/>
      <c r="D62" s="405"/>
      <c r="E62" s="405"/>
      <c r="F62" s="298"/>
      <c r="G62" s="405"/>
      <c r="H62" s="405"/>
      <c r="I62" s="405"/>
      <c r="J62" s="405"/>
      <c r="K62" s="405"/>
      <c r="L62" s="405"/>
      <c r="M62" s="405"/>
      <c r="N62" s="286"/>
      <c r="O62" s="286"/>
      <c r="Q62" s="287"/>
      <c r="R62" s="288"/>
      <c r="S62" s="288"/>
      <c r="T62" s="288"/>
      <c r="U62" s="288"/>
      <c r="V62" s="288"/>
      <c r="W62" s="427"/>
      <c r="X62" s="428"/>
      <c r="Y62" s="429"/>
      <c r="Z62" s="430"/>
      <c r="AA62" s="282"/>
      <c r="AB62" s="282"/>
    </row>
    <row r="63" spans="2:28" ht="13" x14ac:dyDescent="0.25">
      <c r="B63" s="293"/>
      <c r="C63" s="299"/>
      <c r="D63" s="299"/>
      <c r="E63" s="299"/>
      <c r="F63" s="282"/>
      <c r="G63" s="299"/>
      <c r="H63" s="299"/>
      <c r="I63" s="299"/>
      <c r="J63" s="299"/>
      <c r="K63" s="299"/>
      <c r="L63" s="279"/>
      <c r="M63" s="279"/>
      <c r="Q63" s="282"/>
      <c r="R63" s="282"/>
      <c r="S63" s="282"/>
      <c r="T63" s="282"/>
      <c r="U63" s="282"/>
      <c r="V63" s="425"/>
      <c r="W63" s="426"/>
      <c r="X63" s="426"/>
      <c r="Y63" s="295"/>
      <c r="Z63" s="296"/>
      <c r="AA63" s="282"/>
      <c r="AB63" s="282"/>
    </row>
    <row r="64" spans="2:28" x14ac:dyDescent="0.25">
      <c r="B64" s="293"/>
      <c r="C64" s="405"/>
      <c r="D64" s="405"/>
      <c r="E64" s="405"/>
      <c r="F64" s="298"/>
      <c r="G64" s="405"/>
      <c r="H64" s="405"/>
      <c r="I64" s="405"/>
      <c r="J64" s="405"/>
      <c r="K64" s="405"/>
      <c r="L64" s="405"/>
      <c r="M64" s="405"/>
      <c r="N64" s="286"/>
      <c r="O64" s="286"/>
      <c r="Q64" s="287"/>
      <c r="R64" s="288"/>
      <c r="S64" s="288"/>
      <c r="T64" s="288"/>
      <c r="U64" s="288"/>
      <c r="V64" s="288"/>
      <c r="W64" s="427"/>
      <c r="X64" s="428"/>
      <c r="Y64" s="429"/>
      <c r="Z64" s="430"/>
      <c r="AA64" s="282"/>
      <c r="AB64" s="282"/>
    </row>
    <row r="65" spans="2:45" ht="13" x14ac:dyDescent="0.25">
      <c r="B65" s="293"/>
      <c r="C65" s="299"/>
      <c r="D65" s="299"/>
      <c r="E65" s="299"/>
      <c r="F65" s="282"/>
      <c r="G65" s="299"/>
      <c r="H65" s="299"/>
      <c r="I65" s="299"/>
      <c r="J65" s="299"/>
      <c r="K65" s="299"/>
      <c r="L65" s="279"/>
      <c r="M65" s="279"/>
      <c r="Q65" s="282"/>
      <c r="R65" s="282"/>
      <c r="S65" s="282"/>
      <c r="T65" s="282"/>
      <c r="U65" s="282"/>
      <c r="V65" s="425"/>
      <c r="W65" s="426"/>
      <c r="X65" s="426"/>
      <c r="Y65" s="295"/>
      <c r="Z65" s="296"/>
      <c r="AA65" s="282"/>
      <c r="AB65" s="282"/>
    </row>
    <row r="66" spans="2:45" x14ac:dyDescent="0.25">
      <c r="B66" s="293"/>
      <c r="C66" s="405"/>
      <c r="D66" s="405"/>
      <c r="E66" s="405"/>
      <c r="F66" s="298"/>
      <c r="G66" s="405"/>
      <c r="H66" s="405"/>
      <c r="I66" s="405"/>
      <c r="J66" s="405"/>
      <c r="K66" s="405"/>
      <c r="L66" s="405"/>
      <c r="M66" s="405"/>
      <c r="N66" s="286"/>
      <c r="O66" s="286"/>
      <c r="Q66" s="287"/>
      <c r="R66" s="288"/>
      <c r="S66" s="288"/>
      <c r="T66" s="288"/>
      <c r="U66" s="288"/>
      <c r="V66" s="288"/>
      <c r="W66" s="427"/>
      <c r="X66" s="428"/>
      <c r="Y66" s="429"/>
      <c r="Z66" s="430"/>
      <c r="AA66" s="282"/>
      <c r="AB66" s="282"/>
    </row>
    <row r="67" spans="2:45" ht="13" x14ac:dyDescent="0.25">
      <c r="B67" s="293"/>
      <c r="C67" s="299"/>
      <c r="D67" s="299"/>
      <c r="E67" s="299"/>
      <c r="F67" s="282"/>
      <c r="G67" s="299"/>
      <c r="H67" s="299"/>
      <c r="I67" s="299"/>
      <c r="J67" s="299"/>
      <c r="K67" s="299"/>
      <c r="L67" s="279"/>
      <c r="M67" s="279"/>
      <c r="Q67" s="282"/>
      <c r="R67" s="282"/>
      <c r="S67" s="282"/>
      <c r="T67" s="282"/>
      <c r="U67" s="282"/>
      <c r="V67" s="431"/>
      <c r="W67" s="432"/>
      <c r="X67" s="432"/>
      <c r="Y67" s="295"/>
      <c r="Z67" s="296"/>
      <c r="AA67" s="282"/>
      <c r="AB67" s="282"/>
    </row>
    <row r="68" spans="2:45" x14ac:dyDescent="0.25">
      <c r="B68" s="293"/>
      <c r="C68" s="405"/>
      <c r="D68" s="405"/>
      <c r="E68" s="405"/>
      <c r="F68" s="298"/>
      <c r="G68" s="405"/>
      <c r="H68" s="405"/>
      <c r="I68" s="405"/>
      <c r="J68" s="405"/>
      <c r="K68" s="405"/>
      <c r="L68" s="405"/>
      <c r="M68" s="405"/>
      <c r="N68" s="286"/>
      <c r="O68" s="286"/>
      <c r="Q68" s="287"/>
      <c r="R68" s="288"/>
      <c r="S68" s="288"/>
      <c r="T68" s="288"/>
      <c r="U68" s="288"/>
      <c r="V68" s="288"/>
      <c r="W68" s="427"/>
      <c r="X68" s="428"/>
      <c r="Y68" s="429"/>
      <c r="Z68" s="430"/>
      <c r="AA68" s="282"/>
      <c r="AB68" s="282"/>
    </row>
    <row r="69" spans="2:45" ht="13" x14ac:dyDescent="0.25">
      <c r="B69" s="293"/>
      <c r="C69" s="299"/>
      <c r="D69" s="299"/>
      <c r="E69" s="299"/>
      <c r="F69" s="282"/>
      <c r="G69" s="299"/>
      <c r="H69" s="299"/>
      <c r="I69" s="299"/>
      <c r="J69" s="299"/>
      <c r="K69" s="299"/>
      <c r="L69" s="279"/>
      <c r="M69" s="279"/>
      <c r="Q69" s="282"/>
      <c r="R69" s="282"/>
      <c r="S69" s="282"/>
      <c r="T69" s="282"/>
      <c r="U69" s="282"/>
      <c r="V69" s="425"/>
      <c r="W69" s="426"/>
      <c r="X69" s="426"/>
      <c r="Y69" s="295"/>
      <c r="Z69" s="296"/>
      <c r="AA69" s="282"/>
      <c r="AB69" s="282"/>
    </row>
    <row r="70" spans="2:45" x14ac:dyDescent="0.25">
      <c r="B70" s="293"/>
      <c r="C70" s="405"/>
      <c r="D70" s="405"/>
      <c r="E70" s="405"/>
      <c r="F70" s="298"/>
      <c r="G70" s="405"/>
      <c r="H70" s="405"/>
      <c r="I70" s="405"/>
      <c r="J70" s="405"/>
      <c r="K70" s="405"/>
      <c r="L70" s="405"/>
      <c r="M70" s="405"/>
      <c r="N70" s="286"/>
      <c r="O70" s="286"/>
      <c r="Q70" s="287"/>
      <c r="R70" s="288"/>
      <c r="S70" s="288"/>
      <c r="T70" s="288"/>
      <c r="U70" s="288"/>
      <c r="V70" s="288"/>
      <c r="W70" s="427"/>
      <c r="X70" s="428"/>
      <c r="Y70" s="429"/>
      <c r="Z70" s="430"/>
      <c r="AA70" s="282"/>
      <c r="AB70" s="282"/>
    </row>
    <row r="71" spans="2:45" ht="13" x14ac:dyDescent="0.25">
      <c r="B71" s="293"/>
      <c r="C71" s="299"/>
      <c r="D71" s="299"/>
      <c r="E71" s="299"/>
      <c r="F71" s="282"/>
      <c r="G71" s="299"/>
      <c r="H71" s="299"/>
      <c r="I71" s="299"/>
      <c r="J71" s="299"/>
      <c r="K71" s="299"/>
      <c r="L71" s="279"/>
      <c r="M71" s="279"/>
      <c r="Q71" s="282"/>
      <c r="R71" s="282"/>
      <c r="S71" s="282"/>
      <c r="T71" s="282"/>
      <c r="U71" s="282"/>
      <c r="V71" s="425"/>
      <c r="W71" s="426"/>
      <c r="X71" s="426"/>
      <c r="Y71" s="295"/>
      <c r="Z71" s="296"/>
      <c r="AA71" s="282"/>
      <c r="AB71" s="282"/>
    </row>
    <row r="72" spans="2:45" x14ac:dyDescent="0.25">
      <c r="B72" s="293"/>
      <c r="C72" s="405"/>
      <c r="D72" s="405"/>
      <c r="E72" s="405"/>
      <c r="F72" s="298"/>
      <c r="G72" s="405"/>
      <c r="H72" s="405"/>
      <c r="I72" s="405"/>
      <c r="J72" s="405"/>
      <c r="K72" s="405"/>
      <c r="L72" s="405"/>
      <c r="M72" s="405"/>
      <c r="N72" s="286"/>
      <c r="O72" s="286"/>
      <c r="Q72" s="287"/>
      <c r="R72" s="288"/>
      <c r="S72" s="288"/>
      <c r="T72" s="288"/>
      <c r="U72" s="288"/>
      <c r="V72" s="288"/>
      <c r="W72" s="427"/>
      <c r="X72" s="428"/>
      <c r="Y72" s="429"/>
      <c r="Z72" s="430"/>
      <c r="AA72" s="282"/>
      <c r="AB72" s="282"/>
    </row>
    <row r="73" spans="2:45" ht="13" x14ac:dyDescent="0.25">
      <c r="B73" s="293"/>
      <c r="C73" s="282"/>
      <c r="D73" s="282"/>
      <c r="E73" s="282"/>
      <c r="F73" s="282"/>
      <c r="G73" s="282"/>
      <c r="H73" s="282"/>
      <c r="I73" s="282"/>
      <c r="J73" s="282"/>
      <c r="K73" s="282"/>
      <c r="Q73" s="282"/>
      <c r="R73" s="282"/>
      <c r="S73" s="282"/>
      <c r="T73" s="301"/>
      <c r="U73" s="301"/>
      <c r="V73" s="426"/>
      <c r="W73" s="426"/>
      <c r="X73" s="426"/>
      <c r="Y73" s="295"/>
      <c r="Z73" s="302"/>
      <c r="AA73" s="301"/>
      <c r="AB73" s="282"/>
    </row>
    <row r="74" spans="2:45" ht="13" x14ac:dyDescent="0.25">
      <c r="B74" s="293"/>
      <c r="C74" s="282"/>
      <c r="D74" s="282"/>
      <c r="E74" s="282"/>
      <c r="F74" s="282"/>
      <c r="G74" s="282"/>
      <c r="H74" s="282"/>
      <c r="I74" s="282"/>
      <c r="J74" s="282"/>
      <c r="K74" s="282"/>
      <c r="Q74" s="282"/>
      <c r="R74" s="282"/>
      <c r="S74" s="282"/>
      <c r="T74" s="301"/>
      <c r="U74" s="301"/>
      <c r="X74" s="292"/>
      <c r="Y74" s="433"/>
      <c r="Z74" s="433"/>
      <c r="AA74" s="301"/>
      <c r="AB74" s="282"/>
    </row>
    <row r="75" spans="2:45" ht="13" x14ac:dyDescent="0.25">
      <c r="B75" s="293"/>
      <c r="C75" s="282"/>
      <c r="D75" s="282"/>
      <c r="E75" s="282"/>
      <c r="F75" s="282"/>
      <c r="G75" s="282"/>
      <c r="H75" s="282"/>
      <c r="I75" s="282"/>
      <c r="J75" s="282"/>
      <c r="K75" s="282"/>
      <c r="Q75" s="282"/>
      <c r="R75" s="282"/>
      <c r="S75" s="282"/>
      <c r="T75" s="301"/>
      <c r="U75" s="301"/>
      <c r="Y75" s="295"/>
      <c r="Z75" s="302"/>
      <c r="AA75" s="301"/>
      <c r="AB75" s="282"/>
    </row>
    <row r="76" spans="2:45" ht="32.25" customHeight="1" x14ac:dyDescent="0.25">
      <c r="B76" s="293"/>
      <c r="C76" s="282"/>
      <c r="D76" s="282"/>
      <c r="E76" s="282"/>
      <c r="F76" s="282"/>
      <c r="G76" s="282"/>
      <c r="H76" s="282"/>
      <c r="I76" s="282"/>
      <c r="J76" s="282"/>
      <c r="K76" s="282"/>
      <c r="Q76" s="282"/>
      <c r="R76" s="282"/>
      <c r="S76" s="282"/>
      <c r="T76" s="301"/>
      <c r="U76" s="301"/>
      <c r="X76" s="295"/>
      <c r="Y76" s="433"/>
      <c r="Z76" s="433"/>
      <c r="AA76" s="301"/>
      <c r="AB76" s="282"/>
    </row>
    <row r="77" spans="2:45" ht="32.25" customHeight="1" x14ac:dyDescent="0.25">
      <c r="B77" s="293"/>
      <c r="C77" s="282"/>
      <c r="D77" s="282"/>
      <c r="E77" s="282"/>
      <c r="F77" s="282"/>
      <c r="G77" s="282"/>
      <c r="H77" s="282"/>
      <c r="I77" s="282"/>
      <c r="J77" s="282"/>
      <c r="K77" s="282"/>
      <c r="Q77" s="282"/>
      <c r="R77" s="282"/>
      <c r="S77" s="282"/>
      <c r="T77" s="301"/>
      <c r="U77" s="301"/>
      <c r="AA77" s="301"/>
      <c r="AB77" s="282"/>
    </row>
    <row r="78" spans="2:45" ht="19.5" customHeight="1" x14ac:dyDescent="0.25">
      <c r="C78" s="303"/>
      <c r="G78" s="247"/>
      <c r="L78" s="303"/>
      <c r="O78" s="247"/>
      <c r="AG78" s="250"/>
      <c r="AH78" s="250"/>
      <c r="AI78" s="250"/>
      <c r="AJ78" s="250"/>
      <c r="AK78" s="250"/>
      <c r="AL78" s="250"/>
      <c r="AM78" s="250"/>
      <c r="AN78" s="250"/>
      <c r="AO78" s="250"/>
      <c r="AP78" s="250"/>
      <c r="AQ78" s="250"/>
      <c r="AR78" s="250"/>
      <c r="AS78" s="250"/>
    </row>
    <row r="79" spans="2:45" ht="28.5" customHeight="1" x14ac:dyDescent="0.25">
      <c r="B79" s="293"/>
      <c r="C79" s="439"/>
      <c r="D79" s="439"/>
      <c r="E79" s="439"/>
      <c r="F79" s="439"/>
      <c r="G79" s="439"/>
      <c r="H79" s="439"/>
      <c r="I79" s="439"/>
      <c r="J79" s="439"/>
      <c r="K79" s="439"/>
      <c r="N79" s="247"/>
      <c r="O79" s="279"/>
      <c r="Q79" s="282"/>
      <c r="R79" s="282"/>
      <c r="S79" s="282"/>
      <c r="T79" s="301"/>
      <c r="U79" s="301"/>
      <c r="V79" s="301"/>
      <c r="W79" s="301"/>
      <c r="X79" s="301"/>
      <c r="Y79" s="295"/>
      <c r="Z79" s="302"/>
      <c r="AA79" s="301"/>
      <c r="AB79" s="282"/>
    </row>
    <row r="80" spans="2:45" ht="24.75" hidden="1" customHeight="1" x14ac:dyDescent="0.25">
      <c r="B80" s="305"/>
      <c r="C80" s="440"/>
      <c r="D80" s="440"/>
      <c r="E80" s="440"/>
      <c r="F80" s="440"/>
      <c r="G80" s="440"/>
      <c r="H80" s="440"/>
      <c r="I80" s="440"/>
      <c r="J80" s="440"/>
      <c r="K80" s="440"/>
      <c r="L80" s="247"/>
      <c r="M80" s="279"/>
      <c r="N80" s="279"/>
      <c r="O80" s="279"/>
      <c r="Q80" s="282"/>
      <c r="R80" s="282"/>
      <c r="S80" s="282"/>
      <c r="T80" s="282"/>
      <c r="U80" s="282"/>
      <c r="V80" s="282"/>
      <c r="W80" s="282"/>
      <c r="X80" s="282"/>
      <c r="Y80" s="295"/>
      <c r="Z80" s="296"/>
      <c r="AA80" s="282"/>
      <c r="AB80" s="282"/>
    </row>
    <row r="81" spans="2:35" ht="17.25" customHeight="1" x14ac:dyDescent="0.25">
      <c r="B81" s="293">
        <v>1</v>
      </c>
      <c r="C81" s="304"/>
      <c r="D81" s="304"/>
      <c r="E81" s="304"/>
      <c r="F81" s="304"/>
      <c r="G81" s="268"/>
      <c r="H81" s="304"/>
      <c r="I81" s="304"/>
      <c r="J81" s="304"/>
      <c r="K81" s="282"/>
      <c r="Q81" s="282"/>
      <c r="R81" s="282"/>
      <c r="S81" s="282"/>
      <c r="T81" s="282"/>
      <c r="U81" s="282"/>
      <c r="W81" s="282"/>
      <c r="X81" s="282"/>
      <c r="Y81" s="295"/>
      <c r="Z81" s="296"/>
      <c r="AA81" s="282"/>
      <c r="AB81" s="282"/>
    </row>
    <row r="82" spans="2:35" ht="17.25" customHeight="1" x14ac:dyDescent="0.25">
      <c r="B82" s="293">
        <v>1</v>
      </c>
      <c r="F82" s="441"/>
      <c r="G82" s="441"/>
      <c r="H82" s="441"/>
      <c r="I82" s="441"/>
      <c r="J82" s="441"/>
      <c r="K82" s="282"/>
      <c r="L82" s="247"/>
      <c r="Q82" s="282"/>
      <c r="R82" s="282"/>
      <c r="S82" s="282"/>
      <c r="T82" s="282"/>
      <c r="U82" s="282"/>
      <c r="V82" s="282"/>
      <c r="W82" s="282"/>
      <c r="X82" s="282"/>
      <c r="Y82" s="295"/>
      <c r="Z82" s="296"/>
      <c r="AB82" s="282"/>
      <c r="AC82" s="282"/>
    </row>
    <row r="83" spans="2:35" ht="8.25" customHeight="1" x14ac:dyDescent="0.25">
      <c r="B83" s="293">
        <v>1</v>
      </c>
      <c r="K83" s="282"/>
      <c r="Q83" s="282"/>
      <c r="R83" s="282"/>
      <c r="S83" s="282"/>
      <c r="T83" s="282"/>
      <c r="U83" s="282"/>
      <c r="V83" s="282"/>
      <c r="W83" s="282"/>
      <c r="X83" s="282"/>
      <c r="Y83" s="295"/>
      <c r="Z83" s="296"/>
      <c r="AB83" s="282"/>
      <c r="AC83" s="282"/>
    </row>
    <row r="84" spans="2:35" ht="27.75" customHeight="1" x14ac:dyDescent="0.25">
      <c r="B84" s="293">
        <v>1</v>
      </c>
      <c r="C84" s="442"/>
      <c r="D84" s="443"/>
      <c r="E84" s="443"/>
      <c r="M84" s="444"/>
      <c r="N84" s="394"/>
      <c r="O84" s="394"/>
      <c r="Q84" s="282"/>
      <c r="R84" s="282"/>
      <c r="S84" s="282"/>
      <c r="T84" s="282"/>
      <c r="U84" s="282"/>
      <c r="V84" s="282"/>
      <c r="W84" s="282"/>
      <c r="X84" s="282"/>
      <c r="Y84" s="295"/>
      <c r="Z84" s="296"/>
      <c r="AA84" s="282"/>
      <c r="AB84" s="282"/>
    </row>
    <row r="85" spans="2:35" ht="33.75" customHeight="1" x14ac:dyDescent="0.25">
      <c r="B85" s="293">
        <v>1</v>
      </c>
      <c r="C85" s="445"/>
      <c r="D85" s="411"/>
      <c r="E85" s="411"/>
      <c r="F85" s="411"/>
      <c r="G85" s="411"/>
      <c r="H85" s="411"/>
      <c r="I85" s="411"/>
      <c r="J85" s="411"/>
      <c r="K85" s="411"/>
      <c r="M85" s="394"/>
      <c r="N85" s="394"/>
      <c r="O85" s="394"/>
      <c r="Q85" s="282"/>
      <c r="R85" s="282"/>
      <c r="S85" s="282"/>
      <c r="T85" s="282"/>
      <c r="U85" s="282"/>
      <c r="V85" s="282"/>
      <c r="W85" s="282"/>
      <c r="X85" s="282"/>
      <c r="Y85" s="295"/>
      <c r="Z85" s="296"/>
      <c r="AA85" s="282"/>
      <c r="AB85" s="282"/>
    </row>
    <row r="86" spans="2:35" ht="17.25" customHeight="1" x14ac:dyDescent="0.25">
      <c r="B86" s="293">
        <v>1</v>
      </c>
      <c r="C86" s="439"/>
      <c r="D86" s="439"/>
      <c r="E86" s="439"/>
      <c r="G86" s="255"/>
      <c r="H86" s="255"/>
      <c r="I86" s="255"/>
      <c r="J86" s="255"/>
      <c r="K86" s="282"/>
      <c r="M86" s="394"/>
      <c r="N86" s="394"/>
      <c r="O86" s="394"/>
      <c r="Q86" s="282"/>
      <c r="R86" s="282"/>
      <c r="S86" s="282"/>
      <c r="T86" s="282"/>
      <c r="U86" s="282"/>
      <c r="V86" s="282"/>
      <c r="W86" s="282"/>
      <c r="X86" s="282"/>
      <c r="Y86" s="295"/>
      <c r="Z86" s="296"/>
      <c r="AA86" s="282"/>
      <c r="AB86" s="282"/>
    </row>
    <row r="87" spans="2:35" ht="25.5" customHeight="1" x14ac:dyDescent="0.25">
      <c r="B87" s="293">
        <v>1</v>
      </c>
      <c r="C87" s="440"/>
      <c r="D87" s="440"/>
      <c r="E87" s="440"/>
      <c r="F87" s="440"/>
      <c r="G87" s="440"/>
      <c r="H87" s="440"/>
      <c r="I87" s="440"/>
      <c r="J87" s="440"/>
      <c r="K87" s="440"/>
      <c r="M87" s="394"/>
      <c r="N87" s="394"/>
      <c r="O87" s="394"/>
      <c r="Q87" s="247"/>
      <c r="R87" s="282"/>
      <c r="S87" s="282"/>
      <c r="T87" s="282"/>
      <c r="U87" s="282"/>
      <c r="V87" s="282"/>
      <c r="W87" s="282"/>
      <c r="X87" s="282"/>
      <c r="Y87" s="295"/>
      <c r="Z87" s="296"/>
      <c r="AA87" s="282"/>
      <c r="AB87" s="282"/>
    </row>
    <row r="88" spans="2:35" ht="25.5" customHeight="1" x14ac:dyDescent="0.25">
      <c r="B88" s="293"/>
      <c r="C88" s="293"/>
      <c r="D88" s="293"/>
      <c r="E88" s="293"/>
      <c r="F88" s="293"/>
      <c r="G88" s="293"/>
      <c r="H88" s="293"/>
      <c r="I88" s="293"/>
      <c r="J88" s="293"/>
      <c r="K88" s="293"/>
      <c r="M88" s="268"/>
      <c r="N88" s="268"/>
      <c r="O88" s="268"/>
      <c r="Q88" s="247"/>
      <c r="R88" s="282"/>
      <c r="S88" s="282"/>
      <c r="T88" s="282"/>
      <c r="U88" s="282"/>
      <c r="V88" s="282"/>
      <c r="W88" s="282"/>
      <c r="X88" s="282"/>
      <c r="Y88" s="295"/>
      <c r="Z88" s="296"/>
      <c r="AA88" s="282"/>
      <c r="AB88" s="282"/>
    </row>
    <row r="89" spans="2:35" ht="18.75" customHeight="1" x14ac:dyDescent="0.25">
      <c r="B89" s="293"/>
      <c r="C89" s="434"/>
      <c r="D89" s="435"/>
      <c r="E89" s="435"/>
      <c r="F89" s="435"/>
      <c r="G89" s="435"/>
      <c r="H89" s="435"/>
      <c r="I89" s="435"/>
      <c r="J89" s="435"/>
      <c r="K89" s="435"/>
      <c r="M89" s="268"/>
      <c r="N89" s="268"/>
      <c r="O89" s="268"/>
      <c r="R89" s="282"/>
      <c r="S89" s="282"/>
      <c r="T89" s="282"/>
      <c r="U89" s="282"/>
      <c r="V89" s="282"/>
      <c r="W89" s="282"/>
      <c r="X89" s="282"/>
      <c r="Y89" s="295"/>
      <c r="Z89" s="296"/>
      <c r="AA89" s="282"/>
      <c r="AB89" s="282"/>
    </row>
    <row r="90" spans="2:35" ht="25.5" customHeight="1" x14ac:dyDescent="0.25">
      <c r="B90" s="293"/>
      <c r="C90" s="434"/>
      <c r="D90" s="436"/>
      <c r="E90" s="436"/>
      <c r="F90" s="436"/>
      <c r="G90" s="436"/>
      <c r="H90" s="436"/>
      <c r="I90" s="436"/>
      <c r="J90" s="436"/>
      <c r="K90" s="436"/>
      <c r="M90" s="268"/>
      <c r="N90" s="268"/>
      <c r="O90" s="268"/>
      <c r="R90" s="282"/>
      <c r="S90" s="282"/>
      <c r="T90" s="282"/>
      <c r="U90" s="282"/>
      <c r="V90" s="282"/>
      <c r="W90" s="282"/>
      <c r="X90" s="282"/>
      <c r="Y90" s="295"/>
      <c r="Z90" s="296"/>
      <c r="AA90" s="282"/>
      <c r="AB90" s="282"/>
    </row>
    <row r="91" spans="2:35" ht="17.25" customHeight="1" x14ac:dyDescent="0.25">
      <c r="B91" s="293"/>
      <c r="C91" s="436"/>
      <c r="D91" s="436"/>
      <c r="E91" s="436"/>
      <c r="F91" s="436"/>
      <c r="G91" s="436"/>
      <c r="H91" s="436"/>
      <c r="I91" s="436"/>
      <c r="J91" s="436"/>
      <c r="K91" s="436"/>
      <c r="L91" s="437"/>
      <c r="M91" s="421"/>
      <c r="N91" s="407"/>
      <c r="O91" s="407"/>
      <c r="Q91" s="282"/>
      <c r="R91" s="282"/>
      <c r="S91" s="282"/>
      <c r="T91" s="282"/>
      <c r="U91" s="282"/>
      <c r="V91" s="282"/>
      <c r="W91" s="282"/>
      <c r="X91" s="282"/>
      <c r="Y91" s="295"/>
      <c r="Z91" s="296"/>
      <c r="AA91" s="282"/>
      <c r="AB91" s="282"/>
    </row>
    <row r="92" spans="2:35" ht="17.25" customHeight="1" x14ac:dyDescent="0.25">
      <c r="B92" s="293"/>
      <c r="C92" s="307"/>
      <c r="L92" s="437"/>
      <c r="M92" s="421"/>
      <c r="N92" s="407"/>
      <c r="O92" s="407"/>
      <c r="Q92" s="282"/>
      <c r="R92" s="282"/>
      <c r="S92" s="282"/>
      <c r="T92" s="282"/>
      <c r="U92" s="282"/>
      <c r="V92" s="282"/>
      <c r="W92" s="282"/>
      <c r="X92" s="282"/>
      <c r="Y92" s="295"/>
      <c r="Z92" s="296"/>
      <c r="AA92" s="282"/>
      <c r="AB92" s="282"/>
    </row>
    <row r="93" spans="2:35" ht="20.25" customHeight="1" x14ac:dyDescent="0.25">
      <c r="B93" s="293"/>
      <c r="C93" s="417"/>
      <c r="D93" s="417"/>
      <c r="E93" s="417"/>
      <c r="F93" s="417"/>
      <c r="G93" s="417"/>
      <c r="H93" s="247"/>
      <c r="K93" s="282"/>
      <c r="L93" s="437"/>
      <c r="M93" s="407"/>
      <c r="N93" s="407"/>
      <c r="O93" s="407"/>
      <c r="Q93" s="303"/>
      <c r="Y93" s="295"/>
      <c r="Z93" s="296"/>
      <c r="AA93" s="282"/>
      <c r="AB93" s="282"/>
    </row>
    <row r="94" spans="2:35" ht="15.75" customHeight="1" x14ac:dyDescent="0.3">
      <c r="B94" s="293"/>
      <c r="C94" s="438"/>
      <c r="D94" s="438"/>
      <c r="E94" s="438"/>
      <c r="F94" s="394"/>
      <c r="G94" s="306"/>
      <c r="H94" s="268"/>
      <c r="I94" s="268"/>
      <c r="J94" s="268"/>
      <c r="K94" s="282"/>
      <c r="L94" s="421"/>
      <c r="M94" s="309"/>
      <c r="N94" s="310"/>
      <c r="O94" s="308"/>
      <c r="Q94" s="246"/>
      <c r="Y94" s="295"/>
      <c r="Z94" s="296"/>
      <c r="AA94" s="282"/>
      <c r="AB94" s="282"/>
    </row>
    <row r="95" spans="2:35" ht="22.5" customHeight="1" x14ac:dyDescent="0.25">
      <c r="B95" s="293"/>
      <c r="C95" s="447"/>
      <c r="D95" s="448"/>
      <c r="E95" s="449"/>
      <c r="F95" s="407"/>
      <c r="G95" s="407"/>
      <c r="H95" s="407"/>
      <c r="I95" s="449"/>
      <c r="J95" s="407"/>
      <c r="K95" s="407"/>
      <c r="L95" s="407"/>
      <c r="M95" s="407"/>
      <c r="N95" s="407"/>
      <c r="O95" s="407"/>
      <c r="Q95" s="311"/>
      <c r="R95" s="450"/>
      <c r="S95" s="450"/>
      <c r="T95" s="450"/>
      <c r="U95" s="450"/>
      <c r="V95" s="450"/>
      <c r="W95" s="450"/>
      <c r="X95" s="450"/>
      <c r="Y95" s="450"/>
      <c r="Z95" s="300"/>
      <c r="AA95" s="282"/>
      <c r="AB95" s="301"/>
      <c r="AC95" s="301"/>
    </row>
    <row r="96" spans="2:35" ht="42.75" customHeight="1" x14ac:dyDescent="0.3">
      <c r="B96" s="293"/>
      <c r="C96" s="411"/>
      <c r="D96" s="411"/>
      <c r="E96" s="436"/>
      <c r="F96" s="436"/>
      <c r="G96" s="436"/>
      <c r="H96" s="436"/>
      <c r="I96" s="411"/>
      <c r="J96" s="411"/>
      <c r="K96" s="411"/>
      <c r="L96" s="411"/>
      <c r="M96" s="411"/>
      <c r="N96" s="411"/>
      <c r="O96" s="411"/>
      <c r="P96" s="312"/>
      <c r="Q96" s="313"/>
      <c r="R96" s="446"/>
      <c r="S96" s="446"/>
      <c r="T96" s="446"/>
      <c r="U96" s="446"/>
      <c r="V96" s="446"/>
      <c r="W96" s="446"/>
      <c r="X96" s="446"/>
      <c r="Y96" s="446"/>
      <c r="Z96" s="312"/>
      <c r="AA96" s="312"/>
      <c r="AB96" s="312"/>
      <c r="AC96" s="312"/>
      <c r="AI96" s="274"/>
    </row>
    <row r="97" spans="2:47" ht="42.75" customHeight="1" x14ac:dyDescent="0.3">
      <c r="B97" s="293"/>
      <c r="C97" s="411"/>
      <c r="D97" s="411"/>
      <c r="E97" s="436"/>
      <c r="F97" s="436"/>
      <c r="G97" s="436"/>
      <c r="H97" s="436"/>
      <c r="I97" s="411"/>
      <c r="J97" s="411"/>
      <c r="K97" s="411"/>
      <c r="L97" s="411"/>
      <c r="M97" s="411"/>
      <c r="N97" s="411"/>
      <c r="O97" s="411"/>
      <c r="P97" s="312"/>
      <c r="Q97" s="313"/>
      <c r="R97" s="446"/>
      <c r="S97" s="446"/>
      <c r="T97" s="446"/>
      <c r="U97" s="446"/>
      <c r="V97" s="446"/>
      <c r="W97" s="446"/>
      <c r="X97" s="446"/>
      <c r="Y97" s="446"/>
      <c r="Z97" s="312"/>
      <c r="AA97" s="312"/>
      <c r="AB97" s="312"/>
      <c r="AC97" s="312"/>
      <c r="AI97" s="274"/>
    </row>
    <row r="98" spans="2:47" ht="42.75" customHeight="1" x14ac:dyDescent="0.3">
      <c r="B98" s="293"/>
      <c r="C98" s="411"/>
      <c r="D98" s="411"/>
      <c r="E98" s="436"/>
      <c r="F98" s="436"/>
      <c r="G98" s="436"/>
      <c r="H98" s="436"/>
      <c r="I98" s="411"/>
      <c r="J98" s="411"/>
      <c r="K98" s="411"/>
      <c r="L98" s="411"/>
      <c r="M98" s="411"/>
      <c r="N98" s="411"/>
      <c r="O98" s="411"/>
      <c r="P98" s="312"/>
      <c r="Q98" s="313"/>
      <c r="R98" s="446"/>
      <c r="S98" s="446"/>
      <c r="T98" s="446"/>
      <c r="U98" s="446"/>
      <c r="V98" s="446"/>
      <c r="W98" s="446"/>
      <c r="X98" s="446"/>
      <c r="Y98" s="446"/>
      <c r="Z98" s="312"/>
      <c r="AA98" s="312"/>
      <c r="AB98" s="312"/>
      <c r="AC98" s="312"/>
      <c r="AI98" s="274"/>
    </row>
    <row r="99" spans="2:47" ht="42.75" customHeight="1" x14ac:dyDescent="0.3">
      <c r="B99" s="293"/>
      <c r="C99" s="411"/>
      <c r="D99" s="411"/>
      <c r="E99" s="436"/>
      <c r="F99" s="436"/>
      <c r="G99" s="436"/>
      <c r="H99" s="436"/>
      <c r="I99" s="411"/>
      <c r="J99" s="411"/>
      <c r="K99" s="411"/>
      <c r="L99" s="411"/>
      <c r="M99" s="411"/>
      <c r="N99" s="411"/>
      <c r="O99" s="411"/>
      <c r="P99" s="312"/>
      <c r="Q99" s="313"/>
      <c r="R99" s="446"/>
      <c r="S99" s="446"/>
      <c r="T99" s="446"/>
      <c r="U99" s="446"/>
      <c r="V99" s="446"/>
      <c r="W99" s="446"/>
      <c r="X99" s="446"/>
      <c r="Y99" s="446"/>
      <c r="Z99" s="312"/>
      <c r="AA99" s="312"/>
      <c r="AB99" s="312"/>
      <c r="AC99" s="312"/>
      <c r="AI99" s="274"/>
    </row>
    <row r="100" spans="2:47" ht="42.75" customHeight="1" x14ac:dyDescent="0.3">
      <c r="B100" s="293"/>
      <c r="C100" s="411"/>
      <c r="D100" s="411"/>
      <c r="E100" s="436"/>
      <c r="F100" s="436"/>
      <c r="G100" s="436"/>
      <c r="H100" s="436"/>
      <c r="I100" s="411"/>
      <c r="J100" s="411"/>
      <c r="K100" s="411"/>
      <c r="L100" s="411"/>
      <c r="M100" s="411"/>
      <c r="N100" s="411"/>
      <c r="O100" s="411"/>
      <c r="P100" s="312"/>
      <c r="Q100" s="313"/>
      <c r="R100" s="446"/>
      <c r="S100" s="446"/>
      <c r="T100" s="446"/>
      <c r="U100" s="446"/>
      <c r="V100" s="446"/>
      <c r="W100" s="446"/>
      <c r="X100" s="446"/>
      <c r="Y100" s="446"/>
      <c r="Z100" s="312"/>
      <c r="AA100" s="312"/>
      <c r="AB100" s="312"/>
      <c r="AC100" s="312"/>
      <c r="AI100" s="274"/>
    </row>
    <row r="101" spans="2:47" ht="42.75" customHeight="1" x14ac:dyDescent="0.3">
      <c r="B101" s="293"/>
      <c r="C101" s="411"/>
      <c r="D101" s="411"/>
      <c r="E101" s="436"/>
      <c r="F101" s="436"/>
      <c r="G101" s="436"/>
      <c r="H101" s="436"/>
      <c r="I101" s="411"/>
      <c r="J101" s="411"/>
      <c r="K101" s="411"/>
      <c r="L101" s="411"/>
      <c r="M101" s="411"/>
      <c r="N101" s="411"/>
      <c r="O101" s="411"/>
      <c r="P101" s="312"/>
      <c r="Q101" s="313"/>
      <c r="R101" s="446"/>
      <c r="S101" s="446"/>
      <c r="T101" s="446"/>
      <c r="U101" s="446"/>
      <c r="V101" s="446"/>
      <c r="W101" s="446"/>
      <c r="X101" s="446"/>
      <c r="Y101" s="446"/>
      <c r="Z101" s="312"/>
      <c r="AA101" s="312"/>
      <c r="AB101" s="312"/>
      <c r="AC101" s="312"/>
      <c r="AI101" s="274"/>
    </row>
    <row r="102" spans="2:47" ht="42.75" customHeight="1" x14ac:dyDescent="0.3">
      <c r="B102" s="293"/>
      <c r="C102" s="411"/>
      <c r="D102" s="411"/>
      <c r="E102" s="436"/>
      <c r="F102" s="436"/>
      <c r="G102" s="436"/>
      <c r="H102" s="436"/>
      <c r="I102" s="411"/>
      <c r="J102" s="411"/>
      <c r="K102" s="411"/>
      <c r="L102" s="411"/>
      <c r="M102" s="411"/>
      <c r="N102" s="411"/>
      <c r="O102" s="411"/>
      <c r="P102" s="312"/>
      <c r="Q102" s="313"/>
      <c r="R102" s="446"/>
      <c r="S102" s="446"/>
      <c r="T102" s="446"/>
      <c r="U102" s="446"/>
      <c r="V102" s="446"/>
      <c r="W102" s="446"/>
      <c r="X102" s="446"/>
      <c r="Y102" s="446"/>
      <c r="Z102" s="312"/>
      <c r="AA102" s="312"/>
      <c r="AB102" s="312"/>
      <c r="AC102" s="312"/>
      <c r="AI102" s="274"/>
    </row>
    <row r="103" spans="2:47" ht="42.75" customHeight="1" x14ac:dyDescent="0.3">
      <c r="B103" s="293"/>
      <c r="C103" s="411"/>
      <c r="D103" s="411"/>
      <c r="E103" s="436"/>
      <c r="F103" s="436"/>
      <c r="G103" s="436"/>
      <c r="H103" s="436"/>
      <c r="I103" s="411"/>
      <c r="J103" s="411"/>
      <c r="K103" s="411"/>
      <c r="L103" s="411"/>
      <c r="M103" s="411"/>
      <c r="N103" s="411"/>
      <c r="O103" s="411"/>
      <c r="P103" s="312"/>
      <c r="Q103" s="313"/>
      <c r="R103" s="446"/>
      <c r="S103" s="446"/>
      <c r="T103" s="446"/>
      <c r="U103" s="446"/>
      <c r="V103" s="446"/>
      <c r="W103" s="446"/>
      <c r="X103" s="446"/>
      <c r="Y103" s="446"/>
      <c r="Z103" s="312"/>
      <c r="AA103" s="312"/>
      <c r="AB103" s="312"/>
      <c r="AC103" s="312"/>
      <c r="AI103" s="274"/>
    </row>
    <row r="104" spans="2:47" ht="42.75" customHeight="1" x14ac:dyDescent="0.3">
      <c r="B104" s="293"/>
      <c r="C104" s="411"/>
      <c r="D104" s="411"/>
      <c r="E104" s="436"/>
      <c r="F104" s="436"/>
      <c r="G104" s="436"/>
      <c r="H104" s="436"/>
      <c r="I104" s="411"/>
      <c r="J104" s="411"/>
      <c r="K104" s="411"/>
      <c r="L104" s="411"/>
      <c r="M104" s="411"/>
      <c r="N104" s="411"/>
      <c r="O104" s="411"/>
      <c r="P104" s="312"/>
      <c r="Q104" s="313"/>
      <c r="R104" s="446"/>
      <c r="S104" s="446"/>
      <c r="T104" s="446"/>
      <c r="U104" s="446"/>
      <c r="V104" s="446"/>
      <c r="W104" s="446"/>
      <c r="X104" s="446"/>
      <c r="Y104" s="446"/>
      <c r="Z104" s="312"/>
      <c r="AA104" s="312"/>
      <c r="AB104" s="312"/>
      <c r="AC104" s="312"/>
      <c r="AI104" s="274"/>
    </row>
    <row r="105" spans="2:47" ht="42.75" customHeight="1" x14ac:dyDescent="0.3">
      <c r="B105" s="293"/>
      <c r="C105" s="411"/>
      <c r="D105" s="411"/>
      <c r="E105" s="436"/>
      <c r="F105" s="436"/>
      <c r="G105" s="436"/>
      <c r="H105" s="436"/>
      <c r="I105" s="411"/>
      <c r="J105" s="411"/>
      <c r="K105" s="411"/>
      <c r="L105" s="411"/>
      <c r="M105" s="411"/>
      <c r="N105" s="411"/>
      <c r="O105" s="411"/>
      <c r="P105" s="312"/>
      <c r="Q105" s="313"/>
      <c r="R105" s="446"/>
      <c r="S105" s="446"/>
      <c r="T105" s="446"/>
      <c r="U105" s="446"/>
      <c r="V105" s="446"/>
      <c r="W105" s="446"/>
      <c r="X105" s="446"/>
      <c r="Y105" s="446"/>
      <c r="Z105" s="312"/>
      <c r="AA105" s="312"/>
      <c r="AB105" s="312"/>
      <c r="AC105" s="312"/>
      <c r="AI105" s="274"/>
    </row>
    <row r="106" spans="2:47" ht="34.5" customHeight="1" x14ac:dyDescent="0.25">
      <c r="B106" s="293"/>
      <c r="C106" s="306"/>
      <c r="D106" s="306"/>
      <c r="E106" s="315"/>
      <c r="F106" s="306"/>
      <c r="G106" s="306"/>
      <c r="H106" s="268"/>
      <c r="I106" s="411"/>
      <c r="J106" s="411"/>
      <c r="K106" s="411"/>
      <c r="L106" s="411"/>
      <c r="M106" s="411"/>
      <c r="N106" s="411"/>
      <c r="O106" s="411"/>
      <c r="Q106" s="246"/>
      <c r="Y106" s="295"/>
      <c r="Z106" s="296"/>
      <c r="AA106" s="282"/>
      <c r="AB106" s="282"/>
    </row>
    <row r="107" spans="2:47" ht="29.25" customHeight="1" x14ac:dyDescent="0.25">
      <c r="B107" s="293"/>
      <c r="C107" s="306"/>
      <c r="D107" s="306"/>
      <c r="E107" s="315"/>
      <c r="F107" s="306"/>
      <c r="G107" s="306"/>
      <c r="H107" s="268"/>
      <c r="I107" s="315"/>
      <c r="J107" s="315"/>
      <c r="K107" s="315"/>
      <c r="L107" s="315"/>
      <c r="M107" s="315"/>
      <c r="N107" s="315"/>
      <c r="O107" s="315"/>
      <c r="Q107" s="247"/>
      <c r="Y107" s="295"/>
      <c r="Z107" s="296"/>
      <c r="AA107" s="282"/>
      <c r="AB107" s="282"/>
    </row>
    <row r="108" spans="2:47" ht="19.5" customHeight="1" x14ac:dyDescent="0.25">
      <c r="C108" s="264"/>
      <c r="D108" s="264"/>
      <c r="E108" s="264"/>
      <c r="F108" s="264"/>
      <c r="G108" s="264"/>
      <c r="H108" s="264"/>
      <c r="I108" s="264"/>
      <c r="J108" s="264"/>
      <c r="K108" s="316"/>
      <c r="M108" s="317"/>
      <c r="N108" s="317"/>
      <c r="O108" s="317"/>
      <c r="Q108" s="318"/>
      <c r="S108" s="268"/>
      <c r="V108" s="259"/>
      <c r="W108" s="259"/>
      <c r="X108" s="316"/>
      <c r="AE108" s="316"/>
      <c r="AI108" s="250"/>
      <c r="AJ108" s="250"/>
      <c r="AK108" s="250"/>
      <c r="AL108" s="250"/>
      <c r="AM108" s="250"/>
      <c r="AN108" s="250"/>
      <c r="AO108" s="250"/>
      <c r="AP108" s="250"/>
      <c r="AQ108" s="250"/>
      <c r="AR108" s="250"/>
      <c r="AS108" s="250"/>
      <c r="AT108" s="250"/>
      <c r="AU108" s="250"/>
    </row>
    <row r="109" spans="2:47" x14ac:dyDescent="0.25">
      <c r="C109" s="264"/>
      <c r="D109" s="264"/>
      <c r="E109" s="264"/>
      <c r="F109" s="264"/>
      <c r="G109" s="264"/>
      <c r="H109" s="264"/>
      <c r="I109" s="264"/>
      <c r="J109" s="264"/>
      <c r="K109" s="316"/>
      <c r="M109" s="317"/>
      <c r="N109" s="317"/>
      <c r="O109" s="317"/>
      <c r="Q109" s="318"/>
      <c r="S109" s="268"/>
      <c r="V109" s="259"/>
      <c r="W109" s="259"/>
      <c r="X109" s="316"/>
      <c r="AE109" s="316"/>
      <c r="AI109" s="250"/>
      <c r="AJ109" s="250"/>
      <c r="AK109" s="250"/>
      <c r="AL109" s="250"/>
      <c r="AM109" s="250"/>
      <c r="AN109" s="250"/>
      <c r="AO109" s="250"/>
      <c r="AP109" s="250"/>
      <c r="AQ109" s="250"/>
      <c r="AR109" s="250"/>
      <c r="AS109" s="250"/>
      <c r="AT109" s="250"/>
      <c r="AU109" s="250"/>
    </row>
    <row r="110" spans="2:47" ht="18" x14ac:dyDescent="0.25">
      <c r="C110" s="417"/>
      <c r="D110" s="417"/>
      <c r="E110" s="417"/>
      <c r="F110" s="417"/>
      <c r="G110" s="417"/>
      <c r="I110" s="319"/>
      <c r="J110" s="319"/>
      <c r="K110" s="319"/>
      <c r="T110" s="282"/>
      <c r="U110" s="282"/>
      <c r="V110" s="282"/>
      <c r="X110" s="282"/>
    </row>
    <row r="111" spans="2:47" ht="26.25" customHeight="1" x14ac:dyDescent="0.25">
      <c r="C111" s="451"/>
      <c r="D111" s="435"/>
      <c r="E111" s="435"/>
      <c r="F111" s="435"/>
      <c r="G111" s="435"/>
      <c r="H111" s="435"/>
      <c r="I111" s="435"/>
      <c r="J111" s="435"/>
      <c r="K111" s="319"/>
      <c r="T111" s="282"/>
      <c r="U111" s="282"/>
      <c r="V111" s="282"/>
      <c r="X111" s="282"/>
    </row>
    <row r="112" spans="2:47" ht="13" x14ac:dyDescent="0.25">
      <c r="C112" s="246"/>
      <c r="I112" s="319"/>
      <c r="J112" s="319"/>
      <c r="K112" s="319"/>
      <c r="L112" s="247"/>
      <c r="Q112" s="246"/>
      <c r="V112" s="282"/>
      <c r="W112" s="282"/>
      <c r="X112" s="282"/>
    </row>
    <row r="113" spans="3:35" ht="19.5" customHeight="1" x14ac:dyDescent="0.25">
      <c r="C113" s="390"/>
      <c r="D113" s="390"/>
      <c r="E113" s="390"/>
      <c r="F113" s="390"/>
      <c r="G113" s="390"/>
      <c r="H113" s="390"/>
      <c r="I113" s="390"/>
      <c r="J113" s="390"/>
      <c r="K113" s="319"/>
      <c r="L113" s="247"/>
      <c r="Q113" s="390"/>
      <c r="R113" s="390"/>
      <c r="S113" s="390"/>
      <c r="T113" s="390"/>
      <c r="U113" s="320"/>
      <c r="V113" s="282"/>
    </row>
    <row r="114" spans="3:35" ht="19.5" customHeight="1" x14ac:dyDescent="0.25">
      <c r="C114" s="452"/>
      <c r="D114" s="452"/>
      <c r="E114" s="452"/>
      <c r="F114" s="452"/>
      <c r="G114" s="452"/>
      <c r="H114" s="452"/>
      <c r="I114" s="452"/>
      <c r="J114" s="452"/>
      <c r="K114" s="319"/>
      <c r="L114" s="247"/>
      <c r="V114" s="282"/>
      <c r="AH114" s="282"/>
      <c r="AI114" s="282"/>
    </row>
    <row r="115" spans="3:35" ht="19.5" customHeight="1" x14ac:dyDescent="0.25">
      <c r="C115" s="452"/>
      <c r="D115" s="452"/>
      <c r="E115" s="452"/>
      <c r="F115" s="452"/>
      <c r="G115" s="452"/>
      <c r="H115" s="452"/>
      <c r="I115" s="452"/>
      <c r="J115" s="452"/>
      <c r="L115" s="247"/>
      <c r="V115" s="282"/>
      <c r="Y115" s="453"/>
      <c r="Z115" s="453"/>
      <c r="AA115" s="453"/>
      <c r="AB115" s="453"/>
      <c r="AC115" s="453"/>
      <c r="AH115" s="282"/>
      <c r="AI115" s="282"/>
    </row>
    <row r="116" spans="3:35" ht="19.5" customHeight="1" x14ac:dyDescent="0.25">
      <c r="C116" s="452"/>
      <c r="D116" s="452"/>
      <c r="E116" s="452"/>
      <c r="F116" s="452"/>
      <c r="G116" s="452"/>
      <c r="H116" s="452"/>
      <c r="I116" s="452"/>
      <c r="J116" s="452"/>
      <c r="L116" s="247"/>
      <c r="V116" s="282"/>
      <c r="Y116" s="453"/>
      <c r="Z116" s="453"/>
      <c r="AA116" s="453"/>
      <c r="AB116" s="453"/>
      <c r="AC116" s="453"/>
      <c r="AH116" s="282"/>
      <c r="AI116" s="282"/>
    </row>
    <row r="117" spans="3:35" ht="12.75" customHeight="1" x14ac:dyDescent="0.25">
      <c r="K117" s="316"/>
      <c r="Q117" s="316"/>
      <c r="R117" s="316"/>
      <c r="S117" s="316"/>
      <c r="T117" s="316"/>
      <c r="U117" s="316"/>
      <c r="V117" s="282"/>
      <c r="Y117" s="453"/>
      <c r="Z117" s="453"/>
      <c r="AA117" s="453"/>
      <c r="AB117" s="453"/>
      <c r="AC117" s="453"/>
      <c r="AH117" s="282"/>
      <c r="AI117" s="282"/>
    </row>
    <row r="118" spans="3:35" ht="19.5" customHeight="1" x14ac:dyDescent="0.25">
      <c r="C118" s="246"/>
      <c r="Q118" s="246"/>
      <c r="V118" s="282"/>
      <c r="Y118" s="453"/>
      <c r="Z118" s="453"/>
      <c r="AA118" s="453"/>
      <c r="AB118" s="453"/>
      <c r="AC118" s="453"/>
      <c r="AH118" s="282"/>
      <c r="AI118" s="282"/>
    </row>
    <row r="119" spans="3:35" ht="19.5" customHeight="1" x14ac:dyDescent="0.25">
      <c r="C119" s="390"/>
      <c r="D119" s="390"/>
      <c r="E119" s="390"/>
      <c r="F119" s="390"/>
      <c r="G119" s="390"/>
      <c r="H119" s="390"/>
      <c r="I119" s="390"/>
      <c r="J119" s="390"/>
      <c r="Q119" s="390"/>
      <c r="R119" s="390"/>
      <c r="S119" s="390"/>
      <c r="T119" s="390"/>
      <c r="U119" s="320"/>
      <c r="V119" s="282"/>
      <c r="Y119" s="453"/>
      <c r="Z119" s="453"/>
      <c r="AA119" s="453"/>
      <c r="AB119" s="453"/>
      <c r="AC119" s="453"/>
    </row>
    <row r="120" spans="3:35" ht="19.5" customHeight="1" x14ac:dyDescent="0.25">
      <c r="C120" s="452"/>
      <c r="D120" s="452"/>
      <c r="E120" s="452"/>
      <c r="F120" s="452"/>
      <c r="G120" s="452"/>
      <c r="H120" s="452"/>
      <c r="I120" s="452"/>
      <c r="J120" s="452"/>
      <c r="V120" s="282"/>
      <c r="Y120" s="453"/>
      <c r="Z120" s="453"/>
      <c r="AA120" s="453"/>
      <c r="AB120" s="453"/>
      <c r="AC120" s="453"/>
      <c r="AH120" s="282"/>
      <c r="AI120" s="282"/>
    </row>
    <row r="121" spans="3:35" ht="19.5" customHeight="1" x14ac:dyDescent="0.25">
      <c r="C121" s="452"/>
      <c r="D121" s="452"/>
      <c r="E121" s="452"/>
      <c r="F121" s="452"/>
      <c r="G121" s="452"/>
      <c r="H121" s="452"/>
      <c r="I121" s="452"/>
      <c r="J121" s="452"/>
      <c r="V121" s="282"/>
      <c r="Y121" s="453"/>
      <c r="Z121" s="453"/>
      <c r="AA121" s="453"/>
      <c r="AB121" s="453"/>
      <c r="AC121" s="453"/>
      <c r="AH121" s="282"/>
      <c r="AI121" s="282"/>
    </row>
    <row r="122" spans="3:35" ht="19.5" customHeight="1" x14ac:dyDescent="0.25">
      <c r="C122" s="452"/>
      <c r="D122" s="452"/>
      <c r="E122" s="452"/>
      <c r="F122" s="452"/>
      <c r="G122" s="452"/>
      <c r="H122" s="452"/>
      <c r="I122" s="452"/>
      <c r="J122" s="452"/>
      <c r="V122" s="282"/>
      <c r="Y122" s="453"/>
      <c r="Z122" s="453"/>
      <c r="AA122" s="453"/>
      <c r="AB122" s="453"/>
      <c r="AC122" s="453"/>
      <c r="AH122" s="282"/>
      <c r="AI122" s="282"/>
    </row>
    <row r="123" spans="3:35" ht="19.5" customHeight="1" x14ac:dyDescent="0.25">
      <c r="V123" s="282"/>
      <c r="Y123" s="453"/>
      <c r="Z123" s="453"/>
      <c r="AA123" s="453"/>
      <c r="AB123" s="453"/>
      <c r="AC123" s="453"/>
      <c r="AH123" s="282"/>
      <c r="AI123" s="282"/>
    </row>
    <row r="124" spans="3:35" ht="19.5" customHeight="1" x14ac:dyDescent="0.25">
      <c r="C124" s="246"/>
      <c r="Q124" s="246"/>
      <c r="V124" s="282"/>
      <c r="Y124" s="453"/>
      <c r="Z124" s="453"/>
      <c r="AA124" s="453"/>
      <c r="AB124" s="453"/>
      <c r="AC124" s="453"/>
      <c r="AH124" s="282"/>
      <c r="AI124" s="282"/>
    </row>
    <row r="125" spans="3:35" ht="19.5" customHeight="1" x14ac:dyDescent="0.25">
      <c r="C125" s="390"/>
      <c r="D125" s="390"/>
      <c r="E125" s="390"/>
      <c r="F125" s="390"/>
      <c r="G125" s="390"/>
      <c r="H125" s="390"/>
      <c r="I125" s="390"/>
      <c r="J125" s="390"/>
      <c r="Q125" s="394"/>
      <c r="R125" s="394"/>
      <c r="S125" s="394"/>
      <c r="T125" s="394"/>
      <c r="U125" s="320"/>
      <c r="V125" s="282"/>
      <c r="Y125" s="453"/>
      <c r="Z125" s="453"/>
      <c r="AA125" s="453"/>
      <c r="AB125" s="453"/>
      <c r="AC125" s="453"/>
    </row>
    <row r="126" spans="3:35" ht="19.5" customHeight="1" x14ac:dyDescent="0.25">
      <c r="C126" s="452"/>
      <c r="D126" s="452"/>
      <c r="E126" s="452"/>
      <c r="F126" s="452"/>
      <c r="G126" s="452"/>
      <c r="H126" s="452"/>
      <c r="I126" s="452"/>
      <c r="J126" s="452"/>
      <c r="V126" s="282"/>
      <c r="Y126" s="453"/>
      <c r="Z126" s="453"/>
      <c r="AA126" s="453"/>
      <c r="AB126" s="453"/>
      <c r="AC126" s="453"/>
      <c r="AH126" s="282"/>
      <c r="AI126" s="282"/>
    </row>
    <row r="127" spans="3:35" ht="19.5" customHeight="1" x14ac:dyDescent="0.25">
      <c r="C127" s="452"/>
      <c r="D127" s="452"/>
      <c r="E127" s="452"/>
      <c r="F127" s="452"/>
      <c r="G127" s="452"/>
      <c r="H127" s="452"/>
      <c r="I127" s="452"/>
      <c r="J127" s="452"/>
      <c r="V127" s="282"/>
      <c r="Y127" s="453"/>
      <c r="Z127" s="453"/>
      <c r="AA127" s="453"/>
      <c r="AB127" s="453"/>
      <c r="AC127" s="453"/>
      <c r="AH127" s="282"/>
      <c r="AI127" s="282"/>
    </row>
    <row r="128" spans="3:35" ht="19.5" customHeight="1" x14ac:dyDescent="0.25">
      <c r="C128" s="452"/>
      <c r="D128" s="452"/>
      <c r="E128" s="452"/>
      <c r="F128" s="452"/>
      <c r="G128" s="452"/>
      <c r="H128" s="452"/>
      <c r="I128" s="452"/>
      <c r="J128" s="452"/>
      <c r="V128" s="282"/>
      <c r="Y128" s="453"/>
      <c r="Z128" s="453"/>
      <c r="AA128" s="453"/>
      <c r="AB128" s="453"/>
      <c r="AC128" s="453"/>
      <c r="AH128" s="282"/>
      <c r="AI128" s="282"/>
    </row>
    <row r="129" spans="3:35" ht="19.5" customHeight="1" x14ac:dyDescent="0.25">
      <c r="C129" s="452"/>
      <c r="D129" s="452"/>
      <c r="E129" s="452"/>
      <c r="F129" s="452"/>
      <c r="G129" s="452"/>
      <c r="H129" s="452"/>
      <c r="I129" s="452"/>
      <c r="J129" s="452"/>
      <c r="V129" s="282"/>
      <c r="Y129" s="453"/>
      <c r="Z129" s="453"/>
      <c r="AA129" s="453"/>
      <c r="AB129" s="453"/>
      <c r="AC129" s="453"/>
      <c r="AH129" s="282"/>
      <c r="AI129" s="282"/>
    </row>
    <row r="130" spans="3:35" ht="19.5" customHeight="1" x14ac:dyDescent="0.25">
      <c r="C130" s="452"/>
      <c r="D130" s="452"/>
      <c r="E130" s="452"/>
      <c r="F130" s="452"/>
      <c r="G130" s="452"/>
      <c r="H130" s="452"/>
      <c r="I130" s="452"/>
      <c r="J130" s="452"/>
      <c r="V130" s="282"/>
      <c r="Y130" s="453"/>
      <c r="Z130" s="453"/>
      <c r="AA130" s="453"/>
      <c r="AB130" s="453"/>
      <c r="AC130" s="453"/>
      <c r="AH130" s="282"/>
      <c r="AI130" s="282"/>
    </row>
    <row r="131" spans="3:35" ht="17.25" customHeight="1" x14ac:dyDescent="0.25">
      <c r="C131" s="322"/>
      <c r="D131" s="322"/>
      <c r="E131" s="322"/>
      <c r="F131" s="322"/>
      <c r="G131" s="322"/>
      <c r="I131" s="268"/>
      <c r="J131" s="268"/>
      <c r="K131" s="268"/>
      <c r="Q131" s="323"/>
      <c r="T131" s="282"/>
      <c r="U131" s="282"/>
      <c r="V131" s="282"/>
      <c r="Y131" s="453"/>
      <c r="Z131" s="453"/>
      <c r="AA131" s="453"/>
      <c r="AB131" s="453"/>
      <c r="AC131" s="453"/>
      <c r="AH131" s="282"/>
      <c r="AI131" s="282"/>
    </row>
    <row r="132" spans="3:35" ht="19.5" customHeight="1" x14ac:dyDescent="0.25">
      <c r="C132" s="246"/>
      <c r="Q132" s="246"/>
      <c r="V132" s="282"/>
      <c r="Y132" s="453"/>
      <c r="Z132" s="453"/>
      <c r="AA132" s="453"/>
      <c r="AB132" s="453"/>
      <c r="AC132" s="453"/>
      <c r="AH132" s="282"/>
      <c r="AI132" s="282"/>
    </row>
    <row r="133" spans="3:35" ht="19.5" customHeight="1" x14ac:dyDescent="0.25">
      <c r="C133" s="390"/>
      <c r="D133" s="390"/>
      <c r="E133" s="390"/>
      <c r="F133" s="390"/>
      <c r="G133" s="390"/>
      <c r="H133" s="390"/>
      <c r="I133" s="390"/>
      <c r="J133" s="390"/>
      <c r="L133" s="247"/>
      <c r="Q133" s="390"/>
      <c r="R133" s="390"/>
      <c r="S133" s="390"/>
      <c r="T133" s="390"/>
      <c r="U133" s="320"/>
      <c r="V133" s="282"/>
      <c r="Y133" s="453"/>
      <c r="Z133" s="453"/>
      <c r="AA133" s="453"/>
      <c r="AB133" s="453"/>
      <c r="AC133" s="453"/>
    </row>
    <row r="134" spans="3:35" ht="19.5" customHeight="1" x14ac:dyDescent="0.25">
      <c r="C134" s="452"/>
      <c r="D134" s="452"/>
      <c r="E134" s="452"/>
      <c r="F134" s="452"/>
      <c r="G134" s="452"/>
      <c r="H134" s="452"/>
      <c r="I134" s="452"/>
      <c r="J134" s="452"/>
      <c r="L134" s="247"/>
      <c r="V134" s="282"/>
      <c r="Y134" s="453"/>
      <c r="Z134" s="453"/>
      <c r="AA134" s="453"/>
      <c r="AB134" s="453"/>
      <c r="AC134" s="453"/>
      <c r="AH134" s="282"/>
      <c r="AI134" s="282"/>
    </row>
    <row r="135" spans="3:35" ht="19.5" customHeight="1" x14ac:dyDescent="0.25">
      <c r="C135" s="452"/>
      <c r="D135" s="452"/>
      <c r="E135" s="452"/>
      <c r="F135" s="452"/>
      <c r="G135" s="452"/>
      <c r="H135" s="452"/>
      <c r="I135" s="452"/>
      <c r="J135" s="452"/>
      <c r="L135" s="247"/>
      <c r="V135" s="282"/>
      <c r="Y135" s="453"/>
      <c r="Z135" s="453"/>
      <c r="AA135" s="453"/>
      <c r="AB135" s="453"/>
      <c r="AC135" s="453"/>
      <c r="AH135" s="282"/>
      <c r="AI135" s="282"/>
    </row>
    <row r="136" spans="3:35" ht="19.5" customHeight="1" x14ac:dyDescent="0.25">
      <c r="C136" s="452"/>
      <c r="D136" s="452"/>
      <c r="E136" s="452"/>
      <c r="F136" s="452"/>
      <c r="G136" s="452"/>
      <c r="H136" s="452"/>
      <c r="I136" s="452"/>
      <c r="J136" s="452"/>
      <c r="L136" s="247"/>
      <c r="V136" s="282"/>
      <c r="Y136" s="453"/>
      <c r="Z136" s="453"/>
      <c r="AA136" s="453"/>
      <c r="AB136" s="453"/>
      <c r="AC136" s="453"/>
      <c r="AH136" s="282"/>
      <c r="AI136" s="282"/>
    </row>
    <row r="137" spans="3:35" ht="19.5" customHeight="1" x14ac:dyDescent="0.25">
      <c r="K137" s="316"/>
      <c r="Q137" s="316"/>
      <c r="R137" s="316"/>
      <c r="S137" s="316"/>
      <c r="T137" s="316"/>
      <c r="U137" s="316"/>
      <c r="V137" s="282"/>
      <c r="Y137" s="453"/>
      <c r="Z137" s="453"/>
      <c r="AA137" s="453"/>
      <c r="AB137" s="453"/>
      <c r="AC137" s="453"/>
      <c r="AH137" s="282"/>
      <c r="AI137" s="282"/>
    </row>
    <row r="138" spans="3:35" ht="17.25" customHeight="1" x14ac:dyDescent="0.25">
      <c r="C138" s="246"/>
      <c r="D138" s="322"/>
      <c r="E138" s="322"/>
      <c r="F138" s="322"/>
      <c r="G138" s="322"/>
      <c r="I138" s="268"/>
      <c r="J138" s="268"/>
      <c r="K138" s="268"/>
      <c r="Q138" s="323"/>
      <c r="T138" s="282"/>
      <c r="U138" s="282"/>
      <c r="V138" s="282"/>
      <c r="Y138" s="453"/>
      <c r="Z138" s="453"/>
      <c r="AA138" s="453"/>
      <c r="AB138" s="453"/>
      <c r="AC138" s="453"/>
      <c r="AH138" s="282"/>
      <c r="AI138" s="282"/>
    </row>
    <row r="139" spans="3:35" s="251" customFormat="1" ht="43.9" customHeight="1" x14ac:dyDescent="0.25">
      <c r="C139" s="390"/>
      <c r="D139" s="390"/>
      <c r="E139" s="390"/>
      <c r="F139" s="390"/>
      <c r="G139" s="390"/>
      <c r="H139" s="390"/>
      <c r="I139" s="390"/>
      <c r="J139" s="390"/>
      <c r="Y139" s="453"/>
      <c r="Z139" s="453"/>
      <c r="AA139" s="453"/>
      <c r="AB139" s="453"/>
      <c r="AC139" s="453"/>
    </row>
    <row r="140" spans="3:35" s="251" customFormat="1" ht="41.25" customHeight="1" x14ac:dyDescent="0.25">
      <c r="C140" s="406"/>
      <c r="D140" s="406"/>
      <c r="E140" s="406"/>
      <c r="F140" s="455"/>
      <c r="G140" s="455"/>
      <c r="H140" s="455"/>
      <c r="I140" s="455"/>
      <c r="J140" s="455"/>
      <c r="Y140" s="453"/>
      <c r="Z140" s="453"/>
      <c r="AA140" s="453"/>
      <c r="AB140" s="453"/>
      <c r="AC140" s="453"/>
    </row>
    <row r="141" spans="3:35" s="251" customFormat="1" ht="41.25" customHeight="1" x14ac:dyDescent="0.25">
      <c r="C141" s="406"/>
      <c r="D141" s="406"/>
      <c r="E141" s="406"/>
      <c r="F141" s="455"/>
      <c r="G141" s="455"/>
      <c r="H141" s="455"/>
      <c r="I141" s="455"/>
      <c r="J141" s="455"/>
      <c r="Y141" s="453"/>
      <c r="Z141" s="453"/>
      <c r="AA141" s="453"/>
      <c r="AB141" s="453"/>
      <c r="AC141" s="453"/>
    </row>
    <row r="142" spans="3:35" s="251" customFormat="1" ht="25.5" customHeight="1" x14ac:dyDescent="0.4">
      <c r="C142" s="455"/>
      <c r="D142" s="455"/>
      <c r="E142" s="455"/>
      <c r="F142" s="455"/>
      <c r="G142" s="455"/>
      <c r="H142" s="455"/>
      <c r="I142" s="455"/>
      <c r="J142" s="455"/>
      <c r="K142" s="324"/>
      <c r="L142" s="324"/>
      <c r="M142" s="324"/>
      <c r="N142" s="324"/>
      <c r="Y142" s="453"/>
      <c r="Z142" s="453"/>
      <c r="AA142" s="453"/>
      <c r="AB142" s="453"/>
      <c r="AC142" s="453"/>
    </row>
    <row r="143" spans="3:35" ht="17.25" customHeight="1" x14ac:dyDescent="0.25">
      <c r="C143" s="322"/>
      <c r="D143" s="322"/>
      <c r="E143" s="322"/>
      <c r="F143" s="322"/>
      <c r="G143" s="322"/>
      <c r="I143" s="268"/>
      <c r="J143" s="268"/>
      <c r="K143" s="268"/>
      <c r="Q143" s="323"/>
      <c r="T143" s="282"/>
      <c r="U143" s="282"/>
      <c r="V143" s="282"/>
      <c r="Y143" s="453"/>
      <c r="Z143" s="453"/>
      <c r="AA143" s="453"/>
      <c r="AB143" s="453"/>
      <c r="AC143" s="453"/>
      <c r="AH143" s="282"/>
      <c r="AI143" s="282"/>
    </row>
    <row r="144" spans="3:35" ht="20.25" customHeight="1" x14ac:dyDescent="0.25">
      <c r="C144" s="417"/>
      <c r="D144" s="417"/>
      <c r="E144" s="417"/>
      <c r="F144" s="417"/>
      <c r="G144" s="417"/>
      <c r="Q144" s="323"/>
      <c r="T144" s="282"/>
      <c r="U144" s="282"/>
      <c r="V144" s="282"/>
      <c r="Y144" s="453"/>
      <c r="Z144" s="453"/>
      <c r="AA144" s="453"/>
      <c r="AB144" s="453"/>
      <c r="AC144" s="453"/>
      <c r="AH144" s="282"/>
      <c r="AI144" s="282"/>
    </row>
    <row r="145" spans="3:35" ht="33" customHeight="1" x14ac:dyDescent="0.25">
      <c r="C145" s="390"/>
      <c r="D145" s="394"/>
      <c r="E145" s="394"/>
      <c r="F145" s="394"/>
      <c r="G145" s="394"/>
      <c r="H145" s="394"/>
      <c r="I145" s="394"/>
      <c r="J145" s="394"/>
      <c r="K145" s="264"/>
      <c r="L145" s="264"/>
      <c r="M145" s="264"/>
      <c r="N145" s="264"/>
      <c r="O145" s="264"/>
      <c r="P145" s="282"/>
      <c r="Q145" s="282"/>
      <c r="R145" s="282"/>
      <c r="S145" s="282"/>
      <c r="T145" s="282"/>
      <c r="U145" s="282"/>
      <c r="V145" s="282"/>
      <c r="Y145" s="453"/>
      <c r="Z145" s="453"/>
      <c r="AA145" s="453"/>
      <c r="AB145" s="453"/>
      <c r="AC145" s="453"/>
      <c r="AH145" s="282"/>
      <c r="AI145" s="282"/>
    </row>
    <row r="146" spans="3:35" ht="17.25" customHeight="1" x14ac:dyDescent="0.25">
      <c r="C146" s="454"/>
      <c r="D146" s="436"/>
      <c r="E146" s="436"/>
      <c r="F146" s="436"/>
      <c r="G146" s="436"/>
      <c r="H146" s="436"/>
      <c r="I146" s="436"/>
      <c r="J146" s="436"/>
      <c r="K146" s="325"/>
      <c r="L146" s="325"/>
      <c r="M146" s="325"/>
      <c r="N146" s="325"/>
      <c r="O146" s="325"/>
      <c r="P146" s="282"/>
      <c r="Q146" s="282"/>
      <c r="R146" s="282"/>
      <c r="S146" s="282"/>
      <c r="T146" s="282"/>
      <c r="U146" s="282"/>
      <c r="V146" s="282"/>
      <c r="Y146" s="453"/>
      <c r="Z146" s="453"/>
      <c r="AA146" s="453"/>
      <c r="AB146" s="453"/>
      <c r="AC146" s="453"/>
      <c r="AH146" s="282"/>
      <c r="AI146" s="282"/>
    </row>
    <row r="147" spans="3:35" ht="12.75" customHeight="1" x14ac:dyDescent="0.25">
      <c r="C147" s="436"/>
      <c r="D147" s="436"/>
      <c r="E147" s="436"/>
      <c r="F147" s="436"/>
      <c r="G147" s="436"/>
      <c r="H147" s="436"/>
      <c r="I147" s="436"/>
      <c r="J147" s="436"/>
      <c r="K147" s="325"/>
      <c r="L147" s="325"/>
      <c r="M147" s="325"/>
      <c r="N147" s="325"/>
      <c r="O147" s="325"/>
      <c r="Y147" s="453"/>
      <c r="Z147" s="453"/>
      <c r="AA147" s="453"/>
      <c r="AB147" s="453"/>
      <c r="AC147" s="453"/>
    </row>
    <row r="148" spans="3:35" ht="12.75" customHeight="1" x14ac:dyDescent="0.25">
      <c r="C148" s="436"/>
      <c r="D148" s="436"/>
      <c r="E148" s="436"/>
      <c r="F148" s="436"/>
      <c r="G148" s="436"/>
      <c r="H148" s="436"/>
      <c r="I148" s="436"/>
      <c r="J148" s="436"/>
      <c r="K148" s="325"/>
      <c r="L148" s="325"/>
      <c r="M148" s="325"/>
      <c r="N148" s="325"/>
      <c r="O148" s="325"/>
      <c r="Y148" s="453"/>
      <c r="Z148" s="453"/>
      <c r="AA148" s="453"/>
      <c r="AB148" s="453"/>
      <c r="AC148" s="453"/>
    </row>
    <row r="149" spans="3:35" ht="12.75" customHeight="1" x14ac:dyDescent="0.25">
      <c r="C149" s="436"/>
      <c r="D149" s="436"/>
      <c r="E149" s="436"/>
      <c r="F149" s="436"/>
      <c r="G149" s="436"/>
      <c r="H149" s="436"/>
      <c r="I149" s="436"/>
      <c r="J149" s="436"/>
      <c r="K149" s="325"/>
      <c r="L149" s="325"/>
      <c r="M149" s="325"/>
      <c r="N149" s="325"/>
      <c r="O149" s="325"/>
      <c r="Y149" s="453"/>
      <c r="Z149" s="453"/>
      <c r="AA149" s="453"/>
      <c r="AB149" s="453"/>
      <c r="AC149" s="453"/>
    </row>
    <row r="150" spans="3:35" ht="12.75" customHeight="1" x14ac:dyDescent="0.25">
      <c r="C150" s="436"/>
      <c r="D150" s="436"/>
      <c r="E150" s="436"/>
      <c r="F150" s="436"/>
      <c r="G150" s="436"/>
      <c r="H150" s="436"/>
      <c r="I150" s="436"/>
      <c r="J150" s="436"/>
      <c r="K150" s="325"/>
      <c r="L150" s="325"/>
      <c r="M150" s="325"/>
      <c r="N150" s="325"/>
      <c r="O150" s="325"/>
      <c r="Y150" s="453"/>
      <c r="Z150" s="453"/>
      <c r="AA150" s="453"/>
      <c r="AB150" s="453"/>
      <c r="AC150" s="453"/>
    </row>
    <row r="151" spans="3:35" ht="12.75" customHeight="1" x14ac:dyDescent="0.25">
      <c r="C151" s="436"/>
      <c r="D151" s="436"/>
      <c r="E151" s="436"/>
      <c r="F151" s="436"/>
      <c r="G151" s="436"/>
      <c r="H151" s="436"/>
      <c r="I151" s="436"/>
      <c r="J151" s="436"/>
      <c r="K151" s="325"/>
      <c r="L151" s="325"/>
      <c r="M151" s="325"/>
      <c r="N151" s="325"/>
      <c r="O151" s="325"/>
      <c r="Y151" s="453"/>
      <c r="Z151" s="453"/>
      <c r="AA151" s="453"/>
      <c r="AB151" s="453"/>
      <c r="AC151" s="453"/>
    </row>
    <row r="152" spans="3:35" ht="12.75" customHeight="1" x14ac:dyDescent="0.25">
      <c r="C152" s="436"/>
      <c r="D152" s="436"/>
      <c r="E152" s="436"/>
      <c r="F152" s="436"/>
      <c r="G152" s="436"/>
      <c r="H152" s="436"/>
      <c r="I152" s="436"/>
      <c r="J152" s="436"/>
      <c r="K152" s="284"/>
      <c r="L152" s="284"/>
      <c r="M152" s="284"/>
      <c r="N152" s="284"/>
      <c r="O152" s="284"/>
      <c r="Y152" s="453"/>
      <c r="Z152" s="453"/>
      <c r="AA152" s="453"/>
      <c r="AB152" s="453"/>
      <c r="AC152" s="453"/>
    </row>
    <row r="153" spans="3:35" ht="12.75" customHeight="1" x14ac:dyDescent="0.25">
      <c r="C153" s="436"/>
      <c r="D153" s="436"/>
      <c r="E153" s="436"/>
      <c r="F153" s="436"/>
      <c r="G153" s="436"/>
      <c r="H153" s="436"/>
      <c r="I153" s="436"/>
      <c r="J153" s="436"/>
      <c r="K153" s="284"/>
      <c r="L153" s="284"/>
      <c r="M153" s="284"/>
      <c r="N153" s="284"/>
      <c r="O153" s="284"/>
      <c r="Y153" s="453"/>
      <c r="Z153" s="453"/>
      <c r="AA153" s="453"/>
      <c r="AB153" s="453"/>
      <c r="AC153" s="453"/>
    </row>
    <row r="154" spans="3:35" ht="12.75" customHeight="1" x14ac:dyDescent="0.25">
      <c r="C154" s="436"/>
      <c r="D154" s="436"/>
      <c r="E154" s="436"/>
      <c r="F154" s="436"/>
      <c r="G154" s="436"/>
      <c r="H154" s="436"/>
      <c r="I154" s="436"/>
      <c r="J154" s="436"/>
      <c r="K154" s="284"/>
      <c r="L154" s="284"/>
      <c r="M154" s="284"/>
      <c r="N154" s="284"/>
      <c r="O154" s="284"/>
      <c r="Y154" s="453"/>
      <c r="Z154" s="453"/>
      <c r="AA154" s="453"/>
      <c r="AB154" s="453"/>
      <c r="AC154" s="453"/>
    </row>
    <row r="155" spans="3:35" ht="15" customHeight="1" x14ac:dyDescent="0.25">
      <c r="C155" s="436"/>
      <c r="D155" s="436"/>
      <c r="E155" s="436"/>
      <c r="F155" s="436"/>
      <c r="G155" s="436"/>
      <c r="H155" s="436"/>
      <c r="I155" s="436"/>
      <c r="J155" s="436"/>
      <c r="K155" s="284"/>
      <c r="L155" s="284"/>
      <c r="M155" s="284"/>
      <c r="N155" s="284"/>
      <c r="O155" s="284"/>
      <c r="Y155" s="453"/>
      <c r="Z155" s="453"/>
      <c r="AA155" s="453"/>
      <c r="AB155" s="453"/>
      <c r="AC155" s="453"/>
    </row>
    <row r="156" spans="3:35" x14ac:dyDescent="0.25">
      <c r="Q156" s="247"/>
      <c r="Y156" s="453"/>
      <c r="Z156" s="453"/>
      <c r="AA156" s="453"/>
      <c r="AB156" s="453"/>
      <c r="AC156" s="453"/>
    </row>
    <row r="157" spans="3:35" ht="15" customHeight="1" x14ac:dyDescent="0.25">
      <c r="C157" s="246"/>
      <c r="N157" s="246"/>
      <c r="Q157" s="246"/>
      <c r="Y157" s="453"/>
      <c r="Z157" s="453"/>
      <c r="AA157" s="453"/>
      <c r="AB157" s="453"/>
      <c r="AC157" s="453"/>
    </row>
    <row r="158" spans="3:35" ht="19.5" customHeight="1" x14ac:dyDescent="0.25">
      <c r="C158" s="390"/>
      <c r="D158" s="390"/>
      <c r="E158" s="390"/>
      <c r="F158" s="390"/>
      <c r="G158" s="390"/>
      <c r="H158" s="390"/>
      <c r="I158" s="390"/>
      <c r="J158" s="390"/>
      <c r="Q158" s="390"/>
      <c r="R158" s="390"/>
      <c r="S158" s="390"/>
      <c r="T158" s="390"/>
      <c r="U158" s="390"/>
      <c r="V158" s="390"/>
      <c r="W158" s="390"/>
      <c r="X158" s="435"/>
      <c r="Y158" s="453"/>
      <c r="Z158" s="453"/>
      <c r="AA158" s="453"/>
      <c r="AB158" s="453"/>
      <c r="AC158" s="453"/>
    </row>
    <row r="159" spans="3:35" ht="19.5" customHeight="1" x14ac:dyDescent="0.25">
      <c r="C159" s="452"/>
      <c r="D159" s="452"/>
      <c r="E159" s="452"/>
      <c r="F159" s="452"/>
      <c r="G159" s="452"/>
      <c r="H159" s="452"/>
      <c r="I159" s="452"/>
      <c r="J159" s="452"/>
      <c r="P159" s="248"/>
      <c r="Q159" s="454"/>
      <c r="R159" s="454"/>
      <c r="S159" s="454"/>
      <c r="T159" s="454"/>
      <c r="U159" s="454"/>
      <c r="V159" s="454"/>
      <c r="W159" s="454"/>
      <c r="X159" s="454"/>
      <c r="Y159" s="453"/>
      <c r="Z159" s="453"/>
      <c r="AA159" s="453"/>
      <c r="AB159" s="453"/>
      <c r="AC159" s="453"/>
    </row>
    <row r="160" spans="3:35" ht="19.5" customHeight="1" x14ac:dyDescent="0.25">
      <c r="C160" s="452"/>
      <c r="D160" s="452"/>
      <c r="E160" s="452"/>
      <c r="F160" s="452"/>
      <c r="G160" s="452"/>
      <c r="H160" s="452"/>
      <c r="I160" s="452"/>
      <c r="J160" s="452"/>
      <c r="Q160" s="454"/>
      <c r="R160" s="454"/>
      <c r="S160" s="454"/>
      <c r="T160" s="454"/>
      <c r="U160" s="454"/>
      <c r="V160" s="454"/>
      <c r="W160" s="454"/>
      <c r="X160" s="454"/>
      <c r="Y160" s="453"/>
      <c r="Z160" s="453"/>
      <c r="AA160" s="453"/>
      <c r="AB160" s="453"/>
      <c r="AC160" s="453"/>
    </row>
    <row r="161" spans="3:47" ht="19.5" customHeight="1" x14ac:dyDescent="0.25">
      <c r="C161" s="452"/>
      <c r="D161" s="452"/>
      <c r="E161" s="452"/>
      <c r="F161" s="452"/>
      <c r="G161" s="452"/>
      <c r="H161" s="452"/>
      <c r="I161" s="452"/>
      <c r="J161" s="452"/>
      <c r="Q161" s="454"/>
      <c r="R161" s="454"/>
      <c r="S161" s="454"/>
      <c r="T161" s="454"/>
      <c r="U161" s="454"/>
      <c r="V161" s="454"/>
      <c r="W161" s="454"/>
      <c r="X161" s="454"/>
      <c r="Y161" s="453"/>
      <c r="Z161" s="453"/>
      <c r="AA161" s="453"/>
      <c r="AB161" s="453"/>
      <c r="AC161" s="453"/>
    </row>
    <row r="162" spans="3:47" ht="19.5" customHeight="1" x14ac:dyDescent="0.25">
      <c r="C162" s="246"/>
      <c r="Q162" s="326"/>
      <c r="R162" s="326"/>
      <c r="S162" s="326"/>
      <c r="T162" s="326"/>
      <c r="U162" s="326"/>
      <c r="V162" s="326"/>
      <c r="Y162" s="453"/>
      <c r="Z162" s="453"/>
      <c r="AA162" s="453"/>
      <c r="AB162" s="453"/>
      <c r="AC162" s="453"/>
    </row>
    <row r="163" spans="3:47" x14ac:dyDescent="0.25">
      <c r="Q163" s="247"/>
      <c r="Y163" s="453"/>
      <c r="Z163" s="453"/>
      <c r="AA163" s="453"/>
      <c r="AB163" s="453"/>
      <c r="AC163" s="453"/>
    </row>
    <row r="164" spans="3:47" ht="19.5" customHeight="1" x14ac:dyDescent="0.25">
      <c r="C164" s="246"/>
      <c r="I164" s="246"/>
      <c r="S164" s="304"/>
      <c r="V164" s="327"/>
      <c r="Y164" s="453"/>
      <c r="Z164" s="453"/>
      <c r="AA164" s="453"/>
      <c r="AB164" s="453"/>
      <c r="AC164" s="453"/>
    </row>
    <row r="165" spans="3:47" ht="19.5" customHeight="1" x14ac:dyDescent="0.25">
      <c r="C165" s="246"/>
      <c r="I165" s="246"/>
      <c r="Q165" s="390"/>
      <c r="R165" s="390"/>
      <c r="S165" s="390"/>
      <c r="T165" s="390"/>
      <c r="U165" s="390"/>
      <c r="V165" s="390"/>
      <c r="W165" s="390"/>
      <c r="X165" s="407"/>
      <c r="Y165" s="321"/>
      <c r="Z165" s="321"/>
      <c r="AA165" s="321"/>
      <c r="AB165" s="321"/>
      <c r="AC165" s="321"/>
    </row>
    <row r="166" spans="3:47" ht="21" customHeight="1" x14ac:dyDescent="0.25">
      <c r="N166" s="247"/>
      <c r="Q166" s="390"/>
      <c r="R166" s="390"/>
      <c r="S166" s="390"/>
      <c r="T166" s="390"/>
      <c r="U166" s="390"/>
      <c r="V166" s="390"/>
      <c r="W166" s="390"/>
      <c r="X166" s="407"/>
      <c r="Y166" s="246"/>
      <c r="Z166" s="246"/>
      <c r="AA166" s="246"/>
      <c r="AB166" s="246"/>
      <c r="AC166" s="246"/>
      <c r="AD166" s="246"/>
      <c r="AE166" s="246"/>
      <c r="AF166" s="246"/>
      <c r="AG166" s="246"/>
      <c r="AH166" s="246"/>
      <c r="AI166" s="328"/>
      <c r="AJ166" s="328"/>
      <c r="AK166" s="328"/>
      <c r="AL166" s="328"/>
      <c r="AM166" s="328"/>
      <c r="AN166" s="328"/>
      <c r="AO166" s="328"/>
      <c r="AP166" s="328"/>
      <c r="AQ166" s="328"/>
      <c r="AR166" s="328"/>
      <c r="AS166" s="328"/>
      <c r="AT166" s="328"/>
      <c r="AU166" s="250"/>
    </row>
    <row r="167" spans="3:47" ht="51" customHeight="1" x14ac:dyDescent="0.25">
      <c r="C167" s="458"/>
      <c r="D167" s="458"/>
      <c r="E167" s="458"/>
      <c r="F167" s="458"/>
      <c r="G167" s="458"/>
      <c r="H167" s="458"/>
      <c r="I167" s="458"/>
      <c r="J167" s="458"/>
      <c r="Q167" s="443"/>
      <c r="R167" s="443"/>
      <c r="S167" s="443"/>
      <c r="T167" s="443"/>
      <c r="U167" s="443"/>
      <c r="V167" s="443"/>
      <c r="W167" s="443"/>
      <c r="X167" s="443"/>
      <c r="Y167" s="246"/>
      <c r="Z167" s="246"/>
      <c r="AA167" s="246"/>
      <c r="AB167" s="246"/>
      <c r="AC167" s="246"/>
      <c r="AD167" s="246"/>
      <c r="AE167" s="246"/>
      <c r="AF167" s="246"/>
      <c r="AG167" s="246"/>
      <c r="AH167" s="246"/>
      <c r="AI167" s="328"/>
      <c r="AJ167" s="328"/>
      <c r="AK167" s="328"/>
      <c r="AL167" s="328"/>
      <c r="AM167" s="328"/>
      <c r="AN167" s="328"/>
      <c r="AO167" s="328"/>
      <c r="AP167" s="328"/>
      <c r="AQ167" s="328"/>
      <c r="AR167" s="328"/>
      <c r="AS167" s="328"/>
      <c r="AT167" s="328"/>
      <c r="AU167" s="250"/>
    </row>
    <row r="168" spans="3:47" ht="21" customHeight="1" x14ac:dyDescent="0.25">
      <c r="C168" s="329"/>
      <c r="Q168" s="390"/>
      <c r="R168" s="390"/>
      <c r="S168" s="390"/>
      <c r="T168" s="390"/>
      <c r="U168" s="390"/>
      <c r="V168" s="390"/>
      <c r="W168" s="390"/>
      <c r="X168" s="390"/>
      <c r="Y168" s="246"/>
      <c r="Z168" s="246"/>
      <c r="AA168" s="246"/>
      <c r="AB168" s="246"/>
      <c r="AC168" s="246"/>
      <c r="AD168" s="246"/>
      <c r="AE168" s="246"/>
      <c r="AF168" s="246"/>
      <c r="AG168" s="246"/>
      <c r="AH168" s="246"/>
      <c r="AI168" s="328"/>
      <c r="AJ168" s="328"/>
      <c r="AK168" s="328"/>
      <c r="AL168" s="328"/>
      <c r="AM168" s="328"/>
      <c r="AN168" s="328"/>
      <c r="AO168" s="328"/>
      <c r="AP168" s="328"/>
      <c r="AQ168" s="328"/>
      <c r="AR168" s="328"/>
      <c r="AS168" s="328"/>
      <c r="AT168" s="328"/>
      <c r="AU168" s="250"/>
    </row>
    <row r="169" spans="3:47" ht="21.75" customHeight="1" x14ac:dyDescent="0.25">
      <c r="C169" s="259"/>
      <c r="D169" s="259"/>
      <c r="E169" s="259"/>
      <c r="F169" s="259"/>
      <c r="G169" s="259"/>
      <c r="H169" s="259"/>
      <c r="I169" s="259"/>
      <c r="J169" s="259"/>
      <c r="K169" s="259"/>
      <c r="L169" s="259"/>
      <c r="M169" s="259"/>
      <c r="N169" s="259"/>
      <c r="Q169" s="454"/>
      <c r="R169" s="454"/>
      <c r="S169" s="454"/>
      <c r="T169" s="454"/>
      <c r="U169" s="454"/>
      <c r="V169" s="454"/>
      <c r="W169" s="454"/>
      <c r="X169" s="454"/>
      <c r="Y169" s="279"/>
      <c r="Z169" s="279"/>
      <c r="AA169" s="279"/>
      <c r="AB169" s="279"/>
      <c r="AC169" s="279"/>
      <c r="AD169" s="279"/>
      <c r="AE169" s="279"/>
      <c r="AF169" s="279"/>
      <c r="AG169" s="279"/>
      <c r="AH169" s="279"/>
      <c r="AI169" s="250"/>
      <c r="AJ169" s="314"/>
      <c r="AK169" s="330"/>
      <c r="AL169" s="250"/>
      <c r="AM169" s="250"/>
      <c r="AN169" s="250"/>
      <c r="AO169" s="250"/>
      <c r="AP169" s="250"/>
      <c r="AQ169" s="250"/>
      <c r="AR169" s="250"/>
      <c r="AS169" s="250"/>
      <c r="AT169" s="250"/>
      <c r="AU169" s="250"/>
    </row>
    <row r="170" spans="3:47" ht="7.5" customHeight="1" x14ac:dyDescent="0.25">
      <c r="C170" s="259"/>
      <c r="D170" s="259"/>
      <c r="E170" s="259"/>
      <c r="F170" s="259"/>
      <c r="G170" s="259"/>
      <c r="H170" s="259"/>
      <c r="I170" s="259"/>
      <c r="J170" s="259"/>
      <c r="K170" s="259"/>
      <c r="L170" s="259"/>
      <c r="M170" s="259"/>
      <c r="N170" s="259"/>
      <c r="Q170" s="331"/>
      <c r="R170" s="331"/>
      <c r="S170" s="331"/>
      <c r="T170" s="331"/>
      <c r="U170" s="331"/>
      <c r="Y170" s="332"/>
      <c r="Z170" s="332"/>
      <c r="AA170" s="332"/>
      <c r="AB170" s="332"/>
      <c r="AC170" s="332"/>
      <c r="AD170" s="332"/>
      <c r="AE170" s="332"/>
      <c r="AF170" s="332"/>
      <c r="AG170" s="332"/>
      <c r="AH170" s="332"/>
      <c r="AI170" s="333"/>
      <c r="AJ170" s="333"/>
      <c r="AK170" s="330"/>
      <c r="AL170" s="250"/>
      <c r="AM170" s="250"/>
      <c r="AN170" s="250"/>
      <c r="AO170" s="250"/>
      <c r="AP170" s="250"/>
      <c r="AQ170" s="250"/>
      <c r="AR170" s="250"/>
      <c r="AS170" s="250"/>
      <c r="AT170" s="250"/>
      <c r="AU170" s="250"/>
    </row>
    <row r="171" spans="3:47" ht="18" customHeight="1" x14ac:dyDescent="0.25">
      <c r="C171" s="259"/>
      <c r="D171" s="259"/>
      <c r="E171" s="259"/>
      <c r="F171" s="259"/>
      <c r="G171" s="259"/>
      <c r="H171" s="259"/>
      <c r="I171" s="259"/>
      <c r="J171" s="259"/>
      <c r="K171" s="259"/>
      <c r="L171" s="259"/>
      <c r="M171" s="259"/>
      <c r="N171" s="259"/>
      <c r="Q171" s="456"/>
      <c r="R171" s="456"/>
      <c r="S171" s="456"/>
      <c r="T171" s="456"/>
      <c r="U171" s="456"/>
      <c r="V171" s="456"/>
      <c r="W171" s="456"/>
      <c r="X171" s="456"/>
      <c r="Y171" s="331"/>
      <c r="Z171" s="331"/>
      <c r="AA171" s="331"/>
      <c r="AB171" s="331"/>
      <c r="AC171" s="331"/>
      <c r="AD171" s="331"/>
      <c r="AE171" s="331"/>
      <c r="AF171" s="331"/>
      <c r="AG171" s="331"/>
      <c r="AH171" s="331"/>
      <c r="AI171" s="330"/>
      <c r="AJ171" s="330"/>
      <c r="AK171" s="330"/>
      <c r="AL171" s="250"/>
      <c r="AM171" s="250"/>
      <c r="AN171" s="250"/>
      <c r="AO171" s="250"/>
      <c r="AP171" s="250"/>
      <c r="AQ171" s="250"/>
      <c r="AR171" s="250"/>
      <c r="AS171" s="250"/>
      <c r="AT171" s="250"/>
      <c r="AU171" s="250"/>
    </row>
    <row r="172" spans="3:47" ht="14.25" customHeight="1" x14ac:dyDescent="0.25">
      <c r="C172" s="334"/>
      <c r="D172" s="334"/>
      <c r="E172" s="334"/>
      <c r="Q172" s="452"/>
      <c r="R172" s="452"/>
      <c r="S172" s="452"/>
      <c r="T172" s="452"/>
      <c r="U172" s="452"/>
      <c r="V172" s="452"/>
      <c r="W172" s="452"/>
      <c r="X172" s="452"/>
      <c r="Y172" s="279"/>
      <c r="Z172" s="279"/>
      <c r="AA172" s="279"/>
      <c r="AB172" s="279"/>
      <c r="AC172" s="279"/>
      <c r="AD172" s="279"/>
      <c r="AE172" s="279"/>
      <c r="AF172" s="279"/>
      <c r="AG172" s="279"/>
      <c r="AH172" s="279"/>
      <c r="AI172" s="314"/>
      <c r="AJ172" s="314"/>
      <c r="AK172" s="330"/>
      <c r="AL172" s="250"/>
      <c r="AM172" s="250"/>
      <c r="AN172" s="250"/>
      <c r="AO172" s="250"/>
      <c r="AP172" s="250"/>
      <c r="AQ172" s="250"/>
      <c r="AR172" s="250"/>
      <c r="AS172" s="250"/>
      <c r="AT172" s="250"/>
      <c r="AU172" s="250"/>
    </row>
    <row r="173" spans="3:47" ht="26.25" customHeight="1" x14ac:dyDescent="0.25">
      <c r="C173" s="334"/>
      <c r="D173" s="334"/>
      <c r="E173" s="334"/>
      <c r="G173" s="247"/>
      <c r="Q173" s="452"/>
      <c r="R173" s="452"/>
      <c r="S173" s="452"/>
      <c r="T173" s="452"/>
      <c r="U173" s="452"/>
      <c r="V173" s="452"/>
      <c r="W173" s="452"/>
      <c r="X173" s="452"/>
      <c r="Y173" s="332"/>
      <c r="Z173" s="332"/>
      <c r="AA173" s="332"/>
      <c r="AB173" s="332"/>
      <c r="AC173" s="332"/>
      <c r="AD173" s="332"/>
      <c r="AE173" s="332"/>
      <c r="AF173" s="332"/>
      <c r="AG173" s="332"/>
      <c r="AH173" s="332"/>
      <c r="AI173" s="250"/>
      <c r="AJ173" s="333"/>
      <c r="AK173" s="330"/>
      <c r="AL173" s="250"/>
      <c r="AM173" s="250"/>
      <c r="AN173" s="250"/>
      <c r="AO173" s="250"/>
      <c r="AP173" s="250"/>
      <c r="AQ173" s="250"/>
      <c r="AR173" s="250"/>
      <c r="AS173" s="250"/>
      <c r="AT173" s="250"/>
      <c r="AU173" s="250"/>
    </row>
    <row r="174" spans="3:47" ht="42.75" customHeight="1" x14ac:dyDescent="0.25">
      <c r="G174" s="247"/>
      <c r="S174" s="332"/>
      <c r="Y174" s="332"/>
      <c r="Z174" s="332"/>
      <c r="AA174" s="332"/>
      <c r="AB174" s="332"/>
      <c r="AC174" s="332"/>
      <c r="AD174" s="332"/>
      <c r="AE174" s="332"/>
      <c r="AF174" s="332"/>
      <c r="AG174" s="332"/>
      <c r="AH174" s="332"/>
      <c r="AI174" s="333"/>
      <c r="AJ174" s="333"/>
      <c r="AK174" s="330"/>
      <c r="AL174" s="250"/>
      <c r="AM174" s="250"/>
      <c r="AN174" s="250"/>
      <c r="AO174" s="250"/>
      <c r="AP174" s="250"/>
      <c r="AQ174" s="250"/>
      <c r="AR174" s="250"/>
      <c r="AS174" s="250"/>
      <c r="AT174" s="250"/>
      <c r="AU174" s="250"/>
    </row>
    <row r="175" spans="3:47" ht="42.75" customHeight="1" x14ac:dyDescent="0.25">
      <c r="U175" s="457"/>
      <c r="V175" s="457"/>
      <c r="W175" s="457"/>
      <c r="X175" s="457"/>
      <c r="Y175" s="247"/>
      <c r="AI175" s="250"/>
      <c r="AJ175" s="250"/>
      <c r="AK175" s="250"/>
      <c r="AL175" s="250"/>
      <c r="AM175" s="250"/>
      <c r="AN175" s="250"/>
      <c r="AO175" s="250"/>
      <c r="AP175" s="250"/>
      <c r="AQ175" s="250"/>
      <c r="AR175" s="250"/>
      <c r="AS175" s="250"/>
      <c r="AT175" s="250"/>
      <c r="AU175" s="250"/>
    </row>
    <row r="176" spans="3:47" ht="7.5" customHeight="1" x14ac:dyDescent="0.25">
      <c r="AI176" s="250"/>
      <c r="AJ176" s="250"/>
      <c r="AK176" s="250"/>
      <c r="AL176" s="250"/>
      <c r="AM176" s="250"/>
      <c r="AN176" s="250"/>
      <c r="AO176" s="250"/>
      <c r="AP176" s="250"/>
      <c r="AQ176" s="250"/>
      <c r="AR176" s="250"/>
      <c r="AS176" s="250"/>
      <c r="AT176" s="250"/>
      <c r="AU176" s="250"/>
    </row>
    <row r="177" spans="35:47" ht="7.5" customHeight="1" x14ac:dyDescent="0.25">
      <c r="AI177" s="250"/>
      <c r="AJ177" s="250"/>
      <c r="AK177" s="250"/>
      <c r="AL177" s="250"/>
      <c r="AM177" s="250"/>
      <c r="AN177" s="250"/>
      <c r="AO177" s="250"/>
      <c r="AP177" s="250"/>
      <c r="AQ177" s="250"/>
      <c r="AR177" s="250"/>
      <c r="AS177" s="250"/>
      <c r="AT177" s="250"/>
      <c r="AU177" s="250"/>
    </row>
    <row r="178" spans="35:47" ht="20.25" customHeight="1" x14ac:dyDescent="0.25">
      <c r="AI178" s="250"/>
      <c r="AJ178" s="250"/>
      <c r="AK178" s="250"/>
      <c r="AL178" s="250"/>
      <c r="AM178" s="250"/>
      <c r="AN178" s="250"/>
      <c r="AO178" s="250"/>
      <c r="AP178" s="250"/>
      <c r="AQ178" s="250"/>
      <c r="AR178" s="250"/>
      <c r="AS178" s="250"/>
      <c r="AT178" s="250"/>
      <c r="AU178" s="250"/>
    </row>
    <row r="179" spans="35:47" ht="17.25" customHeight="1" x14ac:dyDescent="0.25">
      <c r="AI179" s="250"/>
      <c r="AJ179" s="250"/>
      <c r="AK179" s="250"/>
      <c r="AL179" s="250"/>
      <c r="AM179" s="250"/>
      <c r="AN179" s="250"/>
      <c r="AO179" s="250"/>
      <c r="AP179" s="250"/>
      <c r="AQ179" s="250"/>
      <c r="AR179" s="250"/>
      <c r="AS179" s="250"/>
      <c r="AT179" s="250"/>
      <c r="AU179" s="250"/>
    </row>
    <row r="180" spans="35:47" ht="17.25" customHeight="1" x14ac:dyDescent="0.25">
      <c r="AI180" s="250"/>
      <c r="AJ180" s="250"/>
      <c r="AK180" s="250"/>
      <c r="AL180" s="250"/>
      <c r="AM180" s="250"/>
      <c r="AN180" s="250"/>
      <c r="AO180" s="250"/>
      <c r="AP180" s="250"/>
      <c r="AQ180" s="250"/>
      <c r="AR180" s="250"/>
      <c r="AS180" s="250"/>
      <c r="AT180" s="250"/>
      <c r="AU180" s="250"/>
    </row>
    <row r="181" spans="35:47" ht="17.25" customHeight="1" x14ac:dyDescent="0.25">
      <c r="AI181" s="250"/>
      <c r="AJ181" s="250"/>
      <c r="AK181" s="250"/>
      <c r="AL181" s="250"/>
      <c r="AM181" s="250"/>
      <c r="AN181" s="250"/>
      <c r="AO181" s="250"/>
      <c r="AP181" s="250"/>
      <c r="AQ181" s="250"/>
      <c r="AR181" s="250"/>
      <c r="AS181" s="250"/>
      <c r="AT181" s="250"/>
      <c r="AU181" s="250"/>
    </row>
    <row r="182" spans="35:47" ht="17.25" customHeight="1" x14ac:dyDescent="0.25">
      <c r="AI182" s="250"/>
      <c r="AJ182" s="250"/>
      <c r="AK182" s="250"/>
      <c r="AL182" s="250"/>
      <c r="AM182" s="250"/>
      <c r="AN182" s="250"/>
      <c r="AO182" s="250"/>
      <c r="AP182" s="250"/>
      <c r="AQ182" s="250"/>
      <c r="AR182" s="250"/>
      <c r="AS182" s="250"/>
      <c r="AT182" s="250"/>
      <c r="AU182" s="250"/>
    </row>
    <row r="183" spans="35:47" ht="17.25" customHeight="1" x14ac:dyDescent="0.25">
      <c r="AI183" s="250"/>
      <c r="AJ183" s="250"/>
      <c r="AK183" s="250"/>
      <c r="AL183" s="250"/>
      <c r="AM183" s="250"/>
      <c r="AN183" s="250"/>
      <c r="AO183" s="250"/>
      <c r="AP183" s="250"/>
      <c r="AQ183" s="250"/>
      <c r="AR183" s="250"/>
      <c r="AS183" s="250"/>
      <c r="AT183" s="250"/>
      <c r="AU183" s="250"/>
    </row>
    <row r="184" spans="35:47" ht="17.25" customHeight="1" x14ac:dyDescent="0.25">
      <c r="AI184" s="250"/>
      <c r="AJ184" s="250"/>
      <c r="AK184" s="250"/>
      <c r="AL184" s="250"/>
      <c r="AM184" s="250"/>
      <c r="AN184" s="250"/>
      <c r="AO184" s="250"/>
      <c r="AP184" s="250"/>
      <c r="AQ184" s="250"/>
      <c r="AR184" s="250"/>
      <c r="AS184" s="250"/>
      <c r="AT184" s="250"/>
      <c r="AU184" s="250"/>
    </row>
    <row r="185" spans="35:47" ht="17.25" customHeight="1" x14ac:dyDescent="0.25">
      <c r="AI185" s="250"/>
      <c r="AJ185" s="250"/>
      <c r="AK185" s="250"/>
      <c r="AL185" s="250"/>
      <c r="AM185" s="250"/>
      <c r="AN185" s="250"/>
      <c r="AO185" s="250"/>
      <c r="AP185" s="250"/>
      <c r="AQ185" s="250"/>
      <c r="AR185" s="250"/>
      <c r="AS185" s="250"/>
      <c r="AT185" s="250"/>
      <c r="AU185" s="250"/>
    </row>
  </sheetData>
  <sheetProtection algorithmName="SHA-512" hashValue="3N8hMcYpnClIOlHBBRWBKjZXhUg7pnYvHV885sPPzVXJuZ6lXDYw/YSmUewPgVbVse+BkYt4rMbtPqni9l3WWQ==" saltValue="KJK+G4p2HLGr1vsMphzbLA==" spinCount="100000" sheet="1" objects="1" scenarios="1" selectLockedCells="1"/>
  <dataConsolidate/>
  <mergeCells count="257">
    <mergeCell ref="Q169:X169"/>
    <mergeCell ref="Q171:X171"/>
    <mergeCell ref="Q172:X173"/>
    <mergeCell ref="U175:X175"/>
    <mergeCell ref="C161:J161"/>
    <mergeCell ref="Q161:X161"/>
    <mergeCell ref="Q165:X166"/>
    <mergeCell ref="C167:J167"/>
    <mergeCell ref="Q167:X167"/>
    <mergeCell ref="Q168:X168"/>
    <mergeCell ref="Q158:X158"/>
    <mergeCell ref="C159:J159"/>
    <mergeCell ref="Q159:X159"/>
    <mergeCell ref="C160:J160"/>
    <mergeCell ref="Q160:X160"/>
    <mergeCell ref="C135:J135"/>
    <mergeCell ref="C136:J136"/>
    <mergeCell ref="C139:J139"/>
    <mergeCell ref="C140:J142"/>
    <mergeCell ref="C144:G144"/>
    <mergeCell ref="C145:J145"/>
    <mergeCell ref="C111:J111"/>
    <mergeCell ref="C113:J113"/>
    <mergeCell ref="Q113:T113"/>
    <mergeCell ref="C114:J114"/>
    <mergeCell ref="C115:J115"/>
    <mergeCell ref="Y115:AC164"/>
    <mergeCell ref="C116:J116"/>
    <mergeCell ref="C119:J119"/>
    <mergeCell ref="Q119:T119"/>
    <mergeCell ref="C120:J120"/>
    <mergeCell ref="C128:J128"/>
    <mergeCell ref="C129:J129"/>
    <mergeCell ref="C130:J130"/>
    <mergeCell ref="C133:J133"/>
    <mergeCell ref="Q133:T133"/>
    <mergeCell ref="C134:J134"/>
    <mergeCell ref="C121:J121"/>
    <mergeCell ref="C122:J122"/>
    <mergeCell ref="C125:J125"/>
    <mergeCell ref="Q125:T125"/>
    <mergeCell ref="C126:J126"/>
    <mergeCell ref="C127:J127"/>
    <mergeCell ref="C146:J155"/>
    <mergeCell ref="C158:J158"/>
    <mergeCell ref="C105:D105"/>
    <mergeCell ref="E105:H105"/>
    <mergeCell ref="I105:O105"/>
    <mergeCell ref="R105:Y105"/>
    <mergeCell ref="I106:O106"/>
    <mergeCell ref="C110:G110"/>
    <mergeCell ref="C103:D103"/>
    <mergeCell ref="E103:H103"/>
    <mergeCell ref="I103:O103"/>
    <mergeCell ref="R103:Y103"/>
    <mergeCell ref="C104:D104"/>
    <mergeCell ref="E104:H104"/>
    <mergeCell ref="I104:O104"/>
    <mergeCell ref="R104:Y104"/>
    <mergeCell ref="C101:D101"/>
    <mergeCell ref="E101:H101"/>
    <mergeCell ref="I101:O101"/>
    <mergeCell ref="R101:Y101"/>
    <mergeCell ref="C102:D102"/>
    <mergeCell ref="E102:H102"/>
    <mergeCell ref="I102:O102"/>
    <mergeCell ref="R102:Y102"/>
    <mergeCell ref="C99:D99"/>
    <mergeCell ref="E99:H99"/>
    <mergeCell ref="I99:O99"/>
    <mergeCell ref="R99:Y99"/>
    <mergeCell ref="C100:D100"/>
    <mergeCell ref="E100:H100"/>
    <mergeCell ref="I100:O100"/>
    <mergeCell ref="R100:Y100"/>
    <mergeCell ref="C97:D97"/>
    <mergeCell ref="E97:H97"/>
    <mergeCell ref="I97:O97"/>
    <mergeCell ref="R97:Y97"/>
    <mergeCell ref="C98:D98"/>
    <mergeCell ref="E98:H98"/>
    <mergeCell ref="I98:O98"/>
    <mergeCell ref="R98:Y98"/>
    <mergeCell ref="C95:D95"/>
    <mergeCell ref="E95:H95"/>
    <mergeCell ref="I95:O95"/>
    <mergeCell ref="R95:Y95"/>
    <mergeCell ref="C96:D96"/>
    <mergeCell ref="E96:H96"/>
    <mergeCell ref="I96:O96"/>
    <mergeCell ref="R96:Y96"/>
    <mergeCell ref="C89:K89"/>
    <mergeCell ref="C90:K91"/>
    <mergeCell ref="L91:L94"/>
    <mergeCell ref="M91:O93"/>
    <mergeCell ref="C93:G93"/>
    <mergeCell ref="C94:F94"/>
    <mergeCell ref="Y76:Z76"/>
    <mergeCell ref="C79:K79"/>
    <mergeCell ref="C80:K80"/>
    <mergeCell ref="F82:J82"/>
    <mergeCell ref="C84:E84"/>
    <mergeCell ref="M84:O87"/>
    <mergeCell ref="C85:K85"/>
    <mergeCell ref="C86:E86"/>
    <mergeCell ref="C87:K87"/>
    <mergeCell ref="C72:E72"/>
    <mergeCell ref="G72:M72"/>
    <mergeCell ref="W72:X72"/>
    <mergeCell ref="Y72:Z72"/>
    <mergeCell ref="V73:X73"/>
    <mergeCell ref="Y74:Z74"/>
    <mergeCell ref="V69:X69"/>
    <mergeCell ref="C70:E70"/>
    <mergeCell ref="G70:M70"/>
    <mergeCell ref="W70:X70"/>
    <mergeCell ref="Y70:Z70"/>
    <mergeCell ref="V71:X71"/>
    <mergeCell ref="C66:E66"/>
    <mergeCell ref="G66:M66"/>
    <mergeCell ref="W66:X66"/>
    <mergeCell ref="Y66:Z66"/>
    <mergeCell ref="V67:X67"/>
    <mergeCell ref="C68:E68"/>
    <mergeCell ref="G68:M68"/>
    <mergeCell ref="W68:X68"/>
    <mergeCell ref="Y68:Z68"/>
    <mergeCell ref="V63:X63"/>
    <mergeCell ref="C64:E64"/>
    <mergeCell ref="G64:M64"/>
    <mergeCell ref="W64:X64"/>
    <mergeCell ref="Y64:Z64"/>
    <mergeCell ref="V65:X65"/>
    <mergeCell ref="C60:E60"/>
    <mergeCell ref="G60:M60"/>
    <mergeCell ref="W60:X60"/>
    <mergeCell ref="Y60:Z60"/>
    <mergeCell ref="V61:X61"/>
    <mergeCell ref="C62:E62"/>
    <mergeCell ref="G62:M62"/>
    <mergeCell ref="W62:X62"/>
    <mergeCell ref="Y62:Z62"/>
    <mergeCell ref="Y55:Z55"/>
    <mergeCell ref="C57:G57"/>
    <mergeCell ref="V58:X58"/>
    <mergeCell ref="C59:E59"/>
    <mergeCell ref="G59:M59"/>
    <mergeCell ref="W59:X59"/>
    <mergeCell ref="Y59:Z59"/>
    <mergeCell ref="D53:E53"/>
    <mergeCell ref="F53:G53"/>
    <mergeCell ref="H53:I53"/>
    <mergeCell ref="J53:M53"/>
    <mergeCell ref="W53:X53"/>
    <mergeCell ref="Y53:Z53"/>
    <mergeCell ref="D52:E52"/>
    <mergeCell ref="F52:G52"/>
    <mergeCell ref="H52:I52"/>
    <mergeCell ref="J52:M52"/>
    <mergeCell ref="W52:X52"/>
    <mergeCell ref="Y52:Z52"/>
    <mergeCell ref="D51:E51"/>
    <mergeCell ref="F51:G51"/>
    <mergeCell ref="H51:I51"/>
    <mergeCell ref="J51:M51"/>
    <mergeCell ref="W51:X51"/>
    <mergeCell ref="Y51:Z51"/>
    <mergeCell ref="D50:E50"/>
    <mergeCell ref="F50:G50"/>
    <mergeCell ref="H50:I50"/>
    <mergeCell ref="J50:M50"/>
    <mergeCell ref="W50:X50"/>
    <mergeCell ref="Y50:Z50"/>
    <mergeCell ref="D49:E49"/>
    <mergeCell ref="F49:G49"/>
    <mergeCell ref="H49:I49"/>
    <mergeCell ref="J49:M49"/>
    <mergeCell ref="W49:X49"/>
    <mergeCell ref="Y49:Z49"/>
    <mergeCell ref="D48:E48"/>
    <mergeCell ref="F48:G48"/>
    <mergeCell ref="H48:I48"/>
    <mergeCell ref="J48:M48"/>
    <mergeCell ref="W48:X48"/>
    <mergeCell ref="Y48:Z48"/>
    <mergeCell ref="D47:E47"/>
    <mergeCell ref="F47:G47"/>
    <mergeCell ref="H47:I47"/>
    <mergeCell ref="J47:M47"/>
    <mergeCell ref="W47:X47"/>
    <mergeCell ref="Y47:Z47"/>
    <mergeCell ref="D46:E46"/>
    <mergeCell ref="F46:G46"/>
    <mergeCell ref="H46:I46"/>
    <mergeCell ref="J46:M46"/>
    <mergeCell ref="W46:X46"/>
    <mergeCell ref="Y46:Z46"/>
    <mergeCell ref="AA44:AR44"/>
    <mergeCell ref="D45:E45"/>
    <mergeCell ref="F45:G45"/>
    <mergeCell ref="H45:I45"/>
    <mergeCell ref="J45:M45"/>
    <mergeCell ref="W45:X45"/>
    <mergeCell ref="Y45:Z45"/>
    <mergeCell ref="W43:X43"/>
    <mergeCell ref="Y43:Z43"/>
    <mergeCell ref="D44:E44"/>
    <mergeCell ref="F44:G44"/>
    <mergeCell ref="H44:I44"/>
    <mergeCell ref="J44:M44"/>
    <mergeCell ref="W44:X44"/>
    <mergeCell ref="Y44:Z44"/>
    <mergeCell ref="C38:L38"/>
    <mergeCell ref="C39:L39"/>
    <mergeCell ref="G41:L42"/>
    <mergeCell ref="C42:F42"/>
    <mergeCell ref="D43:E43"/>
    <mergeCell ref="F43:G43"/>
    <mergeCell ref="H43:I43"/>
    <mergeCell ref="J43:M43"/>
    <mergeCell ref="H32:I32"/>
    <mergeCell ref="C33:D33"/>
    <mergeCell ref="E33:F33"/>
    <mergeCell ref="H33:I33"/>
    <mergeCell ref="C35:L35"/>
    <mergeCell ref="C36:L36"/>
    <mergeCell ref="C29:D29"/>
    <mergeCell ref="E29:F29"/>
    <mergeCell ref="C30:D30"/>
    <mergeCell ref="E30:F30"/>
    <mergeCell ref="C32:D32"/>
    <mergeCell ref="E32:F32"/>
    <mergeCell ref="C26:D26"/>
    <mergeCell ref="E26:F26"/>
    <mergeCell ref="H26:J26"/>
    <mergeCell ref="C27:D27"/>
    <mergeCell ref="E27:F27"/>
    <mergeCell ref="H27:J27"/>
    <mergeCell ref="F12:J12"/>
    <mergeCell ref="T12:X12"/>
    <mergeCell ref="F13:J13"/>
    <mergeCell ref="T13:X13"/>
    <mergeCell ref="C16:J21"/>
    <mergeCell ref="C24:J24"/>
    <mergeCell ref="W8:X8"/>
    <mergeCell ref="B9:D9"/>
    <mergeCell ref="W9:X9"/>
    <mergeCell ref="B10:D10"/>
    <mergeCell ref="U10:X10"/>
    <mergeCell ref="B11:D11"/>
    <mergeCell ref="U11:X11"/>
    <mergeCell ref="B3:D3"/>
    <mergeCell ref="B4:D4"/>
    <mergeCell ref="B5:D5"/>
    <mergeCell ref="K5:P5"/>
    <mergeCell ref="B6:D6"/>
    <mergeCell ref="B8:D8"/>
  </mergeCells>
  <dataValidations count="16">
    <dataValidation type="list" allowBlank="1" showInputMessage="1" showErrorMessage="1" sqref="U113 Q13:Q14 R164 U119 U125 U133 Q96:Q105 F72 F60 F70 F62 F64 F66 F68" xr:uid="{2C2BACED-E761-4141-881C-658BAADDF3AC}">
      <formula1>"Ja,Nej"</formula1>
    </dataValidation>
    <dataValidation type="date" errorStyle="information" allowBlank="1" showInputMessage="1" showErrorMessage="1" errorTitle="Fel" error="Ange datum i datumformatet ÅÅÅÅ-MM-DD" promptTitle="Datum" prompt="Datum i datumformatet ÅÅÅÅ-MM-DD" sqref="E30:F30" xr:uid="{B775B51B-3428-423D-88D2-3DA016C0859A}">
      <formula1>40817</formula1>
      <formula2>47484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30:D30 C33:F33" xr:uid="{7AA3559E-7156-4D66-B6E1-91B7F9DFD999}">
      <formula1>40817</formula1>
      <formula2>47484</formula2>
    </dataValidation>
    <dataValidation allowBlank="1" showErrorMessage="1" sqref="C37:J37" xr:uid="{B00F9B20-8AA1-498F-A174-A57A9A9DE2F8}"/>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4" xr:uid="{4724BBE6-14B6-48D2-AC6C-6634FFDF0978}">
      <formula1>40817</formula1>
      <formula2>42308</formula2>
    </dataValidation>
    <dataValidation type="date" errorStyle="information" allowBlank="1" showInputMessage="1" showErrorMessage="1" errorTitle="Fel" error="Ange datum i datumformatet ÅÅÅÅ-MM-DD" promptTitle="Datum" prompt="Datum i datumformatet ÅÅÅÅ-MM-DD" sqref="E34" xr:uid="{60167632-E65C-4D91-AF71-C803F736DE48}">
      <formula1>40817</formula1>
      <formula2>42308</formula2>
    </dataValidation>
    <dataValidation type="list" allowBlank="1" showInputMessage="1" showErrorMessage="1" sqref="F44:G53" xr:uid="{A4E6D5FB-EC94-48A8-B58C-FB1637DA0582}">
      <formula1>ResVarTja</formula1>
    </dataValidation>
    <dataValidation type="list" allowBlank="1" showInputMessage="1" showErrorMessage="1" sqref="C36 C39:L39" xr:uid="{C4BCE2D0-2F5A-4E02-AFFB-7CC9FBE22022}">
      <formula1>TblDelområde</formula1>
    </dataValidation>
    <dataValidation type="list" allowBlank="1" showInputMessage="1" showErrorMessage="1" sqref="C80:K80" xr:uid="{75D68800-8441-4F91-AF74-782F4651D421}">
      <formula1>TblGrundTilldeln</formula1>
    </dataValidation>
    <dataValidation type="list" allowBlank="1" showInputMessage="1" showErrorMessage="1" sqref="C87:K87" xr:uid="{B5414357-7E54-4E5E-9B97-375B4BE65E0E}">
      <formula1>TblUtVrd</formula1>
    </dataValidation>
    <dataValidation type="list" allowBlank="1" showInputMessage="1" showErrorMessage="1" sqref="N70 N62 N72 N60 N64 N66 N68 N44:N53" xr:uid="{04870635-2747-4E5E-83A4-8DFC58BAE37B}">
      <formula1>ValBilaga</formula1>
    </dataValidation>
    <dataValidation type="list" allowBlank="1" showInputMessage="1" showErrorMessage="1" sqref="D44:E53" xr:uid="{9B8F2FD7-60A0-427F-872B-CD60D5CB920F}">
      <formula1>TblVaraTjanstAlt</formula1>
    </dataValidation>
    <dataValidation type="list" showInputMessage="1" showErrorMessage="1" sqref="C96:D105" xr:uid="{A7A34E2B-EA49-449F-96F4-7EC4B98DE2FD}">
      <formula1>ListaVaraTjänst</formula1>
    </dataValidation>
    <dataValidation type="list" allowBlank="1" showInputMessage="1" showErrorMessage="1" sqref="Q9:V9" xr:uid="{517E972E-985A-4325-8152-4A20D0C69F83}">
      <formula1>ResLevDelområde</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C27:D27" xr:uid="{96D767B2-967A-4429-8C7A-3AC2A9E06054}">
      <formula1>40909</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7:F27" xr:uid="{AD2324CC-76EB-4C30-812D-1B4F7CFB0623}">
      <formula1>40817</formula1>
      <formula2>47484</formula2>
    </dataValidation>
  </dataValidations>
  <pageMargins left="0.31496062992125984" right="0.31496062992125984" top="0.39370078740157483" bottom="0.39370078740157483" header="0.51181102362204722" footer="0.19685039370078741"/>
  <pageSetup paperSize="9" scale="46"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C17D88DA-0DDB-4E36-98E9-B5F7E8F44AE1}">
          <x14:formula1>
            <xm:f>Admin!$F$47:$F$48</xm:f>
          </x14:formula1>
          <xm:sqref>D12:D15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24525-3EA1-4904-8261-C805FDA8950E}">
  <sheetPr codeName="Sheet5">
    <pageSetUpPr fitToPage="1"/>
  </sheetPr>
  <dimension ref="A2:AT402"/>
  <sheetViews>
    <sheetView showGridLines="0" zoomScaleNormal="100" workbookViewId="0">
      <selection activeCell="AI2" sqref="AI2"/>
    </sheetView>
  </sheetViews>
  <sheetFormatPr defaultColWidth="9.1796875" defaultRowHeight="12.5" x14ac:dyDescent="0.25"/>
  <cols>
    <col min="1" max="1" width="4.1796875" style="177" customWidth="1"/>
    <col min="2" max="2" width="13" style="23" customWidth="1"/>
    <col min="3" max="4" width="12.7265625" style="23" customWidth="1"/>
    <col min="5" max="8" width="11.7265625" style="23" customWidth="1"/>
    <col min="9" max="10" width="10.26953125" style="23" customWidth="1"/>
    <col min="11" max="11" width="14.1796875" style="23" customWidth="1"/>
    <col min="12" max="12" width="16" style="23" customWidth="1"/>
    <col min="13" max="14" width="12.7265625" style="23" customWidth="1"/>
    <col min="15" max="15" width="3.26953125" style="23" customWidth="1"/>
    <col min="16" max="17" width="19.1796875" style="23" customWidth="1"/>
    <col min="18" max="18" width="12.453125" style="23" customWidth="1"/>
    <col min="19" max="19" width="10.26953125" style="23" customWidth="1"/>
    <col min="20" max="20" width="9.54296875" style="23" customWidth="1"/>
    <col min="21" max="21" width="20.7265625" style="23" customWidth="1"/>
    <col min="22" max="23" width="10.7265625" style="23" customWidth="1"/>
    <col min="24" max="25" width="8.7265625" style="23" customWidth="1"/>
    <col min="26" max="26" width="9.54296875" style="23" customWidth="1"/>
    <col min="27" max="28" width="9.1796875" style="23" hidden="1" customWidth="1"/>
    <col min="29" max="29" width="12.54296875" style="23" hidden="1" customWidth="1"/>
    <col min="30" max="32" width="8.453125" style="23" hidden="1" customWidth="1"/>
    <col min="33" max="34" width="9.7265625" style="23" hidden="1" customWidth="1"/>
    <col min="35" max="35" width="8.453125" style="23" customWidth="1"/>
    <col min="36" max="37" width="7.7265625" style="23" customWidth="1"/>
    <col min="38" max="39" width="8.7265625" style="23" customWidth="1"/>
    <col min="40" max="40" width="7.7265625" style="23" customWidth="1"/>
    <col min="41" max="43" width="9.1796875" style="23" customWidth="1"/>
    <col min="44" max="44" width="10.453125" style="23" customWidth="1"/>
    <col min="45" max="50" width="9.1796875" style="23" customWidth="1"/>
    <col min="51" max="16384" width="9.1796875" style="23"/>
  </cols>
  <sheetData>
    <row r="2" spans="1:46" ht="13" x14ac:dyDescent="0.25">
      <c r="G2" s="24"/>
      <c r="J2" s="38"/>
      <c r="M2" s="45"/>
      <c r="O2" s="20"/>
      <c r="W2" s="20" t="str">
        <f>"Diarienummer avropsberättigad : "&amp;B15</f>
        <v xml:space="preserve">Diarienummer avropsberättigad : </v>
      </c>
      <c r="AC2" s="20"/>
      <c r="AH2" s="48"/>
      <c r="AI2" s="48"/>
      <c r="AJ2" s="48"/>
      <c r="AK2" s="48"/>
      <c r="AL2" s="48"/>
      <c r="AM2" s="48"/>
      <c r="AN2" s="48"/>
      <c r="AO2" s="48"/>
      <c r="AP2" s="48"/>
      <c r="AQ2" s="48"/>
      <c r="AR2" s="48"/>
      <c r="AS2" s="48"/>
      <c r="AT2" s="48"/>
    </row>
    <row r="3" spans="1:46" ht="25" x14ac:dyDescent="0.25">
      <c r="B3" s="649" t="s">
        <v>13</v>
      </c>
      <c r="C3" s="649"/>
      <c r="D3" s="650"/>
      <c r="E3" s="650"/>
      <c r="P3" s="649" t="s">
        <v>14</v>
      </c>
      <c r="Q3" s="651"/>
      <c r="R3" s="650"/>
      <c r="T3" s="507" t="str">
        <f>IF(LarmStatus,"Minst ett av de obligatoriska kraven är inte ifyllda eller besvarade med Nej","")</f>
        <v>Minst ett av de obligatoriska kraven är inte ifyllda eller besvarade med Nej</v>
      </c>
      <c r="U3" s="507"/>
      <c r="V3" s="507"/>
      <c r="W3" s="507"/>
      <c r="X3" s="24"/>
      <c r="Y3" s="24"/>
      <c r="Z3" s="24"/>
      <c r="AB3" s="24"/>
      <c r="AD3" s="54"/>
      <c r="AH3" s="24" t="b">
        <f>OR(AH4:AH1006)</f>
        <v>1</v>
      </c>
    </row>
    <row r="4" spans="1:46" ht="32.25" customHeight="1" x14ac:dyDescent="0.45">
      <c r="B4" s="652" t="s">
        <v>15</v>
      </c>
      <c r="C4" s="653"/>
      <c r="D4" s="653"/>
      <c r="E4" s="653"/>
      <c r="F4" s="653"/>
      <c r="G4" s="653"/>
      <c r="H4" s="653"/>
      <c r="I4" s="653"/>
      <c r="J4" s="656" t="s">
        <v>16</v>
      </c>
      <c r="K4" s="657"/>
      <c r="L4" s="657"/>
      <c r="M4" s="657"/>
      <c r="N4" s="657"/>
      <c r="O4" s="658"/>
      <c r="P4" s="659" t="s">
        <v>17</v>
      </c>
      <c r="Q4" s="659"/>
      <c r="R4" s="659"/>
      <c r="S4" s="659"/>
      <c r="T4" s="659"/>
      <c r="U4" s="659"/>
      <c r="V4" s="659"/>
      <c r="W4" s="660"/>
      <c r="Z4" s="25"/>
    </row>
    <row r="5" spans="1:46" ht="63" customHeight="1" x14ac:dyDescent="0.25">
      <c r="B5" s="654"/>
      <c r="C5" s="655"/>
      <c r="D5" s="655"/>
      <c r="E5" s="655"/>
      <c r="F5" s="655"/>
      <c r="G5" s="655"/>
      <c r="H5" s="655"/>
      <c r="I5" s="655"/>
      <c r="J5" s="663" t="s">
        <v>18</v>
      </c>
      <c r="K5" s="664"/>
      <c r="L5" s="664"/>
      <c r="M5" s="664"/>
      <c r="N5" s="664"/>
      <c r="O5" s="665"/>
      <c r="P5" s="661"/>
      <c r="Q5" s="661"/>
      <c r="R5" s="661"/>
      <c r="S5" s="661"/>
      <c r="T5" s="661"/>
      <c r="U5" s="661"/>
      <c r="V5" s="661"/>
      <c r="W5" s="662"/>
      <c r="AB5" s="1"/>
      <c r="AC5" s="26"/>
      <c r="AD5" s="26"/>
      <c r="AE5" s="26"/>
      <c r="AF5" s="26"/>
    </row>
    <row r="6" spans="1:46" ht="26.25" customHeight="1" x14ac:dyDescent="0.25">
      <c r="B6" s="641" t="s">
        <v>19</v>
      </c>
      <c r="C6" s="641"/>
      <c r="D6" s="641"/>
      <c r="E6" s="641"/>
      <c r="F6" s="641"/>
      <c r="G6" s="641"/>
      <c r="H6" s="641"/>
      <c r="I6" s="641"/>
      <c r="J6" s="642" t="s">
        <v>20</v>
      </c>
      <c r="K6" s="643"/>
      <c r="L6" s="643"/>
      <c r="M6" s="643"/>
      <c r="N6" s="643"/>
      <c r="O6" s="644"/>
      <c r="P6" s="24"/>
      <c r="Q6" s="5"/>
      <c r="R6" s="5"/>
      <c r="S6" s="5"/>
      <c r="T6" s="5"/>
      <c r="U6" s="5"/>
      <c r="V6" s="5"/>
      <c r="W6" s="5"/>
      <c r="AB6" s="1"/>
      <c r="AC6" s="26"/>
      <c r="AD6" s="26"/>
      <c r="AE6" s="26"/>
      <c r="AF6" s="26"/>
    </row>
    <row r="7" spans="1:46" ht="18" customHeight="1" x14ac:dyDescent="0.25">
      <c r="B7" s="645" t="s">
        <v>21</v>
      </c>
      <c r="C7" s="645"/>
      <c r="D7" s="645"/>
      <c r="E7" s="645"/>
      <c r="F7" s="645"/>
      <c r="G7" s="645"/>
      <c r="H7" s="645"/>
      <c r="I7" s="645"/>
      <c r="J7" s="642"/>
      <c r="K7" s="643"/>
      <c r="L7" s="643"/>
      <c r="M7" s="643"/>
      <c r="N7" s="643"/>
      <c r="O7" s="644"/>
      <c r="P7" s="359" t="s">
        <v>22</v>
      </c>
      <c r="Q7" s="5"/>
      <c r="R7" s="5"/>
      <c r="S7" s="5"/>
      <c r="T7" s="5"/>
      <c r="U7" s="5"/>
      <c r="V7" s="5"/>
      <c r="W7" s="5"/>
      <c r="AB7" s="1"/>
      <c r="AC7" s="26"/>
      <c r="AD7" s="26"/>
      <c r="AE7" s="26"/>
      <c r="AF7" s="26"/>
    </row>
    <row r="8" spans="1:46" ht="27.75" customHeight="1" x14ac:dyDescent="0.25">
      <c r="B8" s="611" t="s">
        <v>23</v>
      </c>
      <c r="C8" s="612"/>
      <c r="D8" s="612"/>
      <c r="E8" s="612"/>
      <c r="F8" s="612"/>
      <c r="G8" s="612"/>
      <c r="H8" s="611" t="s">
        <v>24</v>
      </c>
      <c r="I8" s="613"/>
      <c r="J8" s="646" t="s">
        <v>25</v>
      </c>
      <c r="K8" s="647"/>
      <c r="L8" s="647"/>
      <c r="M8" s="647"/>
      <c r="N8" s="647"/>
      <c r="O8" s="648"/>
      <c r="P8" s="622" t="s">
        <v>26</v>
      </c>
      <c r="Q8" s="622"/>
      <c r="R8" s="622"/>
      <c r="S8" s="622"/>
      <c r="T8" s="622"/>
      <c r="U8" s="622"/>
      <c r="V8" s="622" t="s">
        <v>24</v>
      </c>
      <c r="W8" s="622"/>
      <c r="AB8" s="1"/>
      <c r="AC8" s="26"/>
      <c r="AD8" s="26"/>
      <c r="AE8" s="26"/>
      <c r="AF8" s="26"/>
    </row>
    <row r="9" spans="1:46" ht="19.5" customHeight="1" x14ac:dyDescent="0.25">
      <c r="B9" s="666"/>
      <c r="C9" s="667"/>
      <c r="D9" s="667"/>
      <c r="E9" s="667"/>
      <c r="F9" s="667"/>
      <c r="G9" s="667"/>
      <c r="H9" s="666"/>
      <c r="I9" s="668"/>
      <c r="J9" s="672" t="s">
        <v>27</v>
      </c>
      <c r="K9" s="673"/>
      <c r="L9" s="673"/>
      <c r="M9" s="673"/>
      <c r="N9" s="673"/>
      <c r="O9" s="674"/>
      <c r="P9" s="675"/>
      <c r="Q9" s="675"/>
      <c r="R9" s="675"/>
      <c r="S9" s="675"/>
      <c r="T9" s="675"/>
      <c r="U9" s="675"/>
      <c r="V9" s="621" t="str">
        <f>IFERROR(INDEX(Admin!$E$61:$E$105,MATCH('1 Spec. - 1. Lägsta pris'!$P$9,Admin!$C$61:$C$105,0)),"")</f>
        <v/>
      </c>
      <c r="W9" s="621"/>
      <c r="AB9" s="1"/>
      <c r="AC9" s="26"/>
      <c r="AD9" s="26"/>
      <c r="AE9" s="26"/>
      <c r="AF9" s="26"/>
    </row>
    <row r="10" spans="1:46" s="26" customFormat="1" ht="27.75" customHeight="1" x14ac:dyDescent="0.25">
      <c r="A10" s="178"/>
      <c r="B10" s="610" t="s">
        <v>28</v>
      </c>
      <c r="C10" s="610"/>
      <c r="D10" s="610"/>
      <c r="E10" s="610" t="s">
        <v>29</v>
      </c>
      <c r="F10" s="610"/>
      <c r="G10" s="610"/>
      <c r="H10" s="610" t="s">
        <v>30</v>
      </c>
      <c r="I10" s="610"/>
      <c r="J10" s="669" t="s">
        <v>874</v>
      </c>
      <c r="K10" s="670"/>
      <c r="L10" s="670"/>
      <c r="M10" s="670"/>
      <c r="N10" s="670"/>
      <c r="O10" s="671"/>
      <c r="P10" s="622" t="s">
        <v>31</v>
      </c>
      <c r="Q10" s="622"/>
      <c r="R10" s="622"/>
      <c r="S10" s="622"/>
      <c r="T10" s="622" t="s">
        <v>32</v>
      </c>
      <c r="U10" s="622"/>
      <c r="V10" s="622"/>
      <c r="W10" s="622"/>
      <c r="AB10" s="1"/>
    </row>
    <row r="11" spans="1:46" ht="19.5" customHeight="1" x14ac:dyDescent="0.25">
      <c r="B11" s="620"/>
      <c r="C11" s="620"/>
      <c r="D11" s="620"/>
      <c r="E11" s="620"/>
      <c r="F11" s="620"/>
      <c r="G11" s="620"/>
      <c r="H11" s="620"/>
      <c r="I11" s="620"/>
      <c r="P11" s="621" t="str">
        <f>IFERROR(INDEX(Admin!$L$61:$L$105,MATCH('1 Spec. - 1. Lägsta pris'!$P$9,Admin!$C$61:$C$105,0)),"")</f>
        <v/>
      </c>
      <c r="Q11" s="621"/>
      <c r="R11" s="621"/>
      <c r="S11" s="621"/>
      <c r="T11" s="621" t="str">
        <f>IFERROR(INDEX(Admin!$N$61:$N$105,MATCH('1 Spec. - 1. Lägsta pris'!$P$9,Admin!$C$61:$C$105,0)),"")</f>
        <v/>
      </c>
      <c r="U11" s="621"/>
      <c r="V11" s="621"/>
      <c r="W11" s="621"/>
      <c r="AB11" s="1"/>
      <c r="AC11" s="26"/>
      <c r="AD11" s="26"/>
      <c r="AE11" s="26"/>
      <c r="AF11" s="26"/>
    </row>
    <row r="12" spans="1:46" ht="27.75" customHeight="1" x14ac:dyDescent="0.25">
      <c r="B12" s="610" t="s">
        <v>33</v>
      </c>
      <c r="C12" s="610"/>
      <c r="D12" s="610"/>
      <c r="E12" s="610" t="s">
        <v>31</v>
      </c>
      <c r="F12" s="610"/>
      <c r="G12" s="610"/>
      <c r="H12" s="610" t="s">
        <v>34</v>
      </c>
      <c r="I12" s="610"/>
      <c r="P12" s="622" t="s">
        <v>28</v>
      </c>
      <c r="Q12" s="622"/>
      <c r="R12" s="622"/>
      <c r="S12" s="511"/>
      <c r="T12" s="622" t="s">
        <v>29</v>
      </c>
      <c r="U12" s="622"/>
      <c r="V12" s="622" t="s">
        <v>30</v>
      </c>
      <c r="W12" s="622"/>
      <c r="AB12" s="1"/>
      <c r="AC12" s="26"/>
      <c r="AD12" s="26"/>
      <c r="AE12" s="26"/>
      <c r="AF12" s="26"/>
    </row>
    <row r="13" spans="1:46" ht="19.5" customHeight="1" x14ac:dyDescent="0.25">
      <c r="B13" s="620"/>
      <c r="C13" s="620"/>
      <c r="D13" s="620"/>
      <c r="E13" s="620"/>
      <c r="F13" s="620"/>
      <c r="G13" s="620"/>
      <c r="H13" s="620"/>
      <c r="I13" s="620"/>
      <c r="P13" s="604" t="str">
        <f>IFERROR(INDEX(Admin!$F$61:$F$105,MATCH('1 Spec. - 1. Lägsta pris'!$P$9,Admin!$C$61:$C$105,0)),"")</f>
        <v/>
      </c>
      <c r="Q13" s="605"/>
      <c r="R13" s="605"/>
      <c r="S13" s="606"/>
      <c r="T13" s="621" t="str">
        <f>IFERROR(INDEX(Admin!$G$61:$G$105,MATCH('1 Spec. - 1. Lägsta pris'!$P$9,Admin!$C$61:$C$105,0)),"")</f>
        <v/>
      </c>
      <c r="U13" s="621"/>
      <c r="V13" s="621" t="str">
        <f>IFERROR(INDEX(Admin!$H$61:$H$105,MATCH('1 Spec. - 1. Lägsta pris'!$P$9,Admin!$C$61:$C$105,0)),"")</f>
        <v/>
      </c>
      <c r="W13" s="621"/>
      <c r="AB13" s="1"/>
      <c r="AC13" s="26"/>
      <c r="AD13" s="26"/>
      <c r="AE13" s="26"/>
      <c r="AF13" s="26"/>
    </row>
    <row r="14" spans="1:46" ht="27.75" customHeight="1" x14ac:dyDescent="0.25">
      <c r="B14" s="610" t="s">
        <v>35</v>
      </c>
      <c r="C14" s="610"/>
      <c r="D14" s="610"/>
      <c r="E14" s="611" t="s">
        <v>32</v>
      </c>
      <c r="F14" s="612"/>
      <c r="G14" s="612"/>
      <c r="H14" s="612"/>
      <c r="I14" s="613"/>
      <c r="P14" s="511" t="s">
        <v>34</v>
      </c>
      <c r="Q14" s="512"/>
      <c r="R14" s="512"/>
      <c r="S14" s="512"/>
      <c r="T14" s="511" t="s">
        <v>36</v>
      </c>
      <c r="U14" s="512"/>
      <c r="V14" s="512"/>
      <c r="W14" s="602"/>
      <c r="AB14" s="1"/>
      <c r="AC14" s="26"/>
      <c r="AD14" s="26"/>
      <c r="AE14" s="26"/>
      <c r="AF14" s="26"/>
    </row>
    <row r="15" spans="1:46" ht="19.5" customHeight="1" x14ac:dyDescent="0.25">
      <c r="B15" s="620"/>
      <c r="C15" s="620"/>
      <c r="D15" s="620"/>
      <c r="E15" s="666"/>
      <c r="F15" s="667"/>
      <c r="G15" s="667"/>
      <c r="H15" s="667"/>
      <c r="I15" s="668"/>
      <c r="P15" s="604" t="str">
        <f>IFERROR(INDEX(Admin!$M$61:$M$105,MATCH('1 Spec. - 1. Lägsta pris'!$P$9,Admin!$C$61:$C$105,0)),"")</f>
        <v/>
      </c>
      <c r="Q15" s="605"/>
      <c r="R15" s="605"/>
      <c r="S15" s="606"/>
      <c r="T15" s="604"/>
      <c r="U15" s="605"/>
      <c r="V15" s="605"/>
      <c r="W15" s="606"/>
      <c r="AB15" s="1"/>
      <c r="AC15" s="26"/>
      <c r="AD15" s="26"/>
      <c r="AE15" s="26"/>
      <c r="AF15" s="26"/>
    </row>
    <row r="16" spans="1:46" ht="27.75" customHeight="1" x14ac:dyDescent="0.25">
      <c r="B16" s="612"/>
      <c r="C16" s="612"/>
      <c r="D16" s="612"/>
      <c r="E16" s="612"/>
      <c r="F16" s="612"/>
      <c r="G16" s="612"/>
      <c r="H16" s="612"/>
      <c r="I16" s="612"/>
      <c r="J16" s="38"/>
      <c r="P16" s="511" t="s">
        <v>37</v>
      </c>
      <c r="Q16" s="512"/>
      <c r="R16" s="602"/>
      <c r="S16" s="511" t="s">
        <v>38</v>
      </c>
      <c r="T16" s="512"/>
      <c r="U16" s="512"/>
      <c r="V16" s="512"/>
      <c r="W16" s="602"/>
      <c r="AB16" s="1"/>
      <c r="AC16" s="26"/>
      <c r="AD16" s="26"/>
      <c r="AE16" s="26"/>
      <c r="AF16" s="26"/>
    </row>
    <row r="17" spans="2:34" ht="19.5" customHeight="1" x14ac:dyDescent="0.25">
      <c r="B17" s="603"/>
      <c r="C17" s="603"/>
      <c r="D17" s="603"/>
      <c r="E17" s="603" t="s">
        <v>39</v>
      </c>
      <c r="F17" s="603"/>
      <c r="G17" s="603"/>
      <c r="H17" s="603"/>
      <c r="I17" s="603"/>
      <c r="P17" s="604"/>
      <c r="Q17" s="605"/>
      <c r="R17" s="606"/>
      <c r="S17" s="607"/>
      <c r="T17" s="608"/>
      <c r="U17" s="608"/>
      <c r="V17" s="608"/>
      <c r="W17" s="609"/>
      <c r="AB17" s="1"/>
      <c r="AC17" s="26"/>
      <c r="AD17" s="26"/>
      <c r="AE17" s="26"/>
      <c r="AF17" s="26"/>
      <c r="AH17" s="55" t="b">
        <f>IF(AND(P17=0,P17&lt;&gt;"Ja"),TRUE,FALSE)</f>
        <v>1</v>
      </c>
    </row>
    <row r="18" spans="2:34" ht="19.5" customHeight="1" x14ac:dyDescent="0.25">
      <c r="B18" s="357"/>
      <c r="C18" s="357"/>
      <c r="D18" s="357"/>
      <c r="E18" s="357"/>
      <c r="F18" s="357"/>
      <c r="G18" s="357"/>
      <c r="H18" s="357"/>
      <c r="I18" s="357"/>
      <c r="P18" s="217"/>
      <c r="Q18" s="217"/>
      <c r="R18" s="217"/>
      <c r="S18" s="216"/>
      <c r="T18" s="216"/>
      <c r="U18" s="216"/>
      <c r="V18" s="216"/>
      <c r="W18" s="216"/>
      <c r="AB18" s="1"/>
      <c r="AC18" s="26"/>
      <c r="AD18" s="26"/>
      <c r="AE18" s="26"/>
      <c r="AF18" s="26"/>
      <c r="AH18" s="55"/>
    </row>
    <row r="19" spans="2:34" ht="17.25" customHeight="1" x14ac:dyDescent="0.25">
      <c r="B19" s="24" t="s">
        <v>40</v>
      </c>
      <c r="P19" s="24" t="s">
        <v>41</v>
      </c>
      <c r="AB19" s="1"/>
      <c r="AC19" s="26"/>
      <c r="AD19" s="26"/>
      <c r="AE19" s="26"/>
      <c r="AF19" s="26"/>
    </row>
    <row r="20" spans="2:34" ht="12.75" customHeight="1" x14ac:dyDescent="0.25">
      <c r="B20" s="626" t="s">
        <v>42</v>
      </c>
      <c r="C20" s="627"/>
      <c r="D20" s="627"/>
      <c r="E20" s="627"/>
      <c r="F20" s="627"/>
      <c r="G20" s="627"/>
      <c r="H20" s="627"/>
      <c r="I20" s="628"/>
      <c r="P20" s="626" t="s">
        <v>43</v>
      </c>
      <c r="Q20" s="627"/>
      <c r="R20" s="627"/>
      <c r="S20" s="627"/>
      <c r="T20" s="627"/>
      <c r="U20" s="627"/>
      <c r="V20" s="627"/>
      <c r="W20" s="628"/>
      <c r="AB20" s="1"/>
      <c r="AC20" s="26"/>
      <c r="AD20" s="26"/>
      <c r="AE20" s="26"/>
      <c r="AF20" s="26"/>
    </row>
    <row r="21" spans="2:34" ht="12.75" customHeight="1" x14ac:dyDescent="0.25">
      <c r="B21" s="629"/>
      <c r="C21" s="584"/>
      <c r="D21" s="584"/>
      <c r="E21" s="584"/>
      <c r="F21" s="584"/>
      <c r="G21" s="584"/>
      <c r="H21" s="584"/>
      <c r="I21" s="630"/>
      <c r="P21" s="629"/>
      <c r="Q21" s="584"/>
      <c r="R21" s="584"/>
      <c r="S21" s="584"/>
      <c r="T21" s="584"/>
      <c r="U21" s="584"/>
      <c r="V21" s="584"/>
      <c r="W21" s="630"/>
      <c r="AB21" s="1"/>
      <c r="AC21" s="26"/>
      <c r="AD21" s="26"/>
      <c r="AE21" s="26"/>
      <c r="AF21" s="26"/>
    </row>
    <row r="22" spans="2:34" ht="12.75" customHeight="1" x14ac:dyDescent="0.25">
      <c r="B22" s="629"/>
      <c r="C22" s="584"/>
      <c r="D22" s="584"/>
      <c r="E22" s="584"/>
      <c r="F22" s="584"/>
      <c r="G22" s="584"/>
      <c r="H22" s="584"/>
      <c r="I22" s="630"/>
      <c r="P22" s="629"/>
      <c r="Q22" s="584"/>
      <c r="R22" s="584"/>
      <c r="S22" s="584"/>
      <c r="T22" s="584"/>
      <c r="U22" s="584"/>
      <c r="V22" s="584"/>
      <c r="W22" s="630"/>
      <c r="AB22" s="1"/>
      <c r="AC22" s="26"/>
      <c r="AD22" s="26"/>
      <c r="AE22" s="26"/>
      <c r="AF22" s="26"/>
    </row>
    <row r="23" spans="2:34" ht="12.75" customHeight="1" x14ac:dyDescent="0.25">
      <c r="B23" s="629"/>
      <c r="C23" s="584"/>
      <c r="D23" s="584"/>
      <c r="E23" s="584"/>
      <c r="F23" s="584"/>
      <c r="G23" s="584"/>
      <c r="H23" s="584"/>
      <c r="I23" s="630"/>
      <c r="P23" s="629"/>
      <c r="Q23" s="584"/>
      <c r="R23" s="584"/>
      <c r="S23" s="584"/>
      <c r="T23" s="584"/>
      <c r="U23" s="584"/>
      <c r="V23" s="584"/>
      <c r="W23" s="630"/>
      <c r="AB23" s="1"/>
      <c r="AC23" s="26"/>
      <c r="AD23" s="26"/>
      <c r="AE23" s="26"/>
      <c r="AF23" s="26"/>
    </row>
    <row r="24" spans="2:34" ht="54.4" customHeight="1" x14ac:dyDescent="0.25">
      <c r="B24" s="629"/>
      <c r="C24" s="584"/>
      <c r="D24" s="584"/>
      <c r="E24" s="584"/>
      <c r="F24" s="584"/>
      <c r="G24" s="584"/>
      <c r="H24" s="584"/>
      <c r="I24" s="630"/>
      <c r="P24" s="631"/>
      <c r="Q24" s="632"/>
      <c r="R24" s="632"/>
      <c r="S24" s="632"/>
      <c r="T24" s="632"/>
      <c r="U24" s="632"/>
      <c r="V24" s="632"/>
      <c r="W24" s="633"/>
      <c r="AB24" s="1"/>
      <c r="AC24" s="26"/>
      <c r="AD24" s="26"/>
      <c r="AE24" s="26"/>
      <c r="AF24" s="26"/>
    </row>
    <row r="25" spans="2:34" ht="43.15" customHeight="1" x14ac:dyDescent="0.25">
      <c r="B25" s="631"/>
      <c r="C25" s="632"/>
      <c r="D25" s="632"/>
      <c r="E25" s="632"/>
      <c r="F25" s="632"/>
      <c r="G25" s="632"/>
      <c r="H25" s="632"/>
      <c r="I25" s="633"/>
      <c r="AB25" s="1"/>
      <c r="AC25" s="26"/>
      <c r="AD25" s="26"/>
      <c r="AE25" s="26"/>
      <c r="AF25" s="26"/>
    </row>
    <row r="26" spans="2:34" ht="17.25" customHeight="1" x14ac:dyDescent="0.25">
      <c r="B26" s="56"/>
      <c r="C26" s="35"/>
      <c r="D26" s="35"/>
      <c r="E26" s="35"/>
      <c r="F26" s="35"/>
      <c r="G26" s="35"/>
      <c r="H26" s="35"/>
      <c r="P26" s="24" t="s">
        <v>44</v>
      </c>
    </row>
    <row r="27" spans="2:34" ht="55.5" customHeight="1" x14ac:dyDescent="0.3">
      <c r="B27" s="41" t="s">
        <v>45</v>
      </c>
      <c r="P27" s="634" t="s">
        <v>46</v>
      </c>
      <c r="Q27" s="635"/>
      <c r="R27" s="635"/>
      <c r="S27" s="635"/>
      <c r="T27" s="635"/>
      <c r="U27" s="635"/>
      <c r="V27" s="635"/>
      <c r="W27" s="636"/>
      <c r="AB27" s="1"/>
      <c r="AC27" s="26"/>
      <c r="AD27" s="26"/>
      <c r="AE27" s="26"/>
      <c r="AF27" s="26"/>
    </row>
    <row r="28" spans="2:34" ht="115.5" customHeight="1" x14ac:dyDescent="0.25">
      <c r="B28" s="618"/>
      <c r="C28" s="637"/>
      <c r="D28" s="637"/>
      <c r="E28" s="637"/>
      <c r="F28" s="637"/>
      <c r="G28" s="637"/>
      <c r="H28" s="637"/>
      <c r="I28" s="637"/>
      <c r="P28" s="638"/>
      <c r="Q28" s="639"/>
      <c r="R28" s="639"/>
      <c r="S28" s="639"/>
      <c r="T28" s="639"/>
      <c r="U28" s="639"/>
      <c r="V28" s="639"/>
      <c r="W28" s="640"/>
      <c r="AB28" s="1"/>
      <c r="AC28" s="26"/>
      <c r="AD28" s="26"/>
      <c r="AE28" s="26"/>
      <c r="AF28" s="26"/>
    </row>
    <row r="29" spans="2:34" ht="17.25" customHeight="1" x14ac:dyDescent="0.25">
      <c r="B29" s="56"/>
      <c r="C29" s="35"/>
      <c r="D29" s="35"/>
      <c r="E29" s="35"/>
      <c r="F29" s="35"/>
      <c r="G29" s="35"/>
      <c r="H29" s="35"/>
    </row>
    <row r="30" spans="2:34" ht="27.75" customHeight="1" x14ac:dyDescent="0.25">
      <c r="B30" s="619" t="s">
        <v>47</v>
      </c>
      <c r="C30" s="619"/>
      <c r="D30" s="619" t="s">
        <v>48</v>
      </c>
      <c r="E30" s="619"/>
      <c r="G30" s="526" t="s">
        <v>49</v>
      </c>
      <c r="H30" s="526"/>
      <c r="I30" s="526"/>
    </row>
    <row r="31" spans="2:34" ht="19.5" customHeight="1" x14ac:dyDescent="0.25">
      <c r="B31" s="614"/>
      <c r="C31" s="615"/>
      <c r="D31" s="617"/>
      <c r="E31" s="617"/>
      <c r="G31" s="618"/>
      <c r="H31" s="618"/>
      <c r="I31" s="618"/>
    </row>
    <row r="32" spans="2:34" ht="12.75" customHeight="1" x14ac:dyDescent="0.25"/>
    <row r="33" spans="2:27" ht="27.75" customHeight="1" x14ac:dyDescent="0.25">
      <c r="B33" s="619" t="s">
        <v>50</v>
      </c>
      <c r="C33" s="619"/>
      <c r="D33" s="619" t="s">
        <v>51</v>
      </c>
      <c r="E33" s="619"/>
    </row>
    <row r="34" spans="2:27" ht="19.5" customHeight="1" x14ac:dyDescent="0.25">
      <c r="B34" s="614"/>
      <c r="C34" s="615"/>
      <c r="D34" s="617"/>
      <c r="E34" s="617"/>
      <c r="P34" s="57"/>
      <c r="Q34" s="57"/>
      <c r="R34" s="57"/>
    </row>
    <row r="35" spans="2:27" ht="12.75" customHeight="1" x14ac:dyDescent="0.25">
      <c r="F35" s="38"/>
    </row>
    <row r="36" spans="2:27" ht="27.75" customHeight="1" x14ac:dyDescent="0.25">
      <c r="B36" s="619" t="s">
        <v>52</v>
      </c>
      <c r="C36" s="619"/>
      <c r="D36" s="619" t="s">
        <v>53</v>
      </c>
      <c r="E36" s="619"/>
      <c r="G36" s="625"/>
      <c r="H36" s="625"/>
    </row>
    <row r="37" spans="2:27" ht="19.5" customHeight="1" x14ac:dyDescent="0.25">
      <c r="B37" s="614"/>
      <c r="C37" s="615"/>
      <c r="D37" s="614"/>
      <c r="E37" s="615"/>
      <c r="G37" s="616"/>
      <c r="H37" s="616"/>
      <c r="P37" s="57"/>
      <c r="Q37" s="57"/>
      <c r="R37" s="57"/>
    </row>
    <row r="38" spans="2:27" ht="12.75" hidden="1" customHeight="1" x14ac:dyDescent="0.25"/>
    <row r="39" spans="2:27" ht="26.25" hidden="1" customHeight="1" x14ac:dyDescent="0.25">
      <c r="B39" s="521" t="s">
        <v>54</v>
      </c>
      <c r="C39" s="522"/>
      <c r="D39" s="522"/>
      <c r="E39" s="522"/>
      <c r="F39" s="522"/>
      <c r="G39" s="522"/>
      <c r="H39" s="522"/>
      <c r="I39" s="522"/>
      <c r="J39" s="522"/>
      <c r="K39" s="522"/>
      <c r="L39" s="186"/>
      <c r="M39" s="187"/>
      <c r="N39" s="187"/>
    </row>
    <row r="40" spans="2:27" ht="26.25" hidden="1" customHeight="1" x14ac:dyDescent="0.25">
      <c r="B40" s="594" t="s">
        <v>55</v>
      </c>
      <c r="C40" s="595"/>
      <c r="D40" s="595"/>
      <c r="E40" s="595"/>
      <c r="F40" s="595"/>
      <c r="G40" s="595"/>
      <c r="H40" s="595"/>
      <c r="I40" s="595"/>
      <c r="J40" s="595"/>
      <c r="K40" s="595"/>
      <c r="L40" s="188"/>
      <c r="M40" s="189"/>
      <c r="N40" s="189"/>
    </row>
    <row r="41" spans="2:27" ht="12.75" customHeight="1" x14ac:dyDescent="0.25">
      <c r="B41" s="32"/>
      <c r="C41" s="32"/>
      <c r="D41" s="32"/>
      <c r="E41" s="32"/>
      <c r="F41" s="32"/>
      <c r="G41" s="32"/>
      <c r="H41" s="32"/>
      <c r="I41" s="32"/>
      <c r="J41" s="32"/>
      <c r="K41" s="75"/>
    </row>
    <row r="42" spans="2:27" ht="27.75" customHeight="1" x14ac:dyDescent="0.25">
      <c r="B42" s="592" t="s">
        <v>56</v>
      </c>
      <c r="C42" s="596"/>
      <c r="D42" s="596"/>
      <c r="E42" s="596"/>
      <c r="F42" s="596"/>
      <c r="G42" s="596"/>
      <c r="H42" s="596"/>
      <c r="I42" s="596"/>
      <c r="J42" s="596"/>
      <c r="K42" s="596"/>
      <c r="L42" s="222"/>
      <c r="M42" s="223"/>
      <c r="N42" s="223"/>
    </row>
    <row r="43" spans="2:27" ht="25.5" customHeight="1" x14ac:dyDescent="0.25">
      <c r="B43" s="594"/>
      <c r="C43" s="595"/>
      <c r="D43" s="595"/>
      <c r="E43" s="595"/>
      <c r="F43" s="595"/>
      <c r="G43" s="595"/>
      <c r="H43" s="595"/>
      <c r="I43" s="595"/>
      <c r="J43" s="595"/>
      <c r="K43" s="595"/>
      <c r="L43" s="224"/>
      <c r="M43" s="225"/>
      <c r="N43" s="225"/>
      <c r="P43" s="220"/>
      <c r="Q43" s="220"/>
      <c r="R43" s="220"/>
      <c r="V43" s="38"/>
    </row>
    <row r="44" spans="2:27" ht="18.75" customHeight="1" x14ac:dyDescent="0.25">
      <c r="B44" s="26"/>
      <c r="C44" s="26"/>
      <c r="D44" s="26"/>
      <c r="E44" s="26"/>
      <c r="F44" s="26"/>
      <c r="G44" s="26"/>
      <c r="H44" s="26"/>
      <c r="I44" s="26"/>
      <c r="J44" s="26"/>
      <c r="K44" s="26"/>
      <c r="L44" s="26"/>
      <c r="M44" s="26"/>
      <c r="N44" s="26"/>
    </row>
    <row r="45" spans="2:27" ht="18.75" customHeight="1" x14ac:dyDescent="0.25">
      <c r="B45" s="26"/>
      <c r="C45" s="26"/>
      <c r="D45" s="26"/>
      <c r="E45" s="26"/>
      <c r="F45" s="26"/>
      <c r="G45" s="26"/>
      <c r="H45" s="26"/>
      <c r="I45" s="26"/>
      <c r="J45" s="26"/>
      <c r="K45" s="26"/>
      <c r="L45" s="26"/>
      <c r="M45" s="26"/>
      <c r="N45" s="26"/>
    </row>
    <row r="46" spans="2:27" ht="18.75" customHeight="1" x14ac:dyDescent="0.25">
      <c r="B46" s="26"/>
      <c r="C46" s="26"/>
      <c r="D46" s="26"/>
      <c r="E46" s="26"/>
      <c r="F46" s="26"/>
      <c r="G46" s="26"/>
      <c r="H46" s="26"/>
      <c r="I46" s="26"/>
      <c r="J46" s="26"/>
      <c r="K46" s="26"/>
      <c r="L46" s="26"/>
      <c r="M46" s="26"/>
      <c r="N46" s="26"/>
    </row>
    <row r="47" spans="2:27" ht="59.25" customHeight="1" x14ac:dyDescent="0.25">
      <c r="F47" s="597" t="s">
        <v>57</v>
      </c>
      <c r="G47" s="597"/>
      <c r="H47" s="597"/>
      <c r="I47" s="597"/>
      <c r="N47" s="26"/>
      <c r="X47" s="226"/>
      <c r="Y47" s="27"/>
      <c r="Z47" s="27"/>
      <c r="AA47" s="27"/>
    </row>
    <row r="48" spans="2:27" ht="59.25" customHeight="1" x14ac:dyDescent="0.25">
      <c r="B48" s="474" t="s">
        <v>58</v>
      </c>
      <c r="C48" s="474"/>
      <c r="D48" s="474"/>
      <c r="E48" s="474"/>
      <c r="F48" s="598"/>
      <c r="G48" s="598"/>
      <c r="H48" s="598"/>
      <c r="I48" s="598"/>
      <c r="M48" s="389"/>
      <c r="P48" s="572" t="s">
        <v>59</v>
      </c>
      <c r="Q48" s="572"/>
      <c r="R48" s="54"/>
      <c r="S48" s="54"/>
      <c r="T48" s="54"/>
    </row>
    <row r="49" spans="2:43" ht="96.75" customHeight="1" x14ac:dyDescent="0.25">
      <c r="B49" s="388" t="s">
        <v>60</v>
      </c>
      <c r="C49" s="486" t="s">
        <v>61</v>
      </c>
      <c r="D49" s="487"/>
      <c r="E49" s="487"/>
      <c r="F49" s="488"/>
      <c r="G49" s="489" t="s">
        <v>62</v>
      </c>
      <c r="H49" s="490"/>
      <c r="I49" s="490"/>
      <c r="J49" s="490"/>
      <c r="K49" s="490"/>
      <c r="L49" s="491"/>
      <c r="M49" s="344" t="s">
        <v>63</v>
      </c>
      <c r="N49" s="358" t="s">
        <v>873</v>
      </c>
      <c r="P49" s="599" t="s">
        <v>65</v>
      </c>
      <c r="Q49" s="600"/>
      <c r="R49" s="600"/>
      <c r="S49" s="600"/>
      <c r="T49" s="600"/>
      <c r="U49" s="355" t="s">
        <v>871</v>
      </c>
      <c r="V49" s="623" t="s">
        <v>872</v>
      </c>
      <c r="W49" s="624"/>
      <c r="X49" s="592" t="s">
        <v>66</v>
      </c>
      <c r="Y49" s="593"/>
    </row>
    <row r="50" spans="2:43" ht="43.5" customHeight="1" x14ac:dyDescent="0.25">
      <c r="B50" s="233" t="s">
        <v>67</v>
      </c>
      <c r="C50" s="465"/>
      <c r="D50" s="466"/>
      <c r="E50" s="466"/>
      <c r="F50" s="467"/>
      <c r="G50" s="471"/>
      <c r="H50" s="472"/>
      <c r="I50" s="472"/>
      <c r="J50" s="472"/>
      <c r="K50" s="472"/>
      <c r="L50" s="473"/>
      <c r="M50" s="235"/>
      <c r="N50" s="235"/>
      <c r="P50" s="459"/>
      <c r="Q50" s="460"/>
      <c r="R50" s="460"/>
      <c r="S50" s="460"/>
      <c r="T50" s="601"/>
      <c r="U50" s="356"/>
      <c r="V50" s="570"/>
      <c r="W50" s="571"/>
      <c r="X50" s="568">
        <f>IFERROR(IF(M50="Ja",V50,V50*N50),0)</f>
        <v>0</v>
      </c>
      <c r="Y50" s="569"/>
      <c r="Z50" s="349"/>
      <c r="AA50" s="86"/>
      <c r="AB50" s="86"/>
      <c r="AC50" s="86"/>
      <c r="AD50" s="86" t="str">
        <f>IF(C50="","",B50&amp;" "&amp;C50)</f>
        <v/>
      </c>
      <c r="AE50" s="86"/>
      <c r="AF50" s="86"/>
      <c r="AG50" s="86"/>
      <c r="AH50" s="86"/>
      <c r="AI50" s="86"/>
      <c r="AJ50" s="86"/>
      <c r="AK50" s="86"/>
      <c r="AL50" s="86"/>
      <c r="AM50" s="86"/>
      <c r="AN50" s="86"/>
      <c r="AO50" s="86"/>
      <c r="AP50" s="86"/>
      <c r="AQ50" s="86"/>
    </row>
    <row r="51" spans="2:43" ht="42.75" customHeight="1" x14ac:dyDescent="0.25">
      <c r="B51" s="233" t="s">
        <v>68</v>
      </c>
      <c r="C51" s="465"/>
      <c r="D51" s="466"/>
      <c r="E51" s="466"/>
      <c r="F51" s="467"/>
      <c r="G51" s="471"/>
      <c r="H51" s="472"/>
      <c r="I51" s="472"/>
      <c r="J51" s="472"/>
      <c r="K51" s="472"/>
      <c r="L51" s="473"/>
      <c r="M51" s="235"/>
      <c r="N51" s="235"/>
      <c r="P51" s="459"/>
      <c r="Q51" s="460"/>
      <c r="R51" s="460"/>
      <c r="S51" s="460"/>
      <c r="T51" s="460"/>
      <c r="U51" s="356"/>
      <c r="V51" s="570"/>
      <c r="W51" s="571"/>
      <c r="X51" s="568">
        <f t="shared" ref="X51:X69" si="0">IFERROR(IF(M51="Ja",V51,V51*N51),0)</f>
        <v>0</v>
      </c>
      <c r="Y51" s="569"/>
      <c r="AD51" s="86" t="str">
        <f t="shared" ref="AD51:AD69" si="1">IF(C51="","",B51&amp;" "&amp;C51)</f>
        <v/>
      </c>
    </row>
    <row r="52" spans="2:43" ht="42.75" customHeight="1" x14ac:dyDescent="0.25">
      <c r="B52" s="233" t="s">
        <v>69</v>
      </c>
      <c r="C52" s="465"/>
      <c r="D52" s="466"/>
      <c r="E52" s="466"/>
      <c r="F52" s="467"/>
      <c r="G52" s="471"/>
      <c r="H52" s="472"/>
      <c r="I52" s="472"/>
      <c r="J52" s="472"/>
      <c r="K52" s="472"/>
      <c r="L52" s="473"/>
      <c r="M52" s="235"/>
      <c r="N52" s="235"/>
      <c r="P52" s="459"/>
      <c r="Q52" s="460"/>
      <c r="R52" s="460"/>
      <c r="S52" s="460"/>
      <c r="T52" s="460"/>
      <c r="U52" s="356"/>
      <c r="V52" s="570"/>
      <c r="W52" s="571"/>
      <c r="X52" s="568">
        <f t="shared" si="0"/>
        <v>0</v>
      </c>
      <c r="Y52" s="569"/>
      <c r="AD52" s="86" t="str">
        <f t="shared" si="1"/>
        <v/>
      </c>
    </row>
    <row r="53" spans="2:43" ht="42.75" customHeight="1" x14ac:dyDescent="0.25">
      <c r="B53" s="233" t="s">
        <v>70</v>
      </c>
      <c r="C53" s="465"/>
      <c r="D53" s="466"/>
      <c r="E53" s="466"/>
      <c r="F53" s="467"/>
      <c r="G53" s="471"/>
      <c r="H53" s="472"/>
      <c r="I53" s="472"/>
      <c r="J53" s="472"/>
      <c r="K53" s="472"/>
      <c r="L53" s="473"/>
      <c r="M53" s="235"/>
      <c r="N53" s="235"/>
      <c r="P53" s="459"/>
      <c r="Q53" s="460"/>
      <c r="R53" s="460"/>
      <c r="S53" s="460"/>
      <c r="T53" s="460"/>
      <c r="U53" s="356"/>
      <c r="V53" s="570"/>
      <c r="W53" s="571"/>
      <c r="X53" s="568">
        <f t="shared" si="0"/>
        <v>0</v>
      </c>
      <c r="Y53" s="569"/>
      <c r="AD53" s="86" t="str">
        <f t="shared" si="1"/>
        <v/>
      </c>
    </row>
    <row r="54" spans="2:43" ht="42.75" customHeight="1" x14ac:dyDescent="0.25">
      <c r="B54" s="233" t="s">
        <v>71</v>
      </c>
      <c r="C54" s="465"/>
      <c r="D54" s="466"/>
      <c r="E54" s="466"/>
      <c r="F54" s="467"/>
      <c r="G54" s="471"/>
      <c r="H54" s="472"/>
      <c r="I54" s="472"/>
      <c r="J54" s="472"/>
      <c r="K54" s="472"/>
      <c r="L54" s="473"/>
      <c r="M54" s="235"/>
      <c r="N54" s="235"/>
      <c r="P54" s="459"/>
      <c r="Q54" s="460"/>
      <c r="R54" s="460"/>
      <c r="S54" s="460"/>
      <c r="T54" s="460"/>
      <c r="U54" s="356"/>
      <c r="V54" s="570"/>
      <c r="W54" s="571"/>
      <c r="X54" s="568">
        <f t="shared" si="0"/>
        <v>0</v>
      </c>
      <c r="Y54" s="569"/>
      <c r="AD54" s="86" t="str">
        <f t="shared" si="1"/>
        <v/>
      </c>
    </row>
    <row r="55" spans="2:43" ht="42.75" customHeight="1" x14ac:dyDescent="0.25">
      <c r="B55" s="233" t="s">
        <v>72</v>
      </c>
      <c r="C55" s="465"/>
      <c r="D55" s="466"/>
      <c r="E55" s="466"/>
      <c r="F55" s="467"/>
      <c r="G55" s="471"/>
      <c r="H55" s="472"/>
      <c r="I55" s="472"/>
      <c r="J55" s="472"/>
      <c r="K55" s="472"/>
      <c r="L55" s="473"/>
      <c r="M55" s="235"/>
      <c r="N55" s="235"/>
      <c r="P55" s="459"/>
      <c r="Q55" s="460"/>
      <c r="R55" s="460"/>
      <c r="S55" s="460"/>
      <c r="T55" s="460"/>
      <c r="U55" s="356"/>
      <c r="V55" s="570"/>
      <c r="W55" s="571"/>
      <c r="X55" s="568">
        <f t="shared" si="0"/>
        <v>0</v>
      </c>
      <c r="Y55" s="569"/>
      <c r="AD55" s="86" t="str">
        <f t="shared" si="1"/>
        <v/>
      </c>
    </row>
    <row r="56" spans="2:43" ht="42.75" customHeight="1" x14ac:dyDescent="0.25">
      <c r="B56" s="233" t="s">
        <v>73</v>
      </c>
      <c r="C56" s="465"/>
      <c r="D56" s="466"/>
      <c r="E56" s="466"/>
      <c r="F56" s="467"/>
      <c r="G56" s="471"/>
      <c r="H56" s="472"/>
      <c r="I56" s="472"/>
      <c r="J56" s="472"/>
      <c r="K56" s="472"/>
      <c r="L56" s="473"/>
      <c r="M56" s="235"/>
      <c r="N56" s="235"/>
      <c r="P56" s="459"/>
      <c r="Q56" s="460"/>
      <c r="R56" s="460"/>
      <c r="S56" s="460"/>
      <c r="T56" s="460"/>
      <c r="U56" s="356"/>
      <c r="V56" s="570"/>
      <c r="W56" s="571"/>
      <c r="X56" s="568">
        <f t="shared" si="0"/>
        <v>0</v>
      </c>
      <c r="Y56" s="569"/>
      <c r="AD56" s="86" t="str">
        <f t="shared" si="1"/>
        <v/>
      </c>
    </row>
    <row r="57" spans="2:43" ht="42.75" customHeight="1" x14ac:dyDescent="0.25">
      <c r="B57" s="233" t="s">
        <v>74</v>
      </c>
      <c r="C57" s="465"/>
      <c r="D57" s="466"/>
      <c r="E57" s="466"/>
      <c r="F57" s="467"/>
      <c r="G57" s="471"/>
      <c r="H57" s="472"/>
      <c r="I57" s="472"/>
      <c r="J57" s="472"/>
      <c r="K57" s="472"/>
      <c r="L57" s="473"/>
      <c r="M57" s="235"/>
      <c r="N57" s="235"/>
      <c r="P57" s="459"/>
      <c r="Q57" s="460"/>
      <c r="R57" s="460"/>
      <c r="S57" s="460"/>
      <c r="T57" s="460"/>
      <c r="U57" s="356"/>
      <c r="V57" s="570"/>
      <c r="W57" s="571"/>
      <c r="X57" s="568">
        <f t="shared" si="0"/>
        <v>0</v>
      </c>
      <c r="Y57" s="569"/>
      <c r="AD57" s="86" t="str">
        <f t="shared" si="1"/>
        <v/>
      </c>
    </row>
    <row r="58" spans="2:43" ht="42.75" customHeight="1" x14ac:dyDescent="0.25">
      <c r="B58" s="233" t="s">
        <v>75</v>
      </c>
      <c r="C58" s="465"/>
      <c r="D58" s="466"/>
      <c r="E58" s="466"/>
      <c r="F58" s="467"/>
      <c r="G58" s="471"/>
      <c r="H58" s="472"/>
      <c r="I58" s="472"/>
      <c r="J58" s="472"/>
      <c r="K58" s="472"/>
      <c r="L58" s="473"/>
      <c r="M58" s="235"/>
      <c r="N58" s="235"/>
      <c r="P58" s="459"/>
      <c r="Q58" s="460"/>
      <c r="R58" s="460"/>
      <c r="S58" s="460"/>
      <c r="T58" s="460"/>
      <c r="U58" s="356"/>
      <c r="V58" s="570"/>
      <c r="W58" s="571"/>
      <c r="X58" s="568">
        <f t="shared" si="0"/>
        <v>0</v>
      </c>
      <c r="Y58" s="569"/>
      <c r="AD58" s="86" t="str">
        <f t="shared" si="1"/>
        <v/>
      </c>
    </row>
    <row r="59" spans="2:43" ht="42.75" customHeight="1" x14ac:dyDescent="0.25">
      <c r="B59" s="233" t="s">
        <v>76</v>
      </c>
      <c r="C59" s="465"/>
      <c r="D59" s="466"/>
      <c r="E59" s="466"/>
      <c r="F59" s="467"/>
      <c r="G59" s="471"/>
      <c r="H59" s="472"/>
      <c r="I59" s="472"/>
      <c r="J59" s="472"/>
      <c r="K59" s="472"/>
      <c r="L59" s="473"/>
      <c r="M59" s="235"/>
      <c r="N59" s="235"/>
      <c r="P59" s="459"/>
      <c r="Q59" s="460"/>
      <c r="R59" s="460"/>
      <c r="S59" s="460"/>
      <c r="T59" s="460"/>
      <c r="U59" s="356"/>
      <c r="V59" s="570"/>
      <c r="W59" s="571"/>
      <c r="X59" s="568">
        <f t="shared" si="0"/>
        <v>0</v>
      </c>
      <c r="Y59" s="569"/>
      <c r="AD59" s="86" t="str">
        <f t="shared" si="1"/>
        <v/>
      </c>
    </row>
    <row r="60" spans="2:43" ht="42.75" customHeight="1" x14ac:dyDescent="0.25">
      <c r="B60" s="233" t="s">
        <v>77</v>
      </c>
      <c r="C60" s="465"/>
      <c r="D60" s="466"/>
      <c r="E60" s="466"/>
      <c r="F60" s="467"/>
      <c r="G60" s="471"/>
      <c r="H60" s="472"/>
      <c r="I60" s="472"/>
      <c r="J60" s="472"/>
      <c r="K60" s="472"/>
      <c r="L60" s="473"/>
      <c r="M60" s="235"/>
      <c r="N60" s="235"/>
      <c r="P60" s="459"/>
      <c r="Q60" s="460"/>
      <c r="R60" s="460"/>
      <c r="S60" s="460"/>
      <c r="T60" s="460"/>
      <c r="U60" s="356"/>
      <c r="V60" s="570"/>
      <c r="W60" s="571"/>
      <c r="X60" s="568">
        <f t="shared" si="0"/>
        <v>0</v>
      </c>
      <c r="Y60" s="569"/>
      <c r="AD60" s="86" t="str">
        <f t="shared" si="1"/>
        <v/>
      </c>
    </row>
    <row r="61" spans="2:43" ht="42.75" customHeight="1" x14ac:dyDescent="0.25">
      <c r="B61" s="233" t="s">
        <v>78</v>
      </c>
      <c r="C61" s="465"/>
      <c r="D61" s="466"/>
      <c r="E61" s="466"/>
      <c r="F61" s="467"/>
      <c r="G61" s="471"/>
      <c r="H61" s="472"/>
      <c r="I61" s="472"/>
      <c r="J61" s="472"/>
      <c r="K61" s="472"/>
      <c r="L61" s="473"/>
      <c r="M61" s="235"/>
      <c r="N61" s="235"/>
      <c r="P61" s="459"/>
      <c r="Q61" s="460"/>
      <c r="R61" s="460"/>
      <c r="S61" s="460"/>
      <c r="T61" s="460"/>
      <c r="U61" s="356"/>
      <c r="V61" s="570"/>
      <c r="W61" s="571"/>
      <c r="X61" s="568">
        <f t="shared" si="0"/>
        <v>0</v>
      </c>
      <c r="Y61" s="569"/>
      <c r="AD61" s="86" t="str">
        <f t="shared" si="1"/>
        <v/>
      </c>
    </row>
    <row r="62" spans="2:43" ht="42.75" customHeight="1" x14ac:dyDescent="0.25">
      <c r="B62" s="233" t="s">
        <v>79</v>
      </c>
      <c r="C62" s="465"/>
      <c r="D62" s="466"/>
      <c r="E62" s="466"/>
      <c r="F62" s="467"/>
      <c r="G62" s="471"/>
      <c r="H62" s="472"/>
      <c r="I62" s="472"/>
      <c r="J62" s="472"/>
      <c r="K62" s="472"/>
      <c r="L62" s="473"/>
      <c r="M62" s="235"/>
      <c r="N62" s="235"/>
      <c r="P62" s="459"/>
      <c r="Q62" s="460"/>
      <c r="R62" s="460"/>
      <c r="S62" s="460"/>
      <c r="T62" s="460"/>
      <c r="U62" s="356"/>
      <c r="V62" s="570"/>
      <c r="W62" s="571"/>
      <c r="X62" s="568">
        <f t="shared" si="0"/>
        <v>0</v>
      </c>
      <c r="Y62" s="569"/>
      <c r="AD62" s="86" t="str">
        <f t="shared" si="1"/>
        <v/>
      </c>
    </row>
    <row r="63" spans="2:43" ht="42.75" customHeight="1" x14ac:dyDescent="0.25">
      <c r="B63" s="233" t="s">
        <v>80</v>
      </c>
      <c r="C63" s="465"/>
      <c r="D63" s="466"/>
      <c r="E63" s="466"/>
      <c r="F63" s="467"/>
      <c r="G63" s="471"/>
      <c r="H63" s="472"/>
      <c r="I63" s="472"/>
      <c r="J63" s="472"/>
      <c r="K63" s="472"/>
      <c r="L63" s="473"/>
      <c r="M63" s="235"/>
      <c r="N63" s="235"/>
      <c r="P63" s="459"/>
      <c r="Q63" s="460"/>
      <c r="R63" s="460"/>
      <c r="S63" s="460"/>
      <c r="T63" s="460"/>
      <c r="U63" s="356"/>
      <c r="V63" s="570"/>
      <c r="W63" s="571"/>
      <c r="X63" s="568">
        <f t="shared" si="0"/>
        <v>0</v>
      </c>
      <c r="Y63" s="569"/>
      <c r="AD63" s="86" t="str">
        <f t="shared" si="1"/>
        <v/>
      </c>
    </row>
    <row r="64" spans="2:43" ht="42.75" customHeight="1" x14ac:dyDescent="0.25">
      <c r="B64" s="233" t="s">
        <v>81</v>
      </c>
      <c r="C64" s="465"/>
      <c r="D64" s="466"/>
      <c r="E64" s="466"/>
      <c r="F64" s="467"/>
      <c r="G64" s="471"/>
      <c r="H64" s="472"/>
      <c r="I64" s="472"/>
      <c r="J64" s="472"/>
      <c r="K64" s="472"/>
      <c r="L64" s="473"/>
      <c r="M64" s="235"/>
      <c r="N64" s="235"/>
      <c r="P64" s="459"/>
      <c r="Q64" s="460"/>
      <c r="R64" s="460"/>
      <c r="S64" s="460"/>
      <c r="T64" s="460"/>
      <c r="U64" s="356"/>
      <c r="V64" s="570"/>
      <c r="W64" s="571"/>
      <c r="X64" s="568">
        <f t="shared" si="0"/>
        <v>0</v>
      </c>
      <c r="Y64" s="569"/>
      <c r="AD64" s="86" t="str">
        <f t="shared" si="1"/>
        <v/>
      </c>
    </row>
    <row r="65" spans="2:30" ht="42.75" customHeight="1" x14ac:dyDescent="0.25">
      <c r="B65" s="233" t="s">
        <v>82</v>
      </c>
      <c r="C65" s="465"/>
      <c r="D65" s="466"/>
      <c r="E65" s="466"/>
      <c r="F65" s="467"/>
      <c r="G65" s="471"/>
      <c r="H65" s="472"/>
      <c r="I65" s="472"/>
      <c r="J65" s="472"/>
      <c r="K65" s="472"/>
      <c r="L65" s="473"/>
      <c r="M65" s="235"/>
      <c r="N65" s="235"/>
      <c r="P65" s="459"/>
      <c r="Q65" s="460"/>
      <c r="R65" s="460"/>
      <c r="S65" s="460"/>
      <c r="T65" s="460"/>
      <c r="U65" s="356"/>
      <c r="V65" s="570"/>
      <c r="W65" s="571"/>
      <c r="X65" s="568">
        <f t="shared" si="0"/>
        <v>0</v>
      </c>
      <c r="Y65" s="569"/>
      <c r="AD65" s="86" t="str">
        <f t="shared" si="1"/>
        <v/>
      </c>
    </row>
    <row r="66" spans="2:30" ht="42.75" customHeight="1" x14ac:dyDescent="0.25">
      <c r="B66" s="233" t="s">
        <v>83</v>
      </c>
      <c r="C66" s="465"/>
      <c r="D66" s="466"/>
      <c r="E66" s="466"/>
      <c r="F66" s="467"/>
      <c r="G66" s="471"/>
      <c r="H66" s="472"/>
      <c r="I66" s="472"/>
      <c r="J66" s="472"/>
      <c r="K66" s="472"/>
      <c r="L66" s="473"/>
      <c r="M66" s="235"/>
      <c r="N66" s="235"/>
      <c r="P66" s="459"/>
      <c r="Q66" s="460"/>
      <c r="R66" s="460"/>
      <c r="S66" s="460"/>
      <c r="T66" s="460"/>
      <c r="U66" s="356"/>
      <c r="V66" s="570"/>
      <c r="W66" s="571"/>
      <c r="X66" s="568">
        <f t="shared" si="0"/>
        <v>0</v>
      </c>
      <c r="Y66" s="569"/>
      <c r="AD66" s="86" t="str">
        <f t="shared" si="1"/>
        <v/>
      </c>
    </row>
    <row r="67" spans="2:30" ht="42.75" customHeight="1" x14ac:dyDescent="0.25">
      <c r="B67" s="233" t="s">
        <v>84</v>
      </c>
      <c r="C67" s="465"/>
      <c r="D67" s="466"/>
      <c r="E67" s="466"/>
      <c r="F67" s="467"/>
      <c r="G67" s="471"/>
      <c r="H67" s="472"/>
      <c r="I67" s="472"/>
      <c r="J67" s="472"/>
      <c r="K67" s="472"/>
      <c r="L67" s="473"/>
      <c r="M67" s="235"/>
      <c r="N67" s="235"/>
      <c r="P67" s="459"/>
      <c r="Q67" s="460"/>
      <c r="R67" s="460"/>
      <c r="S67" s="460"/>
      <c r="T67" s="460"/>
      <c r="U67" s="356"/>
      <c r="V67" s="570"/>
      <c r="W67" s="571"/>
      <c r="X67" s="568">
        <f t="shared" si="0"/>
        <v>0</v>
      </c>
      <c r="Y67" s="569"/>
      <c r="AD67" s="86" t="str">
        <f t="shared" si="1"/>
        <v/>
      </c>
    </row>
    <row r="68" spans="2:30" ht="42.75" customHeight="1" x14ac:dyDescent="0.25">
      <c r="B68" s="233" t="s">
        <v>85</v>
      </c>
      <c r="C68" s="465"/>
      <c r="D68" s="466"/>
      <c r="E68" s="466"/>
      <c r="F68" s="467"/>
      <c r="G68" s="471"/>
      <c r="H68" s="472"/>
      <c r="I68" s="472"/>
      <c r="J68" s="472"/>
      <c r="K68" s="472"/>
      <c r="L68" s="473"/>
      <c r="M68" s="235"/>
      <c r="N68" s="235"/>
      <c r="P68" s="459"/>
      <c r="Q68" s="460"/>
      <c r="R68" s="460"/>
      <c r="S68" s="460"/>
      <c r="T68" s="460"/>
      <c r="U68" s="356"/>
      <c r="V68" s="570"/>
      <c r="W68" s="571"/>
      <c r="X68" s="568">
        <f t="shared" si="0"/>
        <v>0</v>
      </c>
      <c r="Y68" s="569"/>
      <c r="AD68" s="86" t="str">
        <f t="shared" si="1"/>
        <v/>
      </c>
    </row>
    <row r="69" spans="2:30" ht="42.75" customHeight="1" x14ac:dyDescent="0.25">
      <c r="B69" s="233" t="s">
        <v>86</v>
      </c>
      <c r="C69" s="465"/>
      <c r="D69" s="466"/>
      <c r="E69" s="466"/>
      <c r="F69" s="467"/>
      <c r="G69" s="471"/>
      <c r="H69" s="472"/>
      <c r="I69" s="472"/>
      <c r="J69" s="472"/>
      <c r="K69" s="472"/>
      <c r="L69" s="473"/>
      <c r="M69" s="235"/>
      <c r="N69" s="235"/>
      <c r="P69" s="459"/>
      <c r="Q69" s="460"/>
      <c r="R69" s="460"/>
      <c r="S69" s="460"/>
      <c r="T69" s="460"/>
      <c r="U69" s="356"/>
      <c r="V69" s="570"/>
      <c r="W69" s="571"/>
      <c r="X69" s="568">
        <f t="shared" si="0"/>
        <v>0</v>
      </c>
      <c r="Y69" s="569"/>
      <c r="AD69" s="86" t="str">
        <f t="shared" si="1"/>
        <v/>
      </c>
    </row>
    <row r="70" spans="2:30" ht="42.75" customHeight="1" x14ac:dyDescent="0.25">
      <c r="B70" s="233" t="s">
        <v>87</v>
      </c>
      <c r="C70" s="465"/>
      <c r="D70" s="466"/>
      <c r="E70" s="466"/>
      <c r="F70" s="467"/>
      <c r="G70" s="471"/>
      <c r="H70" s="472"/>
      <c r="I70" s="472"/>
      <c r="J70" s="472"/>
      <c r="K70" s="472"/>
      <c r="L70" s="473"/>
      <c r="M70" s="235"/>
      <c r="N70" s="235"/>
      <c r="P70" s="459"/>
      <c r="Q70" s="460"/>
      <c r="R70" s="460"/>
      <c r="S70" s="460"/>
      <c r="T70" s="460"/>
      <c r="U70" s="356"/>
      <c r="V70" s="570"/>
      <c r="W70" s="571"/>
      <c r="X70" s="568">
        <f t="shared" ref="X70:X109" si="2">IFERROR(IF(M70="Ja",V70,V70*N70),0)</f>
        <v>0</v>
      </c>
      <c r="Y70" s="569"/>
      <c r="AD70" s="86" t="str">
        <f t="shared" ref="AD70:AD109" si="3">IF(C70="","",B70&amp;" "&amp;C70)</f>
        <v/>
      </c>
    </row>
    <row r="71" spans="2:30" ht="42.75" customHeight="1" x14ac:dyDescent="0.25">
      <c r="B71" s="233" t="s">
        <v>88</v>
      </c>
      <c r="C71" s="465"/>
      <c r="D71" s="466"/>
      <c r="E71" s="466"/>
      <c r="F71" s="467"/>
      <c r="G71" s="471"/>
      <c r="H71" s="472"/>
      <c r="I71" s="472"/>
      <c r="J71" s="472"/>
      <c r="K71" s="472"/>
      <c r="L71" s="473"/>
      <c r="M71" s="235"/>
      <c r="N71" s="235"/>
      <c r="P71" s="459"/>
      <c r="Q71" s="460"/>
      <c r="R71" s="460"/>
      <c r="S71" s="460"/>
      <c r="T71" s="460"/>
      <c r="U71" s="356"/>
      <c r="V71" s="570"/>
      <c r="W71" s="571"/>
      <c r="X71" s="568">
        <f t="shared" si="2"/>
        <v>0</v>
      </c>
      <c r="Y71" s="569"/>
      <c r="AD71" s="86" t="str">
        <f t="shared" si="3"/>
        <v/>
      </c>
    </row>
    <row r="72" spans="2:30" ht="42.75" customHeight="1" x14ac:dyDescent="0.25">
      <c r="B72" s="233" t="s">
        <v>89</v>
      </c>
      <c r="C72" s="465"/>
      <c r="D72" s="466"/>
      <c r="E72" s="466"/>
      <c r="F72" s="467"/>
      <c r="G72" s="471"/>
      <c r="H72" s="472"/>
      <c r="I72" s="472"/>
      <c r="J72" s="472"/>
      <c r="K72" s="472"/>
      <c r="L72" s="473"/>
      <c r="M72" s="235"/>
      <c r="N72" s="235"/>
      <c r="P72" s="459"/>
      <c r="Q72" s="460"/>
      <c r="R72" s="460"/>
      <c r="S72" s="460"/>
      <c r="T72" s="460"/>
      <c r="U72" s="356"/>
      <c r="V72" s="570"/>
      <c r="W72" s="571"/>
      <c r="X72" s="568">
        <f t="shared" si="2"/>
        <v>0</v>
      </c>
      <c r="Y72" s="569"/>
      <c r="AD72" s="86" t="str">
        <f t="shared" si="3"/>
        <v/>
      </c>
    </row>
    <row r="73" spans="2:30" ht="42.75" customHeight="1" x14ac:dyDescent="0.25">
      <c r="B73" s="233" t="s">
        <v>90</v>
      </c>
      <c r="C73" s="465"/>
      <c r="D73" s="466"/>
      <c r="E73" s="466"/>
      <c r="F73" s="467"/>
      <c r="G73" s="471"/>
      <c r="H73" s="472"/>
      <c r="I73" s="472"/>
      <c r="J73" s="472"/>
      <c r="K73" s="472"/>
      <c r="L73" s="473"/>
      <c r="M73" s="235"/>
      <c r="N73" s="235"/>
      <c r="P73" s="459"/>
      <c r="Q73" s="460"/>
      <c r="R73" s="460"/>
      <c r="S73" s="460"/>
      <c r="T73" s="460"/>
      <c r="U73" s="356"/>
      <c r="V73" s="570"/>
      <c r="W73" s="571"/>
      <c r="X73" s="568">
        <f t="shared" si="2"/>
        <v>0</v>
      </c>
      <c r="Y73" s="569"/>
      <c r="AD73" s="86" t="str">
        <f t="shared" si="3"/>
        <v/>
      </c>
    </row>
    <row r="74" spans="2:30" ht="42.75" customHeight="1" x14ac:dyDescent="0.25">
      <c r="B74" s="233" t="s">
        <v>91</v>
      </c>
      <c r="C74" s="465"/>
      <c r="D74" s="466"/>
      <c r="E74" s="466"/>
      <c r="F74" s="467"/>
      <c r="G74" s="471"/>
      <c r="H74" s="472"/>
      <c r="I74" s="472"/>
      <c r="J74" s="472"/>
      <c r="K74" s="472"/>
      <c r="L74" s="473"/>
      <c r="M74" s="235"/>
      <c r="N74" s="235"/>
      <c r="P74" s="459"/>
      <c r="Q74" s="460"/>
      <c r="R74" s="460"/>
      <c r="S74" s="460"/>
      <c r="T74" s="460"/>
      <c r="U74" s="356"/>
      <c r="V74" s="570"/>
      <c r="W74" s="571"/>
      <c r="X74" s="568">
        <f t="shared" si="2"/>
        <v>0</v>
      </c>
      <c r="Y74" s="569"/>
      <c r="AD74" s="86" t="str">
        <f t="shared" si="3"/>
        <v/>
      </c>
    </row>
    <row r="75" spans="2:30" ht="42.75" customHeight="1" x14ac:dyDescent="0.25">
      <c r="B75" s="233" t="s">
        <v>92</v>
      </c>
      <c r="C75" s="465"/>
      <c r="D75" s="466"/>
      <c r="E75" s="466"/>
      <c r="F75" s="467"/>
      <c r="G75" s="471"/>
      <c r="H75" s="472"/>
      <c r="I75" s="472"/>
      <c r="J75" s="472"/>
      <c r="K75" s="472"/>
      <c r="L75" s="473"/>
      <c r="M75" s="235"/>
      <c r="N75" s="235"/>
      <c r="P75" s="459"/>
      <c r="Q75" s="460"/>
      <c r="R75" s="460"/>
      <c r="S75" s="460"/>
      <c r="T75" s="460"/>
      <c r="U75" s="356"/>
      <c r="V75" s="570"/>
      <c r="W75" s="571"/>
      <c r="X75" s="568">
        <f t="shared" si="2"/>
        <v>0</v>
      </c>
      <c r="Y75" s="569"/>
      <c r="AD75" s="86" t="str">
        <f t="shared" si="3"/>
        <v/>
      </c>
    </row>
    <row r="76" spans="2:30" ht="42.75" customHeight="1" x14ac:dyDescent="0.25">
      <c r="B76" s="233" t="s">
        <v>93</v>
      </c>
      <c r="C76" s="465"/>
      <c r="D76" s="466"/>
      <c r="E76" s="466"/>
      <c r="F76" s="467"/>
      <c r="G76" s="471"/>
      <c r="H76" s="472"/>
      <c r="I76" s="472"/>
      <c r="J76" s="472"/>
      <c r="K76" s="472"/>
      <c r="L76" s="473"/>
      <c r="M76" s="235"/>
      <c r="N76" s="235"/>
      <c r="P76" s="459"/>
      <c r="Q76" s="460"/>
      <c r="R76" s="460"/>
      <c r="S76" s="460"/>
      <c r="T76" s="460"/>
      <c r="U76" s="356"/>
      <c r="V76" s="570"/>
      <c r="W76" s="571"/>
      <c r="X76" s="568">
        <f t="shared" si="2"/>
        <v>0</v>
      </c>
      <c r="Y76" s="569"/>
      <c r="AD76" s="86" t="str">
        <f t="shared" si="3"/>
        <v/>
      </c>
    </row>
    <row r="77" spans="2:30" ht="42.75" customHeight="1" x14ac:dyDescent="0.25">
      <c r="B77" s="233" t="s">
        <v>94</v>
      </c>
      <c r="C77" s="465"/>
      <c r="D77" s="466"/>
      <c r="E77" s="466"/>
      <c r="F77" s="467"/>
      <c r="G77" s="471"/>
      <c r="H77" s="472"/>
      <c r="I77" s="472"/>
      <c r="J77" s="472"/>
      <c r="K77" s="472"/>
      <c r="L77" s="473"/>
      <c r="M77" s="235"/>
      <c r="N77" s="235"/>
      <c r="P77" s="459"/>
      <c r="Q77" s="460"/>
      <c r="R77" s="460"/>
      <c r="S77" s="460"/>
      <c r="T77" s="460"/>
      <c r="U77" s="356"/>
      <c r="V77" s="570"/>
      <c r="W77" s="571"/>
      <c r="X77" s="568">
        <f t="shared" si="2"/>
        <v>0</v>
      </c>
      <c r="Y77" s="569"/>
      <c r="AD77" s="86" t="str">
        <f t="shared" si="3"/>
        <v/>
      </c>
    </row>
    <row r="78" spans="2:30" ht="42.75" customHeight="1" x14ac:dyDescent="0.25">
      <c r="B78" s="233" t="s">
        <v>95</v>
      </c>
      <c r="C78" s="465"/>
      <c r="D78" s="466"/>
      <c r="E78" s="466"/>
      <c r="F78" s="467"/>
      <c r="G78" s="471"/>
      <c r="H78" s="472"/>
      <c r="I78" s="472"/>
      <c r="J78" s="472"/>
      <c r="K78" s="472"/>
      <c r="L78" s="473"/>
      <c r="M78" s="235"/>
      <c r="N78" s="235"/>
      <c r="P78" s="459"/>
      <c r="Q78" s="460"/>
      <c r="R78" s="460"/>
      <c r="S78" s="460"/>
      <c r="T78" s="460"/>
      <c r="U78" s="356"/>
      <c r="V78" s="570"/>
      <c r="W78" s="571"/>
      <c r="X78" s="568">
        <f t="shared" si="2"/>
        <v>0</v>
      </c>
      <c r="Y78" s="569"/>
      <c r="AD78" s="86" t="str">
        <f t="shared" si="3"/>
        <v/>
      </c>
    </row>
    <row r="79" spans="2:30" ht="42.75" customHeight="1" x14ac:dyDescent="0.25">
      <c r="B79" s="233" t="s">
        <v>96</v>
      </c>
      <c r="C79" s="465"/>
      <c r="D79" s="466"/>
      <c r="E79" s="466"/>
      <c r="F79" s="467"/>
      <c r="G79" s="471"/>
      <c r="H79" s="472"/>
      <c r="I79" s="472"/>
      <c r="J79" s="472"/>
      <c r="K79" s="472"/>
      <c r="L79" s="473"/>
      <c r="M79" s="235"/>
      <c r="N79" s="235"/>
      <c r="P79" s="459"/>
      <c r="Q79" s="460"/>
      <c r="R79" s="460"/>
      <c r="S79" s="460"/>
      <c r="T79" s="460"/>
      <c r="U79" s="356"/>
      <c r="V79" s="570"/>
      <c r="W79" s="571"/>
      <c r="X79" s="568">
        <f t="shared" si="2"/>
        <v>0</v>
      </c>
      <c r="Y79" s="569"/>
      <c r="AD79" s="86" t="str">
        <f t="shared" si="3"/>
        <v/>
      </c>
    </row>
    <row r="80" spans="2:30" ht="42.75" customHeight="1" x14ac:dyDescent="0.25">
      <c r="B80" s="233" t="s">
        <v>97</v>
      </c>
      <c r="C80" s="465"/>
      <c r="D80" s="466"/>
      <c r="E80" s="466"/>
      <c r="F80" s="467"/>
      <c r="G80" s="471"/>
      <c r="H80" s="472"/>
      <c r="I80" s="472"/>
      <c r="J80" s="472"/>
      <c r="K80" s="472"/>
      <c r="L80" s="473"/>
      <c r="M80" s="235"/>
      <c r="N80" s="235"/>
      <c r="P80" s="459"/>
      <c r="Q80" s="460"/>
      <c r="R80" s="460"/>
      <c r="S80" s="460"/>
      <c r="T80" s="460"/>
      <c r="U80" s="356"/>
      <c r="V80" s="570"/>
      <c r="W80" s="571"/>
      <c r="X80" s="568">
        <f t="shared" si="2"/>
        <v>0</v>
      </c>
      <c r="Y80" s="569"/>
      <c r="AD80" s="86" t="str">
        <f t="shared" si="3"/>
        <v/>
      </c>
    </row>
    <row r="81" spans="2:30" ht="42.75" customHeight="1" x14ac:dyDescent="0.25">
      <c r="B81" s="233" t="s">
        <v>98</v>
      </c>
      <c r="C81" s="465"/>
      <c r="D81" s="466"/>
      <c r="E81" s="466"/>
      <c r="F81" s="467"/>
      <c r="G81" s="471"/>
      <c r="H81" s="472"/>
      <c r="I81" s="472"/>
      <c r="J81" s="472"/>
      <c r="K81" s="472"/>
      <c r="L81" s="473"/>
      <c r="M81" s="235"/>
      <c r="N81" s="235"/>
      <c r="P81" s="459"/>
      <c r="Q81" s="460"/>
      <c r="R81" s="460"/>
      <c r="S81" s="460"/>
      <c r="T81" s="460"/>
      <c r="U81" s="356"/>
      <c r="V81" s="570"/>
      <c r="W81" s="571"/>
      <c r="X81" s="568">
        <f t="shared" si="2"/>
        <v>0</v>
      </c>
      <c r="Y81" s="569"/>
      <c r="AD81" s="86" t="str">
        <f t="shared" si="3"/>
        <v/>
      </c>
    </row>
    <row r="82" spans="2:30" ht="42.75" customHeight="1" x14ac:dyDescent="0.25">
      <c r="B82" s="233" t="s">
        <v>99</v>
      </c>
      <c r="C82" s="465"/>
      <c r="D82" s="466"/>
      <c r="E82" s="466"/>
      <c r="F82" s="467"/>
      <c r="G82" s="471"/>
      <c r="H82" s="472"/>
      <c r="I82" s="472"/>
      <c r="J82" s="472"/>
      <c r="K82" s="472"/>
      <c r="L82" s="473"/>
      <c r="M82" s="235"/>
      <c r="N82" s="235"/>
      <c r="P82" s="459"/>
      <c r="Q82" s="460"/>
      <c r="R82" s="460"/>
      <c r="S82" s="460"/>
      <c r="T82" s="460"/>
      <c r="U82" s="356"/>
      <c r="V82" s="570"/>
      <c r="W82" s="571"/>
      <c r="X82" s="568">
        <f t="shared" si="2"/>
        <v>0</v>
      </c>
      <c r="Y82" s="569"/>
      <c r="AD82" s="86" t="str">
        <f t="shared" si="3"/>
        <v/>
      </c>
    </row>
    <row r="83" spans="2:30" ht="42.75" customHeight="1" x14ac:dyDescent="0.25">
      <c r="B83" s="233" t="s">
        <v>100</v>
      </c>
      <c r="C83" s="465"/>
      <c r="D83" s="466"/>
      <c r="E83" s="466"/>
      <c r="F83" s="467"/>
      <c r="G83" s="471"/>
      <c r="H83" s="472"/>
      <c r="I83" s="472"/>
      <c r="J83" s="472"/>
      <c r="K83" s="472"/>
      <c r="L83" s="473"/>
      <c r="M83" s="235"/>
      <c r="N83" s="235"/>
      <c r="P83" s="459"/>
      <c r="Q83" s="460"/>
      <c r="R83" s="460"/>
      <c r="S83" s="460"/>
      <c r="T83" s="460"/>
      <c r="U83" s="356"/>
      <c r="V83" s="570"/>
      <c r="W83" s="571"/>
      <c r="X83" s="568">
        <f t="shared" si="2"/>
        <v>0</v>
      </c>
      <c r="Y83" s="569"/>
      <c r="AD83" s="86" t="str">
        <f t="shared" si="3"/>
        <v/>
      </c>
    </row>
    <row r="84" spans="2:30" ht="42.75" customHeight="1" x14ac:dyDescent="0.25">
      <c r="B84" s="233" t="s">
        <v>101</v>
      </c>
      <c r="C84" s="465"/>
      <c r="D84" s="466"/>
      <c r="E84" s="466"/>
      <c r="F84" s="467"/>
      <c r="G84" s="471"/>
      <c r="H84" s="472"/>
      <c r="I84" s="472"/>
      <c r="J84" s="472"/>
      <c r="K84" s="472"/>
      <c r="L84" s="473"/>
      <c r="M84" s="235"/>
      <c r="N84" s="235"/>
      <c r="P84" s="459"/>
      <c r="Q84" s="460"/>
      <c r="R84" s="460"/>
      <c r="S84" s="460"/>
      <c r="T84" s="460"/>
      <c r="U84" s="356"/>
      <c r="V84" s="570"/>
      <c r="W84" s="571"/>
      <c r="X84" s="568">
        <f t="shared" si="2"/>
        <v>0</v>
      </c>
      <c r="Y84" s="569"/>
      <c r="AD84" s="86" t="str">
        <f t="shared" si="3"/>
        <v/>
      </c>
    </row>
    <row r="85" spans="2:30" ht="42.75" customHeight="1" x14ac:dyDescent="0.25">
      <c r="B85" s="233" t="s">
        <v>102</v>
      </c>
      <c r="C85" s="465"/>
      <c r="D85" s="466"/>
      <c r="E85" s="466"/>
      <c r="F85" s="467"/>
      <c r="G85" s="471"/>
      <c r="H85" s="472"/>
      <c r="I85" s="472"/>
      <c r="J85" s="472"/>
      <c r="K85" s="472"/>
      <c r="L85" s="473"/>
      <c r="M85" s="235"/>
      <c r="N85" s="235"/>
      <c r="P85" s="459"/>
      <c r="Q85" s="460"/>
      <c r="R85" s="460"/>
      <c r="S85" s="460"/>
      <c r="T85" s="460"/>
      <c r="U85" s="356"/>
      <c r="V85" s="570"/>
      <c r="W85" s="571"/>
      <c r="X85" s="568">
        <f t="shared" si="2"/>
        <v>0</v>
      </c>
      <c r="Y85" s="569"/>
      <c r="AD85" s="86" t="str">
        <f t="shared" si="3"/>
        <v/>
      </c>
    </row>
    <row r="86" spans="2:30" ht="42.75" customHeight="1" x14ac:dyDescent="0.25">
      <c r="B86" s="233" t="s">
        <v>103</v>
      </c>
      <c r="C86" s="465"/>
      <c r="D86" s="466"/>
      <c r="E86" s="466"/>
      <c r="F86" s="467"/>
      <c r="G86" s="471"/>
      <c r="H86" s="472"/>
      <c r="I86" s="472"/>
      <c r="J86" s="472"/>
      <c r="K86" s="472"/>
      <c r="L86" s="473"/>
      <c r="M86" s="235"/>
      <c r="N86" s="235"/>
      <c r="P86" s="459"/>
      <c r="Q86" s="460"/>
      <c r="R86" s="460"/>
      <c r="S86" s="460"/>
      <c r="T86" s="460"/>
      <c r="U86" s="356"/>
      <c r="V86" s="570"/>
      <c r="W86" s="571"/>
      <c r="X86" s="568">
        <f t="shared" si="2"/>
        <v>0</v>
      </c>
      <c r="Y86" s="569"/>
      <c r="AD86" s="86" t="str">
        <f t="shared" si="3"/>
        <v/>
      </c>
    </row>
    <row r="87" spans="2:30" ht="42.75" customHeight="1" x14ac:dyDescent="0.25">
      <c r="B87" s="233" t="s">
        <v>104</v>
      </c>
      <c r="C87" s="465"/>
      <c r="D87" s="466"/>
      <c r="E87" s="466"/>
      <c r="F87" s="467"/>
      <c r="G87" s="471"/>
      <c r="H87" s="472"/>
      <c r="I87" s="472"/>
      <c r="J87" s="472"/>
      <c r="K87" s="472"/>
      <c r="L87" s="473"/>
      <c r="M87" s="235"/>
      <c r="N87" s="235"/>
      <c r="P87" s="459"/>
      <c r="Q87" s="460"/>
      <c r="R87" s="460"/>
      <c r="S87" s="460"/>
      <c r="T87" s="460"/>
      <c r="U87" s="356"/>
      <c r="V87" s="570"/>
      <c r="W87" s="571"/>
      <c r="X87" s="568">
        <f t="shared" si="2"/>
        <v>0</v>
      </c>
      <c r="Y87" s="569"/>
      <c r="AD87" s="86" t="str">
        <f t="shared" si="3"/>
        <v/>
      </c>
    </row>
    <row r="88" spans="2:30" ht="42.75" customHeight="1" x14ac:dyDescent="0.25">
      <c r="B88" s="233" t="s">
        <v>105</v>
      </c>
      <c r="C88" s="465"/>
      <c r="D88" s="466"/>
      <c r="E88" s="466"/>
      <c r="F88" s="467"/>
      <c r="G88" s="471"/>
      <c r="H88" s="472"/>
      <c r="I88" s="472"/>
      <c r="J88" s="472"/>
      <c r="K88" s="472"/>
      <c r="L88" s="473"/>
      <c r="M88" s="235"/>
      <c r="N88" s="235"/>
      <c r="P88" s="459"/>
      <c r="Q88" s="460"/>
      <c r="R88" s="460"/>
      <c r="S88" s="460"/>
      <c r="T88" s="460"/>
      <c r="U88" s="356"/>
      <c r="V88" s="570"/>
      <c r="W88" s="571"/>
      <c r="X88" s="568">
        <f t="shared" si="2"/>
        <v>0</v>
      </c>
      <c r="Y88" s="569"/>
      <c r="AD88" s="86" t="str">
        <f t="shared" si="3"/>
        <v/>
      </c>
    </row>
    <row r="89" spans="2:30" ht="42.75" customHeight="1" x14ac:dyDescent="0.25">
      <c r="B89" s="233" t="s">
        <v>106</v>
      </c>
      <c r="C89" s="465"/>
      <c r="D89" s="466"/>
      <c r="E89" s="466"/>
      <c r="F89" s="467"/>
      <c r="G89" s="471"/>
      <c r="H89" s="472"/>
      <c r="I89" s="472"/>
      <c r="J89" s="472"/>
      <c r="K89" s="472"/>
      <c r="L89" s="473"/>
      <c r="M89" s="235"/>
      <c r="N89" s="235"/>
      <c r="P89" s="459"/>
      <c r="Q89" s="460"/>
      <c r="R89" s="460"/>
      <c r="S89" s="460"/>
      <c r="T89" s="460"/>
      <c r="U89" s="356"/>
      <c r="V89" s="570"/>
      <c r="W89" s="571"/>
      <c r="X89" s="568">
        <f t="shared" si="2"/>
        <v>0</v>
      </c>
      <c r="Y89" s="569"/>
      <c r="AD89" s="86" t="str">
        <f t="shared" si="3"/>
        <v/>
      </c>
    </row>
    <row r="90" spans="2:30" ht="42.75" customHeight="1" x14ac:dyDescent="0.25">
      <c r="B90" s="233" t="s">
        <v>107</v>
      </c>
      <c r="C90" s="465"/>
      <c r="D90" s="466"/>
      <c r="E90" s="466"/>
      <c r="F90" s="467"/>
      <c r="G90" s="471"/>
      <c r="H90" s="472"/>
      <c r="I90" s="472"/>
      <c r="J90" s="472"/>
      <c r="K90" s="472"/>
      <c r="L90" s="473"/>
      <c r="M90" s="235"/>
      <c r="N90" s="235"/>
      <c r="P90" s="459"/>
      <c r="Q90" s="460"/>
      <c r="R90" s="460"/>
      <c r="S90" s="460"/>
      <c r="T90" s="460"/>
      <c r="U90" s="356"/>
      <c r="V90" s="570"/>
      <c r="W90" s="571"/>
      <c r="X90" s="568">
        <f t="shared" si="2"/>
        <v>0</v>
      </c>
      <c r="Y90" s="569"/>
      <c r="AD90" s="86" t="str">
        <f t="shared" si="3"/>
        <v/>
      </c>
    </row>
    <row r="91" spans="2:30" ht="42.75" customHeight="1" x14ac:dyDescent="0.25">
      <c r="B91" s="233" t="s">
        <v>108</v>
      </c>
      <c r="C91" s="465"/>
      <c r="D91" s="466"/>
      <c r="E91" s="466"/>
      <c r="F91" s="467"/>
      <c r="G91" s="471"/>
      <c r="H91" s="472"/>
      <c r="I91" s="472"/>
      <c r="J91" s="472"/>
      <c r="K91" s="472"/>
      <c r="L91" s="473"/>
      <c r="M91" s="235"/>
      <c r="N91" s="235"/>
      <c r="P91" s="459"/>
      <c r="Q91" s="460"/>
      <c r="R91" s="460"/>
      <c r="S91" s="460"/>
      <c r="T91" s="460"/>
      <c r="U91" s="356"/>
      <c r="V91" s="570"/>
      <c r="W91" s="571"/>
      <c r="X91" s="568">
        <f t="shared" si="2"/>
        <v>0</v>
      </c>
      <c r="Y91" s="569"/>
      <c r="AD91" s="86" t="str">
        <f t="shared" si="3"/>
        <v/>
      </c>
    </row>
    <row r="92" spans="2:30" ht="42.75" customHeight="1" x14ac:dyDescent="0.25">
      <c r="B92" s="233" t="s">
        <v>109</v>
      </c>
      <c r="C92" s="465"/>
      <c r="D92" s="466"/>
      <c r="E92" s="466"/>
      <c r="F92" s="467"/>
      <c r="G92" s="471"/>
      <c r="H92" s="472"/>
      <c r="I92" s="472"/>
      <c r="J92" s="472"/>
      <c r="K92" s="472"/>
      <c r="L92" s="473"/>
      <c r="M92" s="235"/>
      <c r="N92" s="235"/>
      <c r="P92" s="459"/>
      <c r="Q92" s="460"/>
      <c r="R92" s="460"/>
      <c r="S92" s="460"/>
      <c r="T92" s="460"/>
      <c r="U92" s="356"/>
      <c r="V92" s="570"/>
      <c r="W92" s="571"/>
      <c r="X92" s="568">
        <f t="shared" si="2"/>
        <v>0</v>
      </c>
      <c r="Y92" s="569"/>
      <c r="AD92" s="86" t="str">
        <f t="shared" si="3"/>
        <v/>
      </c>
    </row>
    <row r="93" spans="2:30" ht="42.75" customHeight="1" x14ac:dyDescent="0.25">
      <c r="B93" s="233" t="s">
        <v>110</v>
      </c>
      <c r="C93" s="465"/>
      <c r="D93" s="466"/>
      <c r="E93" s="466"/>
      <c r="F93" s="467"/>
      <c r="G93" s="471"/>
      <c r="H93" s="472"/>
      <c r="I93" s="472"/>
      <c r="J93" s="472"/>
      <c r="K93" s="472"/>
      <c r="L93" s="473"/>
      <c r="M93" s="235"/>
      <c r="N93" s="235"/>
      <c r="P93" s="459"/>
      <c r="Q93" s="460"/>
      <c r="R93" s="460"/>
      <c r="S93" s="460"/>
      <c r="T93" s="460"/>
      <c r="U93" s="356"/>
      <c r="V93" s="570"/>
      <c r="W93" s="571"/>
      <c r="X93" s="568">
        <f t="shared" si="2"/>
        <v>0</v>
      </c>
      <c r="Y93" s="569"/>
      <c r="AD93" s="86" t="str">
        <f t="shared" si="3"/>
        <v/>
      </c>
    </row>
    <row r="94" spans="2:30" ht="42.75" customHeight="1" x14ac:dyDescent="0.25">
      <c r="B94" s="233" t="s">
        <v>111</v>
      </c>
      <c r="C94" s="465"/>
      <c r="D94" s="466"/>
      <c r="E94" s="466"/>
      <c r="F94" s="467"/>
      <c r="G94" s="471"/>
      <c r="H94" s="472"/>
      <c r="I94" s="472"/>
      <c r="J94" s="472"/>
      <c r="K94" s="472"/>
      <c r="L94" s="473"/>
      <c r="M94" s="235"/>
      <c r="N94" s="235"/>
      <c r="P94" s="459"/>
      <c r="Q94" s="460"/>
      <c r="R94" s="460"/>
      <c r="S94" s="460"/>
      <c r="T94" s="460"/>
      <c r="U94" s="356"/>
      <c r="V94" s="570"/>
      <c r="W94" s="571"/>
      <c r="X94" s="568">
        <f t="shared" si="2"/>
        <v>0</v>
      </c>
      <c r="Y94" s="569"/>
      <c r="AD94" s="86" t="str">
        <f t="shared" si="3"/>
        <v/>
      </c>
    </row>
    <row r="95" spans="2:30" ht="42.75" customHeight="1" x14ac:dyDescent="0.25">
      <c r="B95" s="233" t="s">
        <v>112</v>
      </c>
      <c r="C95" s="465"/>
      <c r="D95" s="466"/>
      <c r="E95" s="466"/>
      <c r="F95" s="467"/>
      <c r="G95" s="471"/>
      <c r="H95" s="472"/>
      <c r="I95" s="472"/>
      <c r="J95" s="472"/>
      <c r="K95" s="472"/>
      <c r="L95" s="473"/>
      <c r="M95" s="235"/>
      <c r="N95" s="235"/>
      <c r="P95" s="459"/>
      <c r="Q95" s="460"/>
      <c r="R95" s="460"/>
      <c r="S95" s="460"/>
      <c r="T95" s="460"/>
      <c r="U95" s="356"/>
      <c r="V95" s="570"/>
      <c r="W95" s="571"/>
      <c r="X95" s="568">
        <f t="shared" si="2"/>
        <v>0</v>
      </c>
      <c r="Y95" s="569"/>
      <c r="AD95" s="86" t="str">
        <f t="shared" si="3"/>
        <v/>
      </c>
    </row>
    <row r="96" spans="2:30" ht="42.75" customHeight="1" x14ac:dyDescent="0.25">
      <c r="B96" s="233" t="s">
        <v>113</v>
      </c>
      <c r="C96" s="465"/>
      <c r="D96" s="466"/>
      <c r="E96" s="466"/>
      <c r="F96" s="467"/>
      <c r="G96" s="471"/>
      <c r="H96" s="472"/>
      <c r="I96" s="472"/>
      <c r="J96" s="472"/>
      <c r="K96" s="472"/>
      <c r="L96" s="473"/>
      <c r="M96" s="235"/>
      <c r="N96" s="235"/>
      <c r="P96" s="459"/>
      <c r="Q96" s="460"/>
      <c r="R96" s="460"/>
      <c r="S96" s="460"/>
      <c r="T96" s="460"/>
      <c r="U96" s="356"/>
      <c r="V96" s="570"/>
      <c r="W96" s="571"/>
      <c r="X96" s="568">
        <f t="shared" si="2"/>
        <v>0</v>
      </c>
      <c r="Y96" s="569"/>
      <c r="AD96" s="86" t="str">
        <f t="shared" si="3"/>
        <v/>
      </c>
    </row>
    <row r="97" spans="2:30" ht="42.75" customHeight="1" x14ac:dyDescent="0.25">
      <c r="B97" s="233" t="s">
        <v>114</v>
      </c>
      <c r="C97" s="465"/>
      <c r="D97" s="466"/>
      <c r="E97" s="466"/>
      <c r="F97" s="467"/>
      <c r="G97" s="471"/>
      <c r="H97" s="472"/>
      <c r="I97" s="472"/>
      <c r="J97" s="472"/>
      <c r="K97" s="472"/>
      <c r="L97" s="473"/>
      <c r="M97" s="235"/>
      <c r="N97" s="235"/>
      <c r="P97" s="459"/>
      <c r="Q97" s="460"/>
      <c r="R97" s="460"/>
      <c r="S97" s="460"/>
      <c r="T97" s="460"/>
      <c r="U97" s="356"/>
      <c r="V97" s="570"/>
      <c r="W97" s="571"/>
      <c r="X97" s="568">
        <f t="shared" si="2"/>
        <v>0</v>
      </c>
      <c r="Y97" s="569"/>
      <c r="AD97" s="86" t="str">
        <f t="shared" si="3"/>
        <v/>
      </c>
    </row>
    <row r="98" spans="2:30" ht="42.75" customHeight="1" x14ac:dyDescent="0.25">
      <c r="B98" s="233" t="s">
        <v>115</v>
      </c>
      <c r="C98" s="465"/>
      <c r="D98" s="466"/>
      <c r="E98" s="466"/>
      <c r="F98" s="467"/>
      <c r="G98" s="471"/>
      <c r="H98" s="472"/>
      <c r="I98" s="472"/>
      <c r="J98" s="472"/>
      <c r="K98" s="472"/>
      <c r="L98" s="473"/>
      <c r="M98" s="235"/>
      <c r="N98" s="235"/>
      <c r="P98" s="459"/>
      <c r="Q98" s="460"/>
      <c r="R98" s="460"/>
      <c r="S98" s="460"/>
      <c r="T98" s="460"/>
      <c r="U98" s="356"/>
      <c r="V98" s="570"/>
      <c r="W98" s="571"/>
      <c r="X98" s="568">
        <f t="shared" si="2"/>
        <v>0</v>
      </c>
      <c r="Y98" s="569"/>
      <c r="AD98" s="86" t="str">
        <f t="shared" si="3"/>
        <v/>
      </c>
    </row>
    <row r="99" spans="2:30" ht="42.75" customHeight="1" x14ac:dyDescent="0.25">
      <c r="B99" s="233" t="s">
        <v>116</v>
      </c>
      <c r="C99" s="465"/>
      <c r="D99" s="466"/>
      <c r="E99" s="466"/>
      <c r="F99" s="467"/>
      <c r="G99" s="471"/>
      <c r="H99" s="472"/>
      <c r="I99" s="472"/>
      <c r="J99" s="472"/>
      <c r="K99" s="472"/>
      <c r="L99" s="473"/>
      <c r="M99" s="235"/>
      <c r="N99" s="235"/>
      <c r="P99" s="459"/>
      <c r="Q99" s="460"/>
      <c r="R99" s="460"/>
      <c r="S99" s="460"/>
      <c r="T99" s="460"/>
      <c r="U99" s="356"/>
      <c r="V99" s="570"/>
      <c r="W99" s="571"/>
      <c r="X99" s="568">
        <f t="shared" si="2"/>
        <v>0</v>
      </c>
      <c r="Y99" s="569"/>
      <c r="AD99" s="86" t="str">
        <f t="shared" si="3"/>
        <v/>
      </c>
    </row>
    <row r="100" spans="2:30" ht="42.75" customHeight="1" x14ac:dyDescent="0.25">
      <c r="B100" s="233" t="s">
        <v>117</v>
      </c>
      <c r="C100" s="465"/>
      <c r="D100" s="466"/>
      <c r="E100" s="466"/>
      <c r="F100" s="467"/>
      <c r="G100" s="471"/>
      <c r="H100" s="472"/>
      <c r="I100" s="472"/>
      <c r="J100" s="472"/>
      <c r="K100" s="472"/>
      <c r="L100" s="473"/>
      <c r="M100" s="235"/>
      <c r="N100" s="235"/>
      <c r="P100" s="459"/>
      <c r="Q100" s="460"/>
      <c r="R100" s="460"/>
      <c r="S100" s="460"/>
      <c r="T100" s="460"/>
      <c r="U100" s="356"/>
      <c r="V100" s="570"/>
      <c r="W100" s="571"/>
      <c r="X100" s="568">
        <f t="shared" si="2"/>
        <v>0</v>
      </c>
      <c r="Y100" s="569"/>
      <c r="AD100" s="86" t="str">
        <f t="shared" si="3"/>
        <v/>
      </c>
    </row>
    <row r="101" spans="2:30" ht="42.75" customHeight="1" x14ac:dyDescent="0.25">
      <c r="B101" s="233" t="s">
        <v>118</v>
      </c>
      <c r="C101" s="465"/>
      <c r="D101" s="466"/>
      <c r="E101" s="466"/>
      <c r="F101" s="467"/>
      <c r="G101" s="471"/>
      <c r="H101" s="472"/>
      <c r="I101" s="472"/>
      <c r="J101" s="472"/>
      <c r="K101" s="472"/>
      <c r="L101" s="473"/>
      <c r="M101" s="235"/>
      <c r="N101" s="235"/>
      <c r="P101" s="459"/>
      <c r="Q101" s="460"/>
      <c r="R101" s="460"/>
      <c r="S101" s="460"/>
      <c r="T101" s="460"/>
      <c r="U101" s="356"/>
      <c r="V101" s="570"/>
      <c r="W101" s="571"/>
      <c r="X101" s="568">
        <f t="shared" si="2"/>
        <v>0</v>
      </c>
      <c r="Y101" s="569"/>
      <c r="AD101" s="86" t="str">
        <f t="shared" si="3"/>
        <v/>
      </c>
    </row>
    <row r="102" spans="2:30" ht="42.75" customHeight="1" x14ac:dyDescent="0.25">
      <c r="B102" s="233" t="s">
        <v>119</v>
      </c>
      <c r="C102" s="465"/>
      <c r="D102" s="466"/>
      <c r="E102" s="466"/>
      <c r="F102" s="467"/>
      <c r="G102" s="471"/>
      <c r="H102" s="472"/>
      <c r="I102" s="472"/>
      <c r="J102" s="472"/>
      <c r="K102" s="472"/>
      <c r="L102" s="473"/>
      <c r="M102" s="235"/>
      <c r="N102" s="235"/>
      <c r="P102" s="459"/>
      <c r="Q102" s="460"/>
      <c r="R102" s="460"/>
      <c r="S102" s="460"/>
      <c r="T102" s="460"/>
      <c r="U102" s="356"/>
      <c r="V102" s="570"/>
      <c r="W102" s="571"/>
      <c r="X102" s="568">
        <f t="shared" si="2"/>
        <v>0</v>
      </c>
      <c r="Y102" s="569"/>
      <c r="AD102" s="86" t="str">
        <f t="shared" si="3"/>
        <v/>
      </c>
    </row>
    <row r="103" spans="2:30" ht="42.75" customHeight="1" x14ac:dyDescent="0.25">
      <c r="B103" s="233" t="s">
        <v>120</v>
      </c>
      <c r="C103" s="465"/>
      <c r="D103" s="466"/>
      <c r="E103" s="466"/>
      <c r="F103" s="467"/>
      <c r="G103" s="471"/>
      <c r="H103" s="472"/>
      <c r="I103" s="472"/>
      <c r="J103" s="472"/>
      <c r="K103" s="472"/>
      <c r="L103" s="473"/>
      <c r="M103" s="235"/>
      <c r="N103" s="235"/>
      <c r="P103" s="459"/>
      <c r="Q103" s="460"/>
      <c r="R103" s="460"/>
      <c r="S103" s="460"/>
      <c r="T103" s="460"/>
      <c r="U103" s="356"/>
      <c r="V103" s="570"/>
      <c r="W103" s="571"/>
      <c r="X103" s="568">
        <f t="shared" si="2"/>
        <v>0</v>
      </c>
      <c r="Y103" s="569"/>
      <c r="AD103" s="86" t="str">
        <f t="shared" si="3"/>
        <v/>
      </c>
    </row>
    <row r="104" spans="2:30" ht="42.75" customHeight="1" x14ac:dyDescent="0.25">
      <c r="B104" s="233" t="s">
        <v>121</v>
      </c>
      <c r="C104" s="465"/>
      <c r="D104" s="466"/>
      <c r="E104" s="466"/>
      <c r="F104" s="467"/>
      <c r="G104" s="471"/>
      <c r="H104" s="472"/>
      <c r="I104" s="472"/>
      <c r="J104" s="472"/>
      <c r="K104" s="472"/>
      <c r="L104" s="473"/>
      <c r="M104" s="235"/>
      <c r="N104" s="235"/>
      <c r="P104" s="459"/>
      <c r="Q104" s="460"/>
      <c r="R104" s="460"/>
      <c r="S104" s="460"/>
      <c r="T104" s="460"/>
      <c r="U104" s="356"/>
      <c r="V104" s="570"/>
      <c r="W104" s="571"/>
      <c r="X104" s="568">
        <f t="shared" si="2"/>
        <v>0</v>
      </c>
      <c r="Y104" s="569"/>
      <c r="AD104" s="86" t="str">
        <f t="shared" si="3"/>
        <v/>
      </c>
    </row>
    <row r="105" spans="2:30" ht="42.75" customHeight="1" x14ac:dyDescent="0.25">
      <c r="B105" s="233" t="s">
        <v>122</v>
      </c>
      <c r="C105" s="465"/>
      <c r="D105" s="466"/>
      <c r="E105" s="466"/>
      <c r="F105" s="467"/>
      <c r="G105" s="471"/>
      <c r="H105" s="472"/>
      <c r="I105" s="472"/>
      <c r="J105" s="472"/>
      <c r="K105" s="472"/>
      <c r="L105" s="473"/>
      <c r="M105" s="235"/>
      <c r="N105" s="235"/>
      <c r="P105" s="459"/>
      <c r="Q105" s="460"/>
      <c r="R105" s="460"/>
      <c r="S105" s="460"/>
      <c r="T105" s="460"/>
      <c r="U105" s="356"/>
      <c r="V105" s="570"/>
      <c r="W105" s="571"/>
      <c r="X105" s="568">
        <f t="shared" si="2"/>
        <v>0</v>
      </c>
      <c r="Y105" s="569"/>
      <c r="AD105" s="86" t="str">
        <f t="shared" si="3"/>
        <v/>
      </c>
    </row>
    <row r="106" spans="2:30" ht="42.75" customHeight="1" x14ac:dyDescent="0.25">
      <c r="B106" s="233" t="s">
        <v>123</v>
      </c>
      <c r="C106" s="465"/>
      <c r="D106" s="466"/>
      <c r="E106" s="466"/>
      <c r="F106" s="467"/>
      <c r="G106" s="471"/>
      <c r="H106" s="472"/>
      <c r="I106" s="472"/>
      <c r="J106" s="472"/>
      <c r="K106" s="472"/>
      <c r="L106" s="473"/>
      <c r="M106" s="235"/>
      <c r="N106" s="235"/>
      <c r="P106" s="459"/>
      <c r="Q106" s="460"/>
      <c r="R106" s="460"/>
      <c r="S106" s="460"/>
      <c r="T106" s="460"/>
      <c r="U106" s="356"/>
      <c r="V106" s="570"/>
      <c r="W106" s="571"/>
      <c r="X106" s="568">
        <f t="shared" si="2"/>
        <v>0</v>
      </c>
      <c r="Y106" s="569"/>
      <c r="AD106" s="86" t="str">
        <f t="shared" si="3"/>
        <v/>
      </c>
    </row>
    <row r="107" spans="2:30" ht="42.75" customHeight="1" x14ac:dyDescent="0.25">
      <c r="B107" s="233" t="s">
        <v>124</v>
      </c>
      <c r="C107" s="465"/>
      <c r="D107" s="466"/>
      <c r="E107" s="466"/>
      <c r="F107" s="467"/>
      <c r="G107" s="471"/>
      <c r="H107" s="472"/>
      <c r="I107" s="472"/>
      <c r="J107" s="472"/>
      <c r="K107" s="472"/>
      <c r="L107" s="473"/>
      <c r="M107" s="235"/>
      <c r="N107" s="235"/>
      <c r="P107" s="459"/>
      <c r="Q107" s="460"/>
      <c r="R107" s="460"/>
      <c r="S107" s="460"/>
      <c r="T107" s="460"/>
      <c r="U107" s="356"/>
      <c r="V107" s="570"/>
      <c r="W107" s="571"/>
      <c r="X107" s="568">
        <f t="shared" si="2"/>
        <v>0</v>
      </c>
      <c r="Y107" s="569"/>
      <c r="AD107" s="86" t="str">
        <f t="shared" si="3"/>
        <v/>
      </c>
    </row>
    <row r="108" spans="2:30" ht="42.75" customHeight="1" x14ac:dyDescent="0.25">
      <c r="B108" s="233" t="s">
        <v>125</v>
      </c>
      <c r="C108" s="465"/>
      <c r="D108" s="466"/>
      <c r="E108" s="466"/>
      <c r="F108" s="467"/>
      <c r="G108" s="471"/>
      <c r="H108" s="472"/>
      <c r="I108" s="472"/>
      <c r="J108" s="472"/>
      <c r="K108" s="472"/>
      <c r="L108" s="473"/>
      <c r="M108" s="235"/>
      <c r="N108" s="235"/>
      <c r="P108" s="459"/>
      <c r="Q108" s="460"/>
      <c r="R108" s="460"/>
      <c r="S108" s="460"/>
      <c r="T108" s="460"/>
      <c r="U108" s="356"/>
      <c r="V108" s="570"/>
      <c r="W108" s="571"/>
      <c r="X108" s="568">
        <f t="shared" si="2"/>
        <v>0</v>
      </c>
      <c r="Y108" s="569"/>
      <c r="AD108" s="86" t="str">
        <f t="shared" si="3"/>
        <v/>
      </c>
    </row>
    <row r="109" spans="2:30" ht="42.75" customHeight="1" x14ac:dyDescent="0.25">
      <c r="B109" s="233" t="s">
        <v>126</v>
      </c>
      <c r="C109" s="465"/>
      <c r="D109" s="466"/>
      <c r="E109" s="466"/>
      <c r="F109" s="467"/>
      <c r="G109" s="471"/>
      <c r="H109" s="472"/>
      <c r="I109" s="472"/>
      <c r="J109" s="472"/>
      <c r="K109" s="472"/>
      <c r="L109" s="473"/>
      <c r="M109" s="235"/>
      <c r="N109" s="235"/>
      <c r="P109" s="459"/>
      <c r="Q109" s="460"/>
      <c r="R109" s="460"/>
      <c r="S109" s="460"/>
      <c r="T109" s="460"/>
      <c r="U109" s="356"/>
      <c r="V109" s="570"/>
      <c r="W109" s="571"/>
      <c r="X109" s="568">
        <f t="shared" si="2"/>
        <v>0</v>
      </c>
      <c r="Y109" s="569"/>
      <c r="AD109" s="86" t="str">
        <f t="shared" si="3"/>
        <v/>
      </c>
    </row>
    <row r="110" spans="2:30" ht="7.5" customHeight="1" x14ac:dyDescent="0.25">
      <c r="C110" s="1"/>
      <c r="H110" s="20"/>
      <c r="P110" s="220"/>
      <c r="Q110" s="220"/>
      <c r="R110" s="220"/>
      <c r="X110" s="221"/>
      <c r="Y110" s="221"/>
      <c r="Z110" s="27"/>
      <c r="AA110" s="27"/>
    </row>
    <row r="111" spans="2:30" ht="30.75" customHeight="1" x14ac:dyDescent="0.25">
      <c r="B111" s="237"/>
      <c r="C111" s="105"/>
      <c r="D111" s="105"/>
      <c r="E111" s="105"/>
      <c r="P111" s="220"/>
      <c r="Q111" s="220"/>
      <c r="R111" s="220"/>
      <c r="U111" s="27"/>
      <c r="V111" s="27"/>
      <c r="W111" s="230" t="s">
        <v>127</v>
      </c>
      <c r="X111" s="479">
        <f>SUM(X50:Y109)</f>
        <v>0</v>
      </c>
      <c r="Y111" s="480"/>
      <c r="Z111" s="27"/>
      <c r="AA111" s="27"/>
    </row>
    <row r="112" spans="2:30" ht="7.5" customHeight="1" x14ac:dyDescent="0.25">
      <c r="C112" s="1"/>
      <c r="H112" s="20"/>
      <c r="P112" s="57"/>
      <c r="Q112" s="57"/>
      <c r="R112" s="57"/>
      <c r="Z112" s="27"/>
      <c r="AA112" s="27"/>
    </row>
    <row r="113" spans="1:43" ht="13.5" customHeight="1" x14ac:dyDescent="0.25">
      <c r="A113" s="175"/>
      <c r="B113" s="27"/>
      <c r="C113" s="27"/>
      <c r="D113" s="27"/>
      <c r="E113" s="27"/>
      <c r="F113" s="27"/>
      <c r="G113" s="27"/>
      <c r="H113" s="27"/>
      <c r="I113" s="27"/>
      <c r="J113" s="27"/>
      <c r="P113" s="27"/>
      <c r="Q113" s="27"/>
      <c r="R113" s="27"/>
      <c r="S113" s="218"/>
      <c r="T113" s="218"/>
      <c r="X113" s="58"/>
      <c r="Y113" s="229"/>
      <c r="Z113" s="218"/>
      <c r="AA113" s="27"/>
    </row>
    <row r="114" spans="1:43" ht="32.25" customHeight="1" x14ac:dyDescent="0.25">
      <c r="A114" s="175"/>
      <c r="B114" s="27"/>
      <c r="C114" s="27"/>
      <c r="D114" s="27"/>
      <c r="E114" s="27"/>
      <c r="F114" s="27"/>
      <c r="G114" s="27"/>
      <c r="H114" s="27"/>
      <c r="I114" s="27"/>
      <c r="J114" s="27"/>
      <c r="P114" s="27"/>
      <c r="Q114" s="27"/>
      <c r="R114" s="27"/>
      <c r="S114" s="218"/>
      <c r="T114" s="218"/>
      <c r="Z114" s="218"/>
      <c r="AA114" s="27"/>
    </row>
    <row r="115" spans="1:43" ht="40.5" customHeight="1" x14ac:dyDescent="0.25">
      <c r="B115" s="474" t="s">
        <v>128</v>
      </c>
      <c r="C115" s="474"/>
      <c r="D115" s="474"/>
      <c r="E115" s="474"/>
      <c r="F115" s="27"/>
      <c r="G115" s="27"/>
      <c r="H115" s="27"/>
      <c r="I115" s="27"/>
      <c r="J115" s="27"/>
      <c r="P115" s="572" t="s">
        <v>59</v>
      </c>
      <c r="Q115" s="572"/>
      <c r="R115" s="54"/>
      <c r="S115" s="54"/>
      <c r="T115" s="54"/>
    </row>
    <row r="116" spans="1:43" ht="96.75" customHeight="1" x14ac:dyDescent="0.25">
      <c r="B116" s="227" t="s">
        <v>129</v>
      </c>
      <c r="C116" s="468" t="s">
        <v>130</v>
      </c>
      <c r="D116" s="469"/>
      <c r="E116" s="469"/>
      <c r="F116" s="470"/>
      <c r="G116" s="468" t="s">
        <v>131</v>
      </c>
      <c r="H116" s="469"/>
      <c r="I116" s="469"/>
      <c r="J116" s="469"/>
      <c r="K116" s="469"/>
      <c r="L116" s="470"/>
      <c r="M116" s="475" t="s">
        <v>63</v>
      </c>
      <c r="N116" s="476"/>
      <c r="P116" s="592" t="s">
        <v>132</v>
      </c>
      <c r="Q116" s="540"/>
      <c r="R116" s="540"/>
      <c r="S116" s="540"/>
      <c r="T116" s="540"/>
      <c r="U116" s="593"/>
      <c r="V116" s="344" t="s">
        <v>133</v>
      </c>
      <c r="W116" s="343" t="s">
        <v>134</v>
      </c>
      <c r="X116" s="592" t="s">
        <v>66</v>
      </c>
      <c r="Y116" s="593"/>
    </row>
    <row r="117" spans="1:43" ht="43.5" customHeight="1" x14ac:dyDescent="0.25">
      <c r="B117" s="233" t="s">
        <v>67</v>
      </c>
      <c r="C117" s="465" t="s">
        <v>135</v>
      </c>
      <c r="D117" s="466"/>
      <c r="E117" s="466"/>
      <c r="F117" s="467"/>
      <c r="G117" s="465"/>
      <c r="H117" s="466"/>
      <c r="I117" s="466"/>
      <c r="J117" s="466"/>
      <c r="K117" s="466"/>
      <c r="L117" s="467"/>
      <c r="M117" s="463"/>
      <c r="N117" s="464"/>
      <c r="P117" s="481"/>
      <c r="Q117" s="482"/>
      <c r="R117" s="482"/>
      <c r="S117" s="482"/>
      <c r="T117" s="482"/>
      <c r="U117" s="483"/>
      <c r="V117" s="345"/>
      <c r="W117" s="342"/>
      <c r="X117" s="484">
        <f>IF(V117="",W117*1,V117*W117)</f>
        <v>0</v>
      </c>
      <c r="Y117" s="485"/>
      <c r="Z117" s="349"/>
      <c r="AA117" s="86"/>
      <c r="AB117" s="86"/>
      <c r="AC117" s="86"/>
      <c r="AD117" s="86" t="str">
        <f>IF(OR(C117="Välj tjänst",C117=""),"",B117&amp;" "&amp;C117)</f>
        <v/>
      </c>
      <c r="AE117" s="86"/>
      <c r="AF117" s="86"/>
      <c r="AG117" s="86"/>
      <c r="AH117" s="86"/>
      <c r="AI117" s="86"/>
      <c r="AJ117" s="86"/>
      <c r="AK117" s="86"/>
      <c r="AL117" s="86"/>
      <c r="AM117" s="86"/>
      <c r="AN117" s="86"/>
      <c r="AO117" s="86"/>
      <c r="AP117" s="86"/>
      <c r="AQ117" s="86"/>
    </row>
    <row r="118" spans="1:43" ht="42.75" customHeight="1" x14ac:dyDescent="0.25">
      <c r="B118" s="233" t="s">
        <v>68</v>
      </c>
      <c r="C118" s="465" t="s">
        <v>135</v>
      </c>
      <c r="D118" s="466"/>
      <c r="E118" s="466"/>
      <c r="F118" s="467"/>
      <c r="G118" s="465"/>
      <c r="H118" s="466"/>
      <c r="I118" s="466"/>
      <c r="J118" s="466"/>
      <c r="K118" s="466"/>
      <c r="L118" s="467"/>
      <c r="M118" s="463"/>
      <c r="N118" s="464"/>
      <c r="P118" s="481"/>
      <c r="Q118" s="482"/>
      <c r="R118" s="482"/>
      <c r="S118" s="482"/>
      <c r="T118" s="482"/>
      <c r="U118" s="483"/>
      <c r="V118" s="345"/>
      <c r="W118" s="342"/>
      <c r="X118" s="484">
        <f t="shared" ref="X118:X131" si="4">IF(V118="",W118*1,V118*W118)</f>
        <v>0</v>
      </c>
      <c r="Y118" s="485"/>
      <c r="AD118" s="86" t="str">
        <f t="shared" ref="AD118:AD181" si="5">IF(OR(C118="Välj tjänst",C118=""),"",B118&amp;" "&amp;C118)</f>
        <v/>
      </c>
    </row>
    <row r="119" spans="1:43" ht="42.75" customHeight="1" x14ac:dyDescent="0.25">
      <c r="B119" s="233" t="s">
        <v>69</v>
      </c>
      <c r="C119" s="465" t="s">
        <v>135</v>
      </c>
      <c r="D119" s="466"/>
      <c r="E119" s="466"/>
      <c r="F119" s="467"/>
      <c r="G119" s="465"/>
      <c r="H119" s="466"/>
      <c r="I119" s="466"/>
      <c r="J119" s="466"/>
      <c r="K119" s="466"/>
      <c r="L119" s="467"/>
      <c r="M119" s="463"/>
      <c r="N119" s="464"/>
      <c r="P119" s="481"/>
      <c r="Q119" s="482"/>
      <c r="R119" s="482"/>
      <c r="S119" s="482"/>
      <c r="T119" s="482"/>
      <c r="U119" s="483"/>
      <c r="V119" s="345"/>
      <c r="W119" s="342"/>
      <c r="X119" s="484">
        <f t="shared" si="4"/>
        <v>0</v>
      </c>
      <c r="Y119" s="485"/>
      <c r="AD119" s="86" t="str">
        <f t="shared" si="5"/>
        <v/>
      </c>
    </row>
    <row r="120" spans="1:43" ht="42.75" customHeight="1" x14ac:dyDescent="0.25">
      <c r="B120" s="233" t="s">
        <v>70</v>
      </c>
      <c r="C120" s="465" t="s">
        <v>135</v>
      </c>
      <c r="D120" s="466"/>
      <c r="E120" s="466"/>
      <c r="F120" s="467"/>
      <c r="G120" s="465"/>
      <c r="H120" s="466"/>
      <c r="I120" s="466"/>
      <c r="J120" s="466"/>
      <c r="K120" s="466"/>
      <c r="L120" s="467"/>
      <c r="M120" s="463"/>
      <c r="N120" s="464"/>
      <c r="P120" s="481"/>
      <c r="Q120" s="482"/>
      <c r="R120" s="482"/>
      <c r="S120" s="482"/>
      <c r="T120" s="482"/>
      <c r="U120" s="483"/>
      <c r="V120" s="345"/>
      <c r="W120" s="342"/>
      <c r="X120" s="484">
        <f t="shared" si="4"/>
        <v>0</v>
      </c>
      <c r="Y120" s="485"/>
      <c r="AD120" s="86" t="str">
        <f t="shared" si="5"/>
        <v/>
      </c>
    </row>
    <row r="121" spans="1:43" ht="42.75" customHeight="1" x14ac:dyDescent="0.25">
      <c r="B121" s="233" t="s">
        <v>71</v>
      </c>
      <c r="C121" s="465" t="s">
        <v>135</v>
      </c>
      <c r="D121" s="466"/>
      <c r="E121" s="466"/>
      <c r="F121" s="467"/>
      <c r="G121" s="465"/>
      <c r="H121" s="466"/>
      <c r="I121" s="466"/>
      <c r="J121" s="466"/>
      <c r="K121" s="466"/>
      <c r="L121" s="467"/>
      <c r="M121" s="463"/>
      <c r="N121" s="464"/>
      <c r="P121" s="481"/>
      <c r="Q121" s="482"/>
      <c r="R121" s="482"/>
      <c r="S121" s="482"/>
      <c r="T121" s="482"/>
      <c r="U121" s="483"/>
      <c r="V121" s="345"/>
      <c r="W121" s="342"/>
      <c r="X121" s="484">
        <f t="shared" si="4"/>
        <v>0</v>
      </c>
      <c r="Y121" s="485"/>
      <c r="AD121" s="86" t="str">
        <f t="shared" si="5"/>
        <v/>
      </c>
    </row>
    <row r="122" spans="1:43" ht="42.75" customHeight="1" x14ac:dyDescent="0.25">
      <c r="B122" s="233" t="s">
        <v>72</v>
      </c>
      <c r="C122" s="465" t="s">
        <v>135</v>
      </c>
      <c r="D122" s="466"/>
      <c r="E122" s="466"/>
      <c r="F122" s="467"/>
      <c r="G122" s="465"/>
      <c r="H122" s="466"/>
      <c r="I122" s="466"/>
      <c r="J122" s="466"/>
      <c r="K122" s="466"/>
      <c r="L122" s="467"/>
      <c r="M122" s="463"/>
      <c r="N122" s="464"/>
      <c r="P122" s="481"/>
      <c r="Q122" s="482"/>
      <c r="R122" s="482"/>
      <c r="S122" s="482"/>
      <c r="T122" s="482"/>
      <c r="U122" s="483"/>
      <c r="V122" s="345"/>
      <c r="W122" s="342"/>
      <c r="X122" s="484">
        <f t="shared" si="4"/>
        <v>0</v>
      </c>
      <c r="Y122" s="485"/>
      <c r="AD122" s="86" t="str">
        <f t="shared" si="5"/>
        <v/>
      </c>
    </row>
    <row r="123" spans="1:43" ht="42.75" customHeight="1" x14ac:dyDescent="0.25">
      <c r="B123" s="233" t="s">
        <v>73</v>
      </c>
      <c r="C123" s="465" t="s">
        <v>135</v>
      </c>
      <c r="D123" s="466"/>
      <c r="E123" s="466"/>
      <c r="F123" s="467"/>
      <c r="G123" s="465"/>
      <c r="H123" s="466"/>
      <c r="I123" s="466"/>
      <c r="J123" s="466"/>
      <c r="K123" s="466"/>
      <c r="L123" s="467"/>
      <c r="M123" s="463"/>
      <c r="N123" s="464"/>
      <c r="P123" s="481"/>
      <c r="Q123" s="482"/>
      <c r="R123" s="482"/>
      <c r="S123" s="482"/>
      <c r="T123" s="482"/>
      <c r="U123" s="483"/>
      <c r="V123" s="345"/>
      <c r="W123" s="342"/>
      <c r="X123" s="484">
        <f t="shared" si="4"/>
        <v>0</v>
      </c>
      <c r="Y123" s="485"/>
      <c r="AD123" s="86" t="str">
        <f t="shared" si="5"/>
        <v/>
      </c>
    </row>
    <row r="124" spans="1:43" ht="42.75" customHeight="1" x14ac:dyDescent="0.25">
      <c r="B124" s="233" t="s">
        <v>74</v>
      </c>
      <c r="C124" s="465" t="s">
        <v>135</v>
      </c>
      <c r="D124" s="466"/>
      <c r="E124" s="466"/>
      <c r="F124" s="467"/>
      <c r="G124" s="465"/>
      <c r="H124" s="466"/>
      <c r="I124" s="466"/>
      <c r="J124" s="466"/>
      <c r="K124" s="466"/>
      <c r="L124" s="467"/>
      <c r="M124" s="463"/>
      <c r="N124" s="464"/>
      <c r="P124" s="481"/>
      <c r="Q124" s="482"/>
      <c r="R124" s="482"/>
      <c r="S124" s="482"/>
      <c r="T124" s="482"/>
      <c r="U124" s="483"/>
      <c r="V124" s="345"/>
      <c r="W124" s="342"/>
      <c r="X124" s="484">
        <f t="shared" si="4"/>
        <v>0</v>
      </c>
      <c r="Y124" s="485"/>
      <c r="AD124" s="86" t="str">
        <f t="shared" si="5"/>
        <v/>
      </c>
    </row>
    <row r="125" spans="1:43" ht="42.75" customHeight="1" x14ac:dyDescent="0.25">
      <c r="B125" s="233" t="s">
        <v>75</v>
      </c>
      <c r="C125" s="465" t="s">
        <v>135</v>
      </c>
      <c r="D125" s="466"/>
      <c r="E125" s="466"/>
      <c r="F125" s="467"/>
      <c r="G125" s="465"/>
      <c r="H125" s="466"/>
      <c r="I125" s="466"/>
      <c r="J125" s="466"/>
      <c r="K125" s="466"/>
      <c r="L125" s="467"/>
      <c r="M125" s="463"/>
      <c r="N125" s="464"/>
      <c r="P125" s="481"/>
      <c r="Q125" s="482"/>
      <c r="R125" s="482"/>
      <c r="S125" s="482"/>
      <c r="T125" s="482"/>
      <c r="U125" s="483"/>
      <c r="V125" s="345"/>
      <c r="W125" s="342"/>
      <c r="X125" s="484">
        <f t="shared" si="4"/>
        <v>0</v>
      </c>
      <c r="Y125" s="485"/>
      <c r="AD125" s="86" t="str">
        <f t="shared" si="5"/>
        <v/>
      </c>
    </row>
    <row r="126" spans="1:43" ht="42.75" customHeight="1" x14ac:dyDescent="0.25">
      <c r="B126" s="233" t="s">
        <v>76</v>
      </c>
      <c r="C126" s="465" t="s">
        <v>135</v>
      </c>
      <c r="D126" s="466"/>
      <c r="E126" s="466"/>
      <c r="F126" s="467"/>
      <c r="G126" s="465"/>
      <c r="H126" s="466"/>
      <c r="I126" s="466"/>
      <c r="J126" s="466"/>
      <c r="K126" s="466"/>
      <c r="L126" s="467"/>
      <c r="M126" s="463"/>
      <c r="N126" s="464"/>
      <c r="P126" s="481"/>
      <c r="Q126" s="482"/>
      <c r="R126" s="482"/>
      <c r="S126" s="482"/>
      <c r="T126" s="482"/>
      <c r="U126" s="483"/>
      <c r="V126" s="345"/>
      <c r="W126" s="342"/>
      <c r="X126" s="484">
        <f t="shared" si="4"/>
        <v>0</v>
      </c>
      <c r="Y126" s="485"/>
      <c r="AD126" s="86" t="str">
        <f t="shared" si="5"/>
        <v/>
      </c>
    </row>
    <row r="127" spans="1:43" ht="42.75" customHeight="1" x14ac:dyDescent="0.25">
      <c r="B127" s="233" t="s">
        <v>77</v>
      </c>
      <c r="C127" s="465" t="s">
        <v>135</v>
      </c>
      <c r="D127" s="466"/>
      <c r="E127" s="466"/>
      <c r="F127" s="467"/>
      <c r="G127" s="465"/>
      <c r="H127" s="466"/>
      <c r="I127" s="466"/>
      <c r="J127" s="466"/>
      <c r="K127" s="466"/>
      <c r="L127" s="467"/>
      <c r="M127" s="463"/>
      <c r="N127" s="464"/>
      <c r="P127" s="481"/>
      <c r="Q127" s="482"/>
      <c r="R127" s="482"/>
      <c r="S127" s="482"/>
      <c r="T127" s="482"/>
      <c r="U127" s="483"/>
      <c r="V127" s="345"/>
      <c r="W127" s="342"/>
      <c r="X127" s="484">
        <f t="shared" si="4"/>
        <v>0</v>
      </c>
      <c r="Y127" s="485"/>
      <c r="AD127" s="86" t="str">
        <f t="shared" si="5"/>
        <v/>
      </c>
    </row>
    <row r="128" spans="1:43" ht="42.75" customHeight="1" x14ac:dyDescent="0.25">
      <c r="B128" s="233" t="s">
        <v>78</v>
      </c>
      <c r="C128" s="465" t="s">
        <v>135</v>
      </c>
      <c r="D128" s="466"/>
      <c r="E128" s="466"/>
      <c r="F128" s="467"/>
      <c r="G128" s="465"/>
      <c r="H128" s="466"/>
      <c r="I128" s="466"/>
      <c r="J128" s="466"/>
      <c r="K128" s="466"/>
      <c r="L128" s="467"/>
      <c r="M128" s="463"/>
      <c r="N128" s="464"/>
      <c r="P128" s="481"/>
      <c r="Q128" s="482"/>
      <c r="R128" s="482"/>
      <c r="S128" s="482"/>
      <c r="T128" s="482"/>
      <c r="U128" s="483"/>
      <c r="V128" s="345"/>
      <c r="W128" s="342"/>
      <c r="X128" s="484">
        <f t="shared" si="4"/>
        <v>0</v>
      </c>
      <c r="Y128" s="485"/>
      <c r="AD128" s="86" t="str">
        <f t="shared" si="5"/>
        <v/>
      </c>
    </row>
    <row r="129" spans="2:30" ht="42.75" customHeight="1" x14ac:dyDescent="0.25">
      <c r="B129" s="233" t="s">
        <v>79</v>
      </c>
      <c r="C129" s="465" t="s">
        <v>135</v>
      </c>
      <c r="D129" s="466"/>
      <c r="E129" s="466"/>
      <c r="F129" s="467"/>
      <c r="G129" s="465"/>
      <c r="H129" s="466"/>
      <c r="I129" s="466"/>
      <c r="J129" s="466"/>
      <c r="K129" s="466"/>
      <c r="L129" s="467"/>
      <c r="M129" s="463"/>
      <c r="N129" s="464"/>
      <c r="P129" s="481"/>
      <c r="Q129" s="482"/>
      <c r="R129" s="482"/>
      <c r="S129" s="482"/>
      <c r="T129" s="482"/>
      <c r="U129" s="483"/>
      <c r="V129" s="345"/>
      <c r="W129" s="342"/>
      <c r="X129" s="484">
        <f t="shared" si="4"/>
        <v>0</v>
      </c>
      <c r="Y129" s="485"/>
      <c r="AD129" s="86" t="str">
        <f t="shared" si="5"/>
        <v/>
      </c>
    </row>
    <row r="130" spans="2:30" ht="42.75" customHeight="1" x14ac:dyDescent="0.25">
      <c r="B130" s="233" t="s">
        <v>80</v>
      </c>
      <c r="C130" s="465" t="s">
        <v>135</v>
      </c>
      <c r="D130" s="466"/>
      <c r="E130" s="466"/>
      <c r="F130" s="467"/>
      <c r="G130" s="465"/>
      <c r="H130" s="466"/>
      <c r="I130" s="466"/>
      <c r="J130" s="466"/>
      <c r="K130" s="466"/>
      <c r="L130" s="467"/>
      <c r="M130" s="463"/>
      <c r="N130" s="464"/>
      <c r="P130" s="481"/>
      <c r="Q130" s="482"/>
      <c r="R130" s="482"/>
      <c r="S130" s="482"/>
      <c r="T130" s="482"/>
      <c r="U130" s="483"/>
      <c r="V130" s="345"/>
      <c r="W130" s="342"/>
      <c r="X130" s="484">
        <f t="shared" si="4"/>
        <v>0</v>
      </c>
      <c r="Y130" s="485"/>
      <c r="AD130" s="86" t="str">
        <f t="shared" si="5"/>
        <v/>
      </c>
    </row>
    <row r="131" spans="2:30" ht="42.75" customHeight="1" x14ac:dyDescent="0.25">
      <c r="B131" s="233" t="s">
        <v>81</v>
      </c>
      <c r="C131" s="465" t="s">
        <v>135</v>
      </c>
      <c r="D131" s="466"/>
      <c r="E131" s="466"/>
      <c r="F131" s="467"/>
      <c r="G131" s="465"/>
      <c r="H131" s="466"/>
      <c r="I131" s="466"/>
      <c r="J131" s="466"/>
      <c r="K131" s="466"/>
      <c r="L131" s="467"/>
      <c r="M131" s="463"/>
      <c r="N131" s="464"/>
      <c r="P131" s="481"/>
      <c r="Q131" s="482"/>
      <c r="R131" s="482"/>
      <c r="S131" s="482"/>
      <c r="T131" s="482"/>
      <c r="U131" s="483"/>
      <c r="V131" s="345"/>
      <c r="W131" s="342"/>
      <c r="X131" s="484">
        <f t="shared" si="4"/>
        <v>0</v>
      </c>
      <c r="Y131" s="485"/>
      <c r="AD131" s="86" t="str">
        <f t="shared" si="5"/>
        <v/>
      </c>
    </row>
    <row r="132" spans="2:30" ht="42.75" customHeight="1" x14ac:dyDescent="0.25">
      <c r="B132" s="233" t="s">
        <v>82</v>
      </c>
      <c r="C132" s="465" t="s">
        <v>135</v>
      </c>
      <c r="D132" s="466"/>
      <c r="E132" s="466"/>
      <c r="F132" s="467"/>
      <c r="G132" s="465"/>
      <c r="H132" s="466"/>
      <c r="I132" s="466"/>
      <c r="J132" s="466"/>
      <c r="K132" s="466"/>
      <c r="L132" s="467"/>
      <c r="M132" s="463"/>
      <c r="N132" s="464"/>
      <c r="P132" s="481"/>
      <c r="Q132" s="482"/>
      <c r="R132" s="482"/>
      <c r="S132" s="482"/>
      <c r="T132" s="482"/>
      <c r="U132" s="483"/>
      <c r="V132" s="345"/>
      <c r="W132" s="342"/>
      <c r="X132" s="484">
        <f t="shared" ref="X132:X145" si="6">IF(V132="",W132*1,V132*W132)</f>
        <v>0</v>
      </c>
      <c r="Y132" s="485"/>
      <c r="AD132" s="86" t="str">
        <f t="shared" si="5"/>
        <v/>
      </c>
    </row>
    <row r="133" spans="2:30" ht="42.75" customHeight="1" x14ac:dyDescent="0.25">
      <c r="B133" s="233" t="s">
        <v>83</v>
      </c>
      <c r="C133" s="465" t="s">
        <v>135</v>
      </c>
      <c r="D133" s="466"/>
      <c r="E133" s="466"/>
      <c r="F133" s="467"/>
      <c r="G133" s="465"/>
      <c r="H133" s="466"/>
      <c r="I133" s="466"/>
      <c r="J133" s="466"/>
      <c r="K133" s="466"/>
      <c r="L133" s="467"/>
      <c r="M133" s="463"/>
      <c r="N133" s="464"/>
      <c r="P133" s="481"/>
      <c r="Q133" s="482"/>
      <c r="R133" s="482"/>
      <c r="S133" s="482"/>
      <c r="T133" s="482"/>
      <c r="U133" s="483"/>
      <c r="V133" s="345"/>
      <c r="W133" s="342"/>
      <c r="X133" s="484">
        <f t="shared" si="6"/>
        <v>0</v>
      </c>
      <c r="Y133" s="485"/>
      <c r="AD133" s="86" t="str">
        <f t="shared" si="5"/>
        <v/>
      </c>
    </row>
    <row r="134" spans="2:30" ht="42.75" customHeight="1" x14ac:dyDescent="0.25">
      <c r="B134" s="233" t="s">
        <v>84</v>
      </c>
      <c r="C134" s="465" t="s">
        <v>135</v>
      </c>
      <c r="D134" s="466"/>
      <c r="E134" s="466"/>
      <c r="F134" s="467"/>
      <c r="G134" s="465"/>
      <c r="H134" s="466"/>
      <c r="I134" s="466"/>
      <c r="J134" s="466"/>
      <c r="K134" s="466"/>
      <c r="L134" s="467"/>
      <c r="M134" s="463"/>
      <c r="N134" s="464"/>
      <c r="P134" s="481"/>
      <c r="Q134" s="482"/>
      <c r="R134" s="482"/>
      <c r="S134" s="482"/>
      <c r="T134" s="482"/>
      <c r="U134" s="483"/>
      <c r="V134" s="345"/>
      <c r="W134" s="342"/>
      <c r="X134" s="484">
        <f t="shared" si="6"/>
        <v>0</v>
      </c>
      <c r="Y134" s="485"/>
      <c r="AD134" s="86" t="str">
        <f t="shared" si="5"/>
        <v/>
      </c>
    </row>
    <row r="135" spans="2:30" ht="42.75" customHeight="1" x14ac:dyDescent="0.25">
      <c r="B135" s="233" t="s">
        <v>85</v>
      </c>
      <c r="C135" s="465" t="s">
        <v>135</v>
      </c>
      <c r="D135" s="466"/>
      <c r="E135" s="466"/>
      <c r="F135" s="467"/>
      <c r="G135" s="465"/>
      <c r="H135" s="466"/>
      <c r="I135" s="466"/>
      <c r="J135" s="466"/>
      <c r="K135" s="466"/>
      <c r="L135" s="467"/>
      <c r="M135" s="463"/>
      <c r="N135" s="464"/>
      <c r="P135" s="481"/>
      <c r="Q135" s="482"/>
      <c r="R135" s="482"/>
      <c r="S135" s="482"/>
      <c r="T135" s="482"/>
      <c r="U135" s="483"/>
      <c r="V135" s="345"/>
      <c r="W135" s="342"/>
      <c r="X135" s="484">
        <f t="shared" si="6"/>
        <v>0</v>
      </c>
      <c r="Y135" s="485"/>
      <c r="AD135" s="86" t="str">
        <f t="shared" si="5"/>
        <v/>
      </c>
    </row>
    <row r="136" spans="2:30" ht="42.75" customHeight="1" x14ac:dyDescent="0.25">
      <c r="B136" s="233" t="s">
        <v>86</v>
      </c>
      <c r="C136" s="465" t="s">
        <v>135</v>
      </c>
      <c r="D136" s="466"/>
      <c r="E136" s="466"/>
      <c r="F136" s="467"/>
      <c r="G136" s="465"/>
      <c r="H136" s="466"/>
      <c r="I136" s="466"/>
      <c r="J136" s="466"/>
      <c r="K136" s="466"/>
      <c r="L136" s="467"/>
      <c r="M136" s="463"/>
      <c r="N136" s="464"/>
      <c r="P136" s="481"/>
      <c r="Q136" s="482"/>
      <c r="R136" s="482"/>
      <c r="S136" s="482"/>
      <c r="T136" s="482"/>
      <c r="U136" s="483"/>
      <c r="V136" s="345"/>
      <c r="W136" s="342"/>
      <c r="X136" s="484">
        <f t="shared" si="6"/>
        <v>0</v>
      </c>
      <c r="Y136" s="485"/>
      <c r="AD136" s="86" t="str">
        <f t="shared" si="5"/>
        <v/>
      </c>
    </row>
    <row r="137" spans="2:30" ht="42.75" customHeight="1" x14ac:dyDescent="0.25">
      <c r="B137" s="233" t="s">
        <v>87</v>
      </c>
      <c r="C137" s="465" t="s">
        <v>135</v>
      </c>
      <c r="D137" s="466"/>
      <c r="E137" s="466"/>
      <c r="F137" s="467"/>
      <c r="G137" s="465"/>
      <c r="H137" s="466"/>
      <c r="I137" s="466"/>
      <c r="J137" s="466"/>
      <c r="K137" s="466"/>
      <c r="L137" s="467"/>
      <c r="M137" s="463"/>
      <c r="N137" s="464"/>
      <c r="P137" s="481"/>
      <c r="Q137" s="482"/>
      <c r="R137" s="482"/>
      <c r="S137" s="482"/>
      <c r="T137" s="482"/>
      <c r="U137" s="483"/>
      <c r="V137" s="345"/>
      <c r="W137" s="342"/>
      <c r="X137" s="484">
        <f t="shared" si="6"/>
        <v>0</v>
      </c>
      <c r="Y137" s="485"/>
      <c r="AD137" s="86" t="str">
        <f t="shared" si="5"/>
        <v/>
      </c>
    </row>
    <row r="138" spans="2:30" ht="42.75" customHeight="1" x14ac:dyDescent="0.25">
      <c r="B138" s="233" t="s">
        <v>88</v>
      </c>
      <c r="C138" s="465" t="s">
        <v>135</v>
      </c>
      <c r="D138" s="466"/>
      <c r="E138" s="466"/>
      <c r="F138" s="467"/>
      <c r="G138" s="465"/>
      <c r="H138" s="466"/>
      <c r="I138" s="466"/>
      <c r="J138" s="466"/>
      <c r="K138" s="466"/>
      <c r="L138" s="467"/>
      <c r="M138" s="463"/>
      <c r="N138" s="464"/>
      <c r="P138" s="481"/>
      <c r="Q138" s="482"/>
      <c r="R138" s="482"/>
      <c r="S138" s="482"/>
      <c r="T138" s="482"/>
      <c r="U138" s="483"/>
      <c r="V138" s="345"/>
      <c r="W138" s="342"/>
      <c r="X138" s="484">
        <f t="shared" si="6"/>
        <v>0</v>
      </c>
      <c r="Y138" s="485"/>
      <c r="AD138" s="86" t="str">
        <f t="shared" si="5"/>
        <v/>
      </c>
    </row>
    <row r="139" spans="2:30" ht="42.75" customHeight="1" x14ac:dyDescent="0.25">
      <c r="B139" s="233" t="s">
        <v>89</v>
      </c>
      <c r="C139" s="465" t="s">
        <v>135</v>
      </c>
      <c r="D139" s="466"/>
      <c r="E139" s="466"/>
      <c r="F139" s="467"/>
      <c r="G139" s="465"/>
      <c r="H139" s="466"/>
      <c r="I139" s="466"/>
      <c r="J139" s="466"/>
      <c r="K139" s="466"/>
      <c r="L139" s="467"/>
      <c r="M139" s="463"/>
      <c r="N139" s="464"/>
      <c r="P139" s="481"/>
      <c r="Q139" s="482"/>
      <c r="R139" s="482"/>
      <c r="S139" s="482"/>
      <c r="T139" s="482"/>
      <c r="U139" s="483"/>
      <c r="V139" s="345"/>
      <c r="W139" s="342"/>
      <c r="X139" s="484">
        <f t="shared" si="6"/>
        <v>0</v>
      </c>
      <c r="Y139" s="485"/>
      <c r="AD139" s="86" t="str">
        <f t="shared" si="5"/>
        <v/>
      </c>
    </row>
    <row r="140" spans="2:30" ht="42.75" customHeight="1" x14ac:dyDescent="0.25">
      <c r="B140" s="233" t="s">
        <v>90</v>
      </c>
      <c r="C140" s="465" t="s">
        <v>135</v>
      </c>
      <c r="D140" s="466"/>
      <c r="E140" s="466"/>
      <c r="F140" s="467"/>
      <c r="G140" s="465"/>
      <c r="H140" s="466"/>
      <c r="I140" s="466"/>
      <c r="J140" s="466"/>
      <c r="K140" s="466"/>
      <c r="L140" s="467"/>
      <c r="M140" s="463"/>
      <c r="N140" s="464"/>
      <c r="P140" s="481"/>
      <c r="Q140" s="482"/>
      <c r="R140" s="482"/>
      <c r="S140" s="482"/>
      <c r="T140" s="482"/>
      <c r="U140" s="483"/>
      <c r="V140" s="345"/>
      <c r="W140" s="342"/>
      <c r="X140" s="484">
        <f t="shared" si="6"/>
        <v>0</v>
      </c>
      <c r="Y140" s="485"/>
      <c r="AD140" s="86" t="str">
        <f t="shared" si="5"/>
        <v/>
      </c>
    </row>
    <row r="141" spans="2:30" ht="42.75" customHeight="1" x14ac:dyDescent="0.25">
      <c r="B141" s="233" t="s">
        <v>91</v>
      </c>
      <c r="C141" s="465" t="s">
        <v>135</v>
      </c>
      <c r="D141" s="466"/>
      <c r="E141" s="466"/>
      <c r="F141" s="467"/>
      <c r="G141" s="465"/>
      <c r="H141" s="466"/>
      <c r="I141" s="466"/>
      <c r="J141" s="466"/>
      <c r="K141" s="466"/>
      <c r="L141" s="467"/>
      <c r="M141" s="463"/>
      <c r="N141" s="464"/>
      <c r="P141" s="481"/>
      <c r="Q141" s="482"/>
      <c r="R141" s="482"/>
      <c r="S141" s="482"/>
      <c r="T141" s="482"/>
      <c r="U141" s="483"/>
      <c r="V141" s="345"/>
      <c r="W141" s="342"/>
      <c r="X141" s="484">
        <f t="shared" si="6"/>
        <v>0</v>
      </c>
      <c r="Y141" s="485"/>
      <c r="AD141" s="86" t="str">
        <f t="shared" si="5"/>
        <v/>
      </c>
    </row>
    <row r="142" spans="2:30" ht="42.75" customHeight="1" x14ac:dyDescent="0.25">
      <c r="B142" s="233" t="s">
        <v>92</v>
      </c>
      <c r="C142" s="465" t="s">
        <v>135</v>
      </c>
      <c r="D142" s="466"/>
      <c r="E142" s="466"/>
      <c r="F142" s="467"/>
      <c r="G142" s="465"/>
      <c r="H142" s="466"/>
      <c r="I142" s="466"/>
      <c r="J142" s="466"/>
      <c r="K142" s="466"/>
      <c r="L142" s="467"/>
      <c r="M142" s="463"/>
      <c r="N142" s="464"/>
      <c r="P142" s="481"/>
      <c r="Q142" s="482"/>
      <c r="R142" s="482"/>
      <c r="S142" s="482"/>
      <c r="T142" s="482"/>
      <c r="U142" s="483"/>
      <c r="V142" s="345"/>
      <c r="W142" s="342"/>
      <c r="X142" s="484">
        <f t="shared" si="6"/>
        <v>0</v>
      </c>
      <c r="Y142" s="485"/>
      <c r="AD142" s="86" t="str">
        <f t="shared" si="5"/>
        <v/>
      </c>
    </row>
    <row r="143" spans="2:30" ht="42.75" customHeight="1" x14ac:dyDescent="0.25">
      <c r="B143" s="233" t="s">
        <v>93</v>
      </c>
      <c r="C143" s="465" t="s">
        <v>135</v>
      </c>
      <c r="D143" s="466"/>
      <c r="E143" s="466"/>
      <c r="F143" s="467"/>
      <c r="G143" s="465"/>
      <c r="H143" s="466"/>
      <c r="I143" s="466"/>
      <c r="J143" s="466"/>
      <c r="K143" s="466"/>
      <c r="L143" s="467"/>
      <c r="M143" s="463"/>
      <c r="N143" s="464"/>
      <c r="P143" s="481"/>
      <c r="Q143" s="482"/>
      <c r="R143" s="482"/>
      <c r="S143" s="482"/>
      <c r="T143" s="482"/>
      <c r="U143" s="483"/>
      <c r="V143" s="345"/>
      <c r="W143" s="342"/>
      <c r="X143" s="484">
        <f t="shared" si="6"/>
        <v>0</v>
      </c>
      <c r="Y143" s="485"/>
      <c r="AD143" s="86" t="str">
        <f t="shared" si="5"/>
        <v/>
      </c>
    </row>
    <row r="144" spans="2:30" ht="42.75" customHeight="1" x14ac:dyDescent="0.25">
      <c r="B144" s="233" t="s">
        <v>94</v>
      </c>
      <c r="C144" s="465" t="s">
        <v>135</v>
      </c>
      <c r="D144" s="466"/>
      <c r="E144" s="466"/>
      <c r="F144" s="467"/>
      <c r="G144" s="465"/>
      <c r="H144" s="466"/>
      <c r="I144" s="466"/>
      <c r="J144" s="466"/>
      <c r="K144" s="466"/>
      <c r="L144" s="467"/>
      <c r="M144" s="463"/>
      <c r="N144" s="464"/>
      <c r="P144" s="481"/>
      <c r="Q144" s="482"/>
      <c r="R144" s="482"/>
      <c r="S144" s="482"/>
      <c r="T144" s="482"/>
      <c r="U144" s="483"/>
      <c r="V144" s="345"/>
      <c r="W144" s="342"/>
      <c r="X144" s="484">
        <f t="shared" si="6"/>
        <v>0</v>
      </c>
      <c r="Y144" s="485"/>
      <c r="AD144" s="86" t="str">
        <f t="shared" si="5"/>
        <v/>
      </c>
    </row>
    <row r="145" spans="2:30" ht="42.75" customHeight="1" x14ac:dyDescent="0.25">
      <c r="B145" s="233" t="s">
        <v>95</v>
      </c>
      <c r="C145" s="465" t="s">
        <v>135</v>
      </c>
      <c r="D145" s="466"/>
      <c r="E145" s="466"/>
      <c r="F145" s="467"/>
      <c r="G145" s="465"/>
      <c r="H145" s="466"/>
      <c r="I145" s="466"/>
      <c r="J145" s="466"/>
      <c r="K145" s="466"/>
      <c r="L145" s="467"/>
      <c r="M145" s="463"/>
      <c r="N145" s="464"/>
      <c r="P145" s="481"/>
      <c r="Q145" s="482"/>
      <c r="R145" s="482"/>
      <c r="S145" s="482"/>
      <c r="T145" s="482"/>
      <c r="U145" s="483"/>
      <c r="V145" s="345"/>
      <c r="W145" s="342"/>
      <c r="X145" s="484">
        <f t="shared" si="6"/>
        <v>0</v>
      </c>
      <c r="Y145" s="485"/>
      <c r="AD145" s="86" t="str">
        <f t="shared" si="5"/>
        <v/>
      </c>
    </row>
    <row r="146" spans="2:30" ht="42.75" customHeight="1" x14ac:dyDescent="0.25">
      <c r="B146" s="233" t="s">
        <v>96</v>
      </c>
      <c r="C146" s="465" t="s">
        <v>135</v>
      </c>
      <c r="D146" s="466"/>
      <c r="E146" s="466"/>
      <c r="F146" s="467"/>
      <c r="G146" s="465"/>
      <c r="H146" s="466"/>
      <c r="I146" s="466"/>
      <c r="J146" s="466"/>
      <c r="K146" s="466"/>
      <c r="L146" s="467"/>
      <c r="M146" s="463"/>
      <c r="N146" s="464"/>
      <c r="P146" s="481"/>
      <c r="Q146" s="482"/>
      <c r="R146" s="482"/>
      <c r="S146" s="482"/>
      <c r="T146" s="482"/>
      <c r="U146" s="483"/>
      <c r="V146" s="345"/>
      <c r="W146" s="342"/>
      <c r="X146" s="484">
        <f>IF(V146="",W146*1,V146*W146)</f>
        <v>0</v>
      </c>
      <c r="Y146" s="485"/>
      <c r="AD146" s="86" t="str">
        <f t="shared" si="5"/>
        <v/>
      </c>
    </row>
    <row r="147" spans="2:30" ht="42.75" customHeight="1" x14ac:dyDescent="0.25">
      <c r="B147" s="233" t="s">
        <v>97</v>
      </c>
      <c r="C147" s="465" t="s">
        <v>135</v>
      </c>
      <c r="D147" s="466"/>
      <c r="E147" s="466"/>
      <c r="F147" s="467"/>
      <c r="G147" s="465"/>
      <c r="H147" s="466"/>
      <c r="I147" s="466"/>
      <c r="J147" s="466"/>
      <c r="K147" s="466"/>
      <c r="L147" s="467"/>
      <c r="M147" s="463"/>
      <c r="N147" s="464"/>
      <c r="P147" s="481"/>
      <c r="Q147" s="482"/>
      <c r="R147" s="482"/>
      <c r="S147" s="482"/>
      <c r="T147" s="482"/>
      <c r="U147" s="483"/>
      <c r="V147" s="345"/>
      <c r="W147" s="342"/>
      <c r="X147" s="484">
        <f t="shared" ref="X147:X162" si="7">IF(V147="",W147*1,V147*W147)</f>
        <v>0</v>
      </c>
      <c r="Y147" s="485"/>
      <c r="AD147" s="86" t="str">
        <f t="shared" si="5"/>
        <v/>
      </c>
    </row>
    <row r="148" spans="2:30" ht="42.75" customHeight="1" x14ac:dyDescent="0.25">
      <c r="B148" s="233" t="s">
        <v>99</v>
      </c>
      <c r="C148" s="465" t="s">
        <v>135</v>
      </c>
      <c r="D148" s="466"/>
      <c r="E148" s="466"/>
      <c r="F148" s="467"/>
      <c r="G148" s="465"/>
      <c r="H148" s="466"/>
      <c r="I148" s="466"/>
      <c r="J148" s="466"/>
      <c r="K148" s="466"/>
      <c r="L148" s="467"/>
      <c r="M148" s="463"/>
      <c r="N148" s="464"/>
      <c r="P148" s="481"/>
      <c r="Q148" s="482"/>
      <c r="R148" s="482"/>
      <c r="S148" s="482"/>
      <c r="T148" s="482"/>
      <c r="U148" s="483"/>
      <c r="V148" s="345"/>
      <c r="W148" s="342"/>
      <c r="X148" s="484">
        <f t="shared" si="7"/>
        <v>0</v>
      </c>
      <c r="Y148" s="485"/>
      <c r="AD148" s="86" t="str">
        <f t="shared" si="5"/>
        <v/>
      </c>
    </row>
    <row r="149" spans="2:30" ht="42.75" customHeight="1" x14ac:dyDescent="0.25">
      <c r="B149" s="233" t="s">
        <v>99</v>
      </c>
      <c r="C149" s="465" t="s">
        <v>135</v>
      </c>
      <c r="D149" s="466"/>
      <c r="E149" s="466"/>
      <c r="F149" s="467"/>
      <c r="G149" s="465"/>
      <c r="H149" s="466"/>
      <c r="I149" s="466"/>
      <c r="J149" s="466"/>
      <c r="K149" s="466"/>
      <c r="L149" s="467"/>
      <c r="M149" s="463"/>
      <c r="N149" s="464"/>
      <c r="P149" s="481"/>
      <c r="Q149" s="482"/>
      <c r="R149" s="482"/>
      <c r="S149" s="482"/>
      <c r="T149" s="482"/>
      <c r="U149" s="483"/>
      <c r="V149" s="345"/>
      <c r="W149" s="342"/>
      <c r="X149" s="484">
        <f t="shared" si="7"/>
        <v>0</v>
      </c>
      <c r="Y149" s="485"/>
      <c r="AD149" s="86" t="str">
        <f t="shared" si="5"/>
        <v/>
      </c>
    </row>
    <row r="150" spans="2:30" ht="42.75" customHeight="1" x14ac:dyDescent="0.25">
      <c r="B150" s="233" t="s">
        <v>100</v>
      </c>
      <c r="C150" s="465" t="s">
        <v>135</v>
      </c>
      <c r="D150" s="466"/>
      <c r="E150" s="466"/>
      <c r="F150" s="467"/>
      <c r="G150" s="465"/>
      <c r="H150" s="466"/>
      <c r="I150" s="466"/>
      <c r="J150" s="466"/>
      <c r="K150" s="466"/>
      <c r="L150" s="467"/>
      <c r="M150" s="463"/>
      <c r="N150" s="464"/>
      <c r="P150" s="481"/>
      <c r="Q150" s="482"/>
      <c r="R150" s="482"/>
      <c r="S150" s="482"/>
      <c r="T150" s="482"/>
      <c r="U150" s="483"/>
      <c r="V150" s="345"/>
      <c r="W150" s="342"/>
      <c r="X150" s="484">
        <f t="shared" si="7"/>
        <v>0</v>
      </c>
      <c r="Y150" s="485"/>
      <c r="AD150" s="86" t="str">
        <f t="shared" si="5"/>
        <v/>
      </c>
    </row>
    <row r="151" spans="2:30" ht="42.75" customHeight="1" x14ac:dyDescent="0.25">
      <c r="B151" s="233" t="s">
        <v>101</v>
      </c>
      <c r="C151" s="465" t="s">
        <v>135</v>
      </c>
      <c r="D151" s="466"/>
      <c r="E151" s="466"/>
      <c r="F151" s="467"/>
      <c r="G151" s="465"/>
      <c r="H151" s="466"/>
      <c r="I151" s="466"/>
      <c r="J151" s="466"/>
      <c r="K151" s="466"/>
      <c r="L151" s="467"/>
      <c r="M151" s="463"/>
      <c r="N151" s="464"/>
      <c r="P151" s="481"/>
      <c r="Q151" s="482"/>
      <c r="R151" s="482"/>
      <c r="S151" s="482"/>
      <c r="T151" s="482"/>
      <c r="U151" s="483"/>
      <c r="V151" s="345"/>
      <c r="W151" s="342"/>
      <c r="X151" s="484">
        <f t="shared" si="7"/>
        <v>0</v>
      </c>
      <c r="Y151" s="485"/>
      <c r="AD151" s="86" t="str">
        <f t="shared" si="5"/>
        <v/>
      </c>
    </row>
    <row r="152" spans="2:30" ht="42.75" customHeight="1" x14ac:dyDescent="0.25">
      <c r="B152" s="233" t="s">
        <v>102</v>
      </c>
      <c r="C152" s="465" t="s">
        <v>135</v>
      </c>
      <c r="D152" s="466"/>
      <c r="E152" s="466"/>
      <c r="F152" s="467"/>
      <c r="G152" s="465"/>
      <c r="H152" s="466"/>
      <c r="I152" s="466"/>
      <c r="J152" s="466"/>
      <c r="K152" s="466"/>
      <c r="L152" s="467"/>
      <c r="M152" s="463"/>
      <c r="N152" s="464"/>
      <c r="P152" s="481"/>
      <c r="Q152" s="482"/>
      <c r="R152" s="482"/>
      <c r="S152" s="482"/>
      <c r="T152" s="482"/>
      <c r="U152" s="483"/>
      <c r="V152" s="345"/>
      <c r="W152" s="342"/>
      <c r="X152" s="484">
        <f t="shared" si="7"/>
        <v>0</v>
      </c>
      <c r="Y152" s="485"/>
      <c r="AD152" s="86" t="str">
        <f t="shared" si="5"/>
        <v/>
      </c>
    </row>
    <row r="153" spans="2:30" ht="42.75" customHeight="1" x14ac:dyDescent="0.25">
      <c r="B153" s="233" t="s">
        <v>103</v>
      </c>
      <c r="C153" s="465" t="s">
        <v>135</v>
      </c>
      <c r="D153" s="466"/>
      <c r="E153" s="466"/>
      <c r="F153" s="467"/>
      <c r="G153" s="465"/>
      <c r="H153" s="466"/>
      <c r="I153" s="466"/>
      <c r="J153" s="466"/>
      <c r="K153" s="466"/>
      <c r="L153" s="467"/>
      <c r="M153" s="463"/>
      <c r="N153" s="464"/>
      <c r="P153" s="481"/>
      <c r="Q153" s="482"/>
      <c r="R153" s="482"/>
      <c r="S153" s="482"/>
      <c r="T153" s="482"/>
      <c r="U153" s="483"/>
      <c r="V153" s="345"/>
      <c r="W153" s="342"/>
      <c r="X153" s="484">
        <f t="shared" si="7"/>
        <v>0</v>
      </c>
      <c r="Y153" s="485"/>
      <c r="AD153" s="86" t="str">
        <f t="shared" si="5"/>
        <v/>
      </c>
    </row>
    <row r="154" spans="2:30" ht="42.75" customHeight="1" x14ac:dyDescent="0.25">
      <c r="B154" s="233" t="s">
        <v>104</v>
      </c>
      <c r="C154" s="465" t="s">
        <v>135</v>
      </c>
      <c r="D154" s="466"/>
      <c r="E154" s="466"/>
      <c r="F154" s="467"/>
      <c r="G154" s="465"/>
      <c r="H154" s="466"/>
      <c r="I154" s="466"/>
      <c r="J154" s="466"/>
      <c r="K154" s="466"/>
      <c r="L154" s="467"/>
      <c r="M154" s="463"/>
      <c r="N154" s="464"/>
      <c r="P154" s="481"/>
      <c r="Q154" s="482"/>
      <c r="R154" s="482"/>
      <c r="S154" s="482"/>
      <c r="T154" s="482"/>
      <c r="U154" s="483"/>
      <c r="V154" s="345"/>
      <c r="W154" s="342"/>
      <c r="X154" s="484">
        <f t="shared" si="7"/>
        <v>0</v>
      </c>
      <c r="Y154" s="485"/>
      <c r="AD154" s="86" t="str">
        <f t="shared" si="5"/>
        <v/>
      </c>
    </row>
    <row r="155" spans="2:30" ht="42.75" customHeight="1" x14ac:dyDescent="0.25">
      <c r="B155" s="233" t="s">
        <v>105</v>
      </c>
      <c r="C155" s="465" t="s">
        <v>135</v>
      </c>
      <c r="D155" s="466"/>
      <c r="E155" s="466"/>
      <c r="F155" s="467"/>
      <c r="G155" s="465"/>
      <c r="H155" s="466"/>
      <c r="I155" s="466"/>
      <c r="J155" s="466"/>
      <c r="K155" s="466"/>
      <c r="L155" s="467"/>
      <c r="M155" s="463"/>
      <c r="N155" s="464"/>
      <c r="P155" s="481"/>
      <c r="Q155" s="482"/>
      <c r="R155" s="482"/>
      <c r="S155" s="482"/>
      <c r="T155" s="482"/>
      <c r="U155" s="483"/>
      <c r="V155" s="345"/>
      <c r="W155" s="342"/>
      <c r="X155" s="484">
        <f t="shared" si="7"/>
        <v>0</v>
      </c>
      <c r="Y155" s="485"/>
      <c r="AD155" s="86" t="str">
        <f t="shared" si="5"/>
        <v/>
      </c>
    </row>
    <row r="156" spans="2:30" ht="42.75" customHeight="1" x14ac:dyDescent="0.25">
      <c r="B156" s="233" t="s">
        <v>106</v>
      </c>
      <c r="C156" s="465" t="s">
        <v>135</v>
      </c>
      <c r="D156" s="466"/>
      <c r="E156" s="466"/>
      <c r="F156" s="467"/>
      <c r="G156" s="465"/>
      <c r="H156" s="466"/>
      <c r="I156" s="466"/>
      <c r="J156" s="466"/>
      <c r="K156" s="466"/>
      <c r="L156" s="467"/>
      <c r="M156" s="463"/>
      <c r="N156" s="464"/>
      <c r="P156" s="481"/>
      <c r="Q156" s="482"/>
      <c r="R156" s="482"/>
      <c r="S156" s="482"/>
      <c r="T156" s="482"/>
      <c r="U156" s="483"/>
      <c r="V156" s="345"/>
      <c r="W156" s="342"/>
      <c r="X156" s="484">
        <f t="shared" si="7"/>
        <v>0</v>
      </c>
      <c r="Y156" s="485"/>
      <c r="AD156" s="86" t="str">
        <f t="shared" si="5"/>
        <v/>
      </c>
    </row>
    <row r="157" spans="2:30" ht="42.75" customHeight="1" x14ac:dyDescent="0.25">
      <c r="B157" s="233" t="s">
        <v>107</v>
      </c>
      <c r="C157" s="465" t="s">
        <v>135</v>
      </c>
      <c r="D157" s="466"/>
      <c r="E157" s="466"/>
      <c r="F157" s="467"/>
      <c r="G157" s="465"/>
      <c r="H157" s="466"/>
      <c r="I157" s="466"/>
      <c r="J157" s="466"/>
      <c r="K157" s="466"/>
      <c r="L157" s="467"/>
      <c r="M157" s="463"/>
      <c r="N157" s="464"/>
      <c r="P157" s="481"/>
      <c r="Q157" s="482"/>
      <c r="R157" s="482"/>
      <c r="S157" s="482"/>
      <c r="T157" s="482"/>
      <c r="U157" s="483"/>
      <c r="V157" s="345"/>
      <c r="W157" s="342"/>
      <c r="X157" s="484">
        <f t="shared" si="7"/>
        <v>0</v>
      </c>
      <c r="Y157" s="485"/>
      <c r="AD157" s="86" t="str">
        <f t="shared" si="5"/>
        <v/>
      </c>
    </row>
    <row r="158" spans="2:30" ht="42.75" customHeight="1" x14ac:dyDescent="0.25">
      <c r="B158" s="233" t="s">
        <v>110</v>
      </c>
      <c r="C158" s="465" t="s">
        <v>135</v>
      </c>
      <c r="D158" s="466"/>
      <c r="E158" s="466"/>
      <c r="F158" s="467"/>
      <c r="G158" s="465"/>
      <c r="H158" s="466"/>
      <c r="I158" s="466"/>
      <c r="J158" s="466"/>
      <c r="K158" s="466"/>
      <c r="L158" s="467"/>
      <c r="M158" s="463"/>
      <c r="N158" s="464"/>
      <c r="P158" s="481"/>
      <c r="Q158" s="482"/>
      <c r="R158" s="482"/>
      <c r="S158" s="482"/>
      <c r="T158" s="482"/>
      <c r="U158" s="483"/>
      <c r="V158" s="345"/>
      <c r="W158" s="342"/>
      <c r="X158" s="484">
        <f t="shared" si="7"/>
        <v>0</v>
      </c>
      <c r="Y158" s="485"/>
      <c r="AD158" s="86" t="str">
        <f t="shared" si="5"/>
        <v/>
      </c>
    </row>
    <row r="159" spans="2:30" ht="42.75" customHeight="1" x14ac:dyDescent="0.25">
      <c r="B159" s="233" t="s">
        <v>109</v>
      </c>
      <c r="C159" s="465" t="s">
        <v>135</v>
      </c>
      <c r="D159" s="466"/>
      <c r="E159" s="466"/>
      <c r="F159" s="467"/>
      <c r="G159" s="465"/>
      <c r="H159" s="466"/>
      <c r="I159" s="466"/>
      <c r="J159" s="466"/>
      <c r="K159" s="466"/>
      <c r="L159" s="467"/>
      <c r="M159" s="463"/>
      <c r="N159" s="464"/>
      <c r="P159" s="481"/>
      <c r="Q159" s="482"/>
      <c r="R159" s="482"/>
      <c r="S159" s="482"/>
      <c r="T159" s="482"/>
      <c r="U159" s="483"/>
      <c r="V159" s="345"/>
      <c r="W159" s="342"/>
      <c r="X159" s="484">
        <f t="shared" si="7"/>
        <v>0</v>
      </c>
      <c r="Y159" s="485"/>
      <c r="AD159" s="86" t="str">
        <f t="shared" si="5"/>
        <v/>
      </c>
    </row>
    <row r="160" spans="2:30" ht="42.75" customHeight="1" x14ac:dyDescent="0.25">
      <c r="B160" s="233" t="s">
        <v>110</v>
      </c>
      <c r="C160" s="465" t="s">
        <v>135</v>
      </c>
      <c r="D160" s="466"/>
      <c r="E160" s="466"/>
      <c r="F160" s="467"/>
      <c r="G160" s="465"/>
      <c r="H160" s="466"/>
      <c r="I160" s="466"/>
      <c r="J160" s="466"/>
      <c r="K160" s="466"/>
      <c r="L160" s="467"/>
      <c r="M160" s="463"/>
      <c r="N160" s="464"/>
      <c r="P160" s="481"/>
      <c r="Q160" s="482"/>
      <c r="R160" s="482"/>
      <c r="S160" s="482"/>
      <c r="T160" s="482"/>
      <c r="U160" s="483"/>
      <c r="V160" s="345"/>
      <c r="W160" s="342"/>
      <c r="X160" s="484">
        <f t="shared" si="7"/>
        <v>0</v>
      </c>
      <c r="Y160" s="485"/>
      <c r="AD160" s="86" t="str">
        <f t="shared" si="5"/>
        <v/>
      </c>
    </row>
    <row r="161" spans="2:30" ht="42.75" customHeight="1" x14ac:dyDescent="0.25">
      <c r="B161" s="233" t="s">
        <v>111</v>
      </c>
      <c r="C161" s="465" t="s">
        <v>135</v>
      </c>
      <c r="D161" s="466"/>
      <c r="E161" s="466"/>
      <c r="F161" s="467"/>
      <c r="G161" s="465"/>
      <c r="H161" s="466"/>
      <c r="I161" s="466"/>
      <c r="J161" s="466"/>
      <c r="K161" s="466"/>
      <c r="L161" s="467"/>
      <c r="M161" s="463"/>
      <c r="N161" s="464"/>
      <c r="P161" s="481"/>
      <c r="Q161" s="482"/>
      <c r="R161" s="482"/>
      <c r="S161" s="482"/>
      <c r="T161" s="482"/>
      <c r="U161" s="483"/>
      <c r="V161" s="345"/>
      <c r="W161" s="342"/>
      <c r="X161" s="484">
        <f t="shared" si="7"/>
        <v>0</v>
      </c>
      <c r="Y161" s="485"/>
      <c r="AD161" s="86" t="str">
        <f t="shared" si="5"/>
        <v/>
      </c>
    </row>
    <row r="162" spans="2:30" ht="42.75" customHeight="1" x14ac:dyDescent="0.25">
      <c r="B162" s="233" t="s">
        <v>112</v>
      </c>
      <c r="C162" s="465" t="s">
        <v>135</v>
      </c>
      <c r="D162" s="466"/>
      <c r="E162" s="466"/>
      <c r="F162" s="467"/>
      <c r="G162" s="465"/>
      <c r="H162" s="466"/>
      <c r="I162" s="466"/>
      <c r="J162" s="466"/>
      <c r="K162" s="466"/>
      <c r="L162" s="467"/>
      <c r="M162" s="463"/>
      <c r="N162" s="464"/>
      <c r="P162" s="481"/>
      <c r="Q162" s="482"/>
      <c r="R162" s="482"/>
      <c r="S162" s="482"/>
      <c r="T162" s="482"/>
      <c r="U162" s="483"/>
      <c r="V162" s="345"/>
      <c r="W162" s="342"/>
      <c r="X162" s="484">
        <f t="shared" si="7"/>
        <v>0</v>
      </c>
      <c r="Y162" s="485"/>
      <c r="AD162" s="86" t="str">
        <f t="shared" si="5"/>
        <v/>
      </c>
    </row>
    <row r="163" spans="2:30" ht="42.75" customHeight="1" x14ac:dyDescent="0.25">
      <c r="B163" s="233" t="s">
        <v>113</v>
      </c>
      <c r="C163" s="465" t="s">
        <v>135</v>
      </c>
      <c r="D163" s="466"/>
      <c r="E163" s="466"/>
      <c r="F163" s="467"/>
      <c r="G163" s="465"/>
      <c r="H163" s="466"/>
      <c r="I163" s="466"/>
      <c r="J163" s="466"/>
      <c r="K163" s="466"/>
      <c r="L163" s="467"/>
      <c r="M163" s="463"/>
      <c r="N163" s="464"/>
      <c r="P163" s="481"/>
      <c r="Q163" s="482"/>
      <c r="R163" s="482"/>
      <c r="S163" s="482"/>
      <c r="T163" s="482"/>
      <c r="U163" s="483"/>
      <c r="V163" s="345"/>
      <c r="W163" s="342"/>
      <c r="X163" s="484">
        <f>IF(V163="",W163*1,V163*W163)</f>
        <v>0</v>
      </c>
      <c r="Y163" s="485"/>
      <c r="AD163" s="86" t="str">
        <f t="shared" si="5"/>
        <v/>
      </c>
    </row>
    <row r="164" spans="2:30" ht="42.75" customHeight="1" x14ac:dyDescent="0.25">
      <c r="B164" s="233" t="s">
        <v>114</v>
      </c>
      <c r="C164" s="465" t="s">
        <v>135</v>
      </c>
      <c r="D164" s="466"/>
      <c r="E164" s="466"/>
      <c r="F164" s="467"/>
      <c r="G164" s="465"/>
      <c r="H164" s="466"/>
      <c r="I164" s="466"/>
      <c r="J164" s="466"/>
      <c r="K164" s="466"/>
      <c r="L164" s="467"/>
      <c r="M164" s="463"/>
      <c r="N164" s="464"/>
      <c r="P164" s="481"/>
      <c r="Q164" s="482"/>
      <c r="R164" s="482"/>
      <c r="S164" s="482"/>
      <c r="T164" s="482"/>
      <c r="U164" s="483"/>
      <c r="V164" s="345"/>
      <c r="W164" s="342"/>
      <c r="X164" s="484">
        <f t="shared" ref="X164:X172" si="8">IF(V164="",W164*1,V164*W164)</f>
        <v>0</v>
      </c>
      <c r="Y164" s="485"/>
      <c r="AD164" s="86" t="str">
        <f t="shared" si="5"/>
        <v/>
      </c>
    </row>
    <row r="165" spans="2:30" ht="42.75" customHeight="1" x14ac:dyDescent="0.25">
      <c r="B165" s="233" t="s">
        <v>115</v>
      </c>
      <c r="C165" s="465" t="s">
        <v>135</v>
      </c>
      <c r="D165" s="466"/>
      <c r="E165" s="466"/>
      <c r="F165" s="467"/>
      <c r="G165" s="465"/>
      <c r="H165" s="466"/>
      <c r="I165" s="466"/>
      <c r="J165" s="466"/>
      <c r="K165" s="466"/>
      <c r="L165" s="467"/>
      <c r="M165" s="463"/>
      <c r="N165" s="464"/>
      <c r="P165" s="481"/>
      <c r="Q165" s="482"/>
      <c r="R165" s="482"/>
      <c r="S165" s="482"/>
      <c r="T165" s="482"/>
      <c r="U165" s="483"/>
      <c r="V165" s="345"/>
      <c r="W165" s="342"/>
      <c r="X165" s="484">
        <f t="shared" si="8"/>
        <v>0</v>
      </c>
      <c r="Y165" s="485"/>
      <c r="AD165" s="86" t="str">
        <f t="shared" si="5"/>
        <v/>
      </c>
    </row>
    <row r="166" spans="2:30" ht="42.75" customHeight="1" x14ac:dyDescent="0.25">
      <c r="B166" s="233" t="s">
        <v>116</v>
      </c>
      <c r="C166" s="465" t="s">
        <v>135</v>
      </c>
      <c r="D166" s="466"/>
      <c r="E166" s="466"/>
      <c r="F166" s="467"/>
      <c r="G166" s="465"/>
      <c r="H166" s="466"/>
      <c r="I166" s="466"/>
      <c r="J166" s="466"/>
      <c r="K166" s="466"/>
      <c r="L166" s="467"/>
      <c r="M166" s="463"/>
      <c r="N166" s="464"/>
      <c r="P166" s="481"/>
      <c r="Q166" s="482"/>
      <c r="R166" s="482"/>
      <c r="S166" s="482"/>
      <c r="T166" s="482"/>
      <c r="U166" s="483"/>
      <c r="V166" s="345"/>
      <c r="W166" s="342"/>
      <c r="X166" s="484">
        <f t="shared" si="8"/>
        <v>0</v>
      </c>
      <c r="Y166" s="485"/>
      <c r="AD166" s="86" t="str">
        <f t="shared" si="5"/>
        <v/>
      </c>
    </row>
    <row r="167" spans="2:30" ht="42.75" customHeight="1" x14ac:dyDescent="0.25">
      <c r="B167" s="233" t="s">
        <v>117</v>
      </c>
      <c r="C167" s="465" t="s">
        <v>135</v>
      </c>
      <c r="D167" s="466"/>
      <c r="E167" s="466"/>
      <c r="F167" s="467"/>
      <c r="G167" s="465"/>
      <c r="H167" s="466"/>
      <c r="I167" s="466"/>
      <c r="J167" s="466"/>
      <c r="K167" s="466"/>
      <c r="L167" s="467"/>
      <c r="M167" s="463"/>
      <c r="N167" s="464"/>
      <c r="P167" s="481"/>
      <c r="Q167" s="482"/>
      <c r="R167" s="482"/>
      <c r="S167" s="482"/>
      <c r="T167" s="482"/>
      <c r="U167" s="483"/>
      <c r="V167" s="345"/>
      <c r="W167" s="342"/>
      <c r="X167" s="484">
        <f t="shared" si="8"/>
        <v>0</v>
      </c>
      <c r="Y167" s="485"/>
      <c r="AD167" s="86" t="str">
        <f t="shared" si="5"/>
        <v/>
      </c>
    </row>
    <row r="168" spans="2:30" ht="42.75" customHeight="1" x14ac:dyDescent="0.25">
      <c r="B168" s="233" t="s">
        <v>118</v>
      </c>
      <c r="C168" s="465" t="s">
        <v>135</v>
      </c>
      <c r="D168" s="466"/>
      <c r="E168" s="466"/>
      <c r="F168" s="467"/>
      <c r="G168" s="465"/>
      <c r="H168" s="466"/>
      <c r="I168" s="466"/>
      <c r="J168" s="466"/>
      <c r="K168" s="466"/>
      <c r="L168" s="467"/>
      <c r="M168" s="463"/>
      <c r="N168" s="464"/>
      <c r="P168" s="481"/>
      <c r="Q168" s="482"/>
      <c r="R168" s="482"/>
      <c r="S168" s="482"/>
      <c r="T168" s="482"/>
      <c r="U168" s="483"/>
      <c r="V168" s="345"/>
      <c r="W168" s="342"/>
      <c r="X168" s="484">
        <f t="shared" si="8"/>
        <v>0</v>
      </c>
      <c r="Y168" s="485"/>
      <c r="AD168" s="86" t="str">
        <f t="shared" si="5"/>
        <v/>
      </c>
    </row>
    <row r="169" spans="2:30" ht="42.75" customHeight="1" x14ac:dyDescent="0.25">
      <c r="B169" s="233" t="s">
        <v>119</v>
      </c>
      <c r="C169" s="465" t="s">
        <v>135</v>
      </c>
      <c r="D169" s="466"/>
      <c r="E169" s="466"/>
      <c r="F169" s="467"/>
      <c r="G169" s="465"/>
      <c r="H169" s="466"/>
      <c r="I169" s="466"/>
      <c r="J169" s="466"/>
      <c r="K169" s="466"/>
      <c r="L169" s="467"/>
      <c r="M169" s="463"/>
      <c r="N169" s="464"/>
      <c r="P169" s="481"/>
      <c r="Q169" s="482"/>
      <c r="R169" s="482"/>
      <c r="S169" s="482"/>
      <c r="T169" s="482"/>
      <c r="U169" s="483"/>
      <c r="V169" s="345"/>
      <c r="W169" s="342"/>
      <c r="X169" s="484">
        <f t="shared" si="8"/>
        <v>0</v>
      </c>
      <c r="Y169" s="485"/>
      <c r="AD169" s="86" t="str">
        <f t="shared" si="5"/>
        <v/>
      </c>
    </row>
    <row r="170" spans="2:30" ht="42.75" customHeight="1" x14ac:dyDescent="0.25">
      <c r="B170" s="233" t="s">
        <v>120</v>
      </c>
      <c r="C170" s="465" t="s">
        <v>135</v>
      </c>
      <c r="D170" s="466"/>
      <c r="E170" s="466"/>
      <c r="F170" s="467"/>
      <c r="G170" s="465"/>
      <c r="H170" s="466"/>
      <c r="I170" s="466"/>
      <c r="J170" s="466"/>
      <c r="K170" s="466"/>
      <c r="L170" s="467"/>
      <c r="M170" s="463"/>
      <c r="N170" s="464"/>
      <c r="P170" s="481"/>
      <c r="Q170" s="482"/>
      <c r="R170" s="482"/>
      <c r="S170" s="482"/>
      <c r="T170" s="482"/>
      <c r="U170" s="483"/>
      <c r="V170" s="345"/>
      <c r="W170" s="342"/>
      <c r="X170" s="484">
        <f t="shared" si="8"/>
        <v>0</v>
      </c>
      <c r="Y170" s="485"/>
      <c r="AD170" s="86" t="str">
        <f t="shared" si="5"/>
        <v/>
      </c>
    </row>
    <row r="171" spans="2:30" ht="42.75" customHeight="1" x14ac:dyDescent="0.25">
      <c r="B171" s="233" t="s">
        <v>121</v>
      </c>
      <c r="C171" s="465" t="s">
        <v>135</v>
      </c>
      <c r="D171" s="466"/>
      <c r="E171" s="466"/>
      <c r="F171" s="467"/>
      <c r="G171" s="465"/>
      <c r="H171" s="466"/>
      <c r="I171" s="466"/>
      <c r="J171" s="466"/>
      <c r="K171" s="466"/>
      <c r="L171" s="467"/>
      <c r="M171" s="463"/>
      <c r="N171" s="464"/>
      <c r="P171" s="481"/>
      <c r="Q171" s="482"/>
      <c r="R171" s="482"/>
      <c r="S171" s="482"/>
      <c r="T171" s="482"/>
      <c r="U171" s="483"/>
      <c r="V171" s="345"/>
      <c r="W171" s="342"/>
      <c r="X171" s="484">
        <f t="shared" si="8"/>
        <v>0</v>
      </c>
      <c r="Y171" s="485"/>
      <c r="AD171" s="86" t="str">
        <f t="shared" si="5"/>
        <v/>
      </c>
    </row>
    <row r="172" spans="2:30" ht="42.75" customHeight="1" x14ac:dyDescent="0.25">
      <c r="B172" s="233" t="s">
        <v>122</v>
      </c>
      <c r="C172" s="465" t="s">
        <v>135</v>
      </c>
      <c r="D172" s="466"/>
      <c r="E172" s="466"/>
      <c r="F172" s="467"/>
      <c r="G172" s="465"/>
      <c r="H172" s="466"/>
      <c r="I172" s="466"/>
      <c r="J172" s="466"/>
      <c r="K172" s="466"/>
      <c r="L172" s="467"/>
      <c r="M172" s="463"/>
      <c r="N172" s="464"/>
      <c r="P172" s="481"/>
      <c r="Q172" s="482"/>
      <c r="R172" s="482"/>
      <c r="S172" s="482"/>
      <c r="T172" s="482"/>
      <c r="U172" s="483"/>
      <c r="V172" s="345"/>
      <c r="W172" s="342"/>
      <c r="X172" s="484">
        <f t="shared" si="8"/>
        <v>0</v>
      </c>
      <c r="Y172" s="485"/>
      <c r="AD172" s="86" t="str">
        <f t="shared" si="5"/>
        <v/>
      </c>
    </row>
    <row r="173" spans="2:30" ht="42.75" customHeight="1" x14ac:dyDescent="0.25">
      <c r="B173" s="233" t="s">
        <v>123</v>
      </c>
      <c r="C173" s="465" t="s">
        <v>135</v>
      </c>
      <c r="D173" s="466"/>
      <c r="E173" s="466"/>
      <c r="F173" s="467"/>
      <c r="G173" s="465"/>
      <c r="H173" s="466"/>
      <c r="I173" s="466"/>
      <c r="J173" s="466"/>
      <c r="K173" s="466"/>
      <c r="L173" s="467"/>
      <c r="M173" s="463"/>
      <c r="N173" s="464"/>
      <c r="P173" s="481"/>
      <c r="Q173" s="482"/>
      <c r="R173" s="482"/>
      <c r="S173" s="482"/>
      <c r="T173" s="482"/>
      <c r="U173" s="483"/>
      <c r="V173" s="345"/>
      <c r="W173" s="342"/>
      <c r="X173" s="484">
        <f>IF(V173="",W173*1,V173*W173)</f>
        <v>0</v>
      </c>
      <c r="Y173" s="485"/>
      <c r="AD173" s="86" t="str">
        <f t="shared" si="5"/>
        <v/>
      </c>
    </row>
    <row r="174" spans="2:30" ht="42.75" customHeight="1" x14ac:dyDescent="0.25">
      <c r="B174" s="233" t="s">
        <v>124</v>
      </c>
      <c r="C174" s="465" t="s">
        <v>135</v>
      </c>
      <c r="D174" s="466"/>
      <c r="E174" s="466"/>
      <c r="F174" s="467"/>
      <c r="G174" s="465"/>
      <c r="H174" s="466"/>
      <c r="I174" s="466"/>
      <c r="J174" s="466"/>
      <c r="K174" s="466"/>
      <c r="L174" s="467"/>
      <c r="M174" s="463"/>
      <c r="N174" s="464"/>
      <c r="P174" s="481"/>
      <c r="Q174" s="482"/>
      <c r="R174" s="482"/>
      <c r="S174" s="482"/>
      <c r="T174" s="482"/>
      <c r="U174" s="483"/>
      <c r="V174" s="345"/>
      <c r="W174" s="342"/>
      <c r="X174" s="484">
        <f t="shared" ref="X174:X181" si="9">IF(V174="",W174*1,V174*W174)</f>
        <v>0</v>
      </c>
      <c r="Y174" s="485"/>
      <c r="AD174" s="86" t="str">
        <f t="shared" si="5"/>
        <v/>
      </c>
    </row>
    <row r="175" spans="2:30" ht="42.75" customHeight="1" x14ac:dyDescent="0.25">
      <c r="B175" s="233" t="s">
        <v>125</v>
      </c>
      <c r="C175" s="465" t="s">
        <v>135</v>
      </c>
      <c r="D175" s="466"/>
      <c r="E175" s="466"/>
      <c r="F175" s="467"/>
      <c r="G175" s="465"/>
      <c r="H175" s="466"/>
      <c r="I175" s="466"/>
      <c r="J175" s="466"/>
      <c r="K175" s="466"/>
      <c r="L175" s="467"/>
      <c r="M175" s="463"/>
      <c r="N175" s="464"/>
      <c r="P175" s="481"/>
      <c r="Q175" s="482"/>
      <c r="R175" s="482"/>
      <c r="S175" s="482"/>
      <c r="T175" s="482"/>
      <c r="U175" s="483"/>
      <c r="V175" s="345"/>
      <c r="W175" s="342"/>
      <c r="X175" s="484">
        <f t="shared" si="9"/>
        <v>0</v>
      </c>
      <c r="Y175" s="485"/>
      <c r="AD175" s="86" t="str">
        <f t="shared" si="5"/>
        <v/>
      </c>
    </row>
    <row r="176" spans="2:30" ht="42.75" customHeight="1" x14ac:dyDescent="0.25">
      <c r="B176" s="233" t="s">
        <v>126</v>
      </c>
      <c r="C176" s="465" t="s">
        <v>135</v>
      </c>
      <c r="D176" s="466"/>
      <c r="E176" s="466"/>
      <c r="F176" s="467"/>
      <c r="G176" s="465"/>
      <c r="H176" s="466"/>
      <c r="I176" s="466"/>
      <c r="J176" s="466"/>
      <c r="K176" s="466"/>
      <c r="L176" s="467"/>
      <c r="M176" s="463"/>
      <c r="N176" s="464"/>
      <c r="P176" s="481"/>
      <c r="Q176" s="482"/>
      <c r="R176" s="482"/>
      <c r="S176" s="482"/>
      <c r="T176" s="482"/>
      <c r="U176" s="483"/>
      <c r="V176" s="345"/>
      <c r="W176" s="342"/>
      <c r="X176" s="484">
        <f t="shared" si="9"/>
        <v>0</v>
      </c>
      <c r="Y176" s="485"/>
      <c r="AD176" s="86" t="str">
        <f t="shared" si="5"/>
        <v/>
      </c>
    </row>
    <row r="177" spans="1:44" ht="42.75" customHeight="1" x14ac:dyDescent="0.25">
      <c r="B177" s="233" t="s">
        <v>136</v>
      </c>
      <c r="C177" s="465" t="s">
        <v>135</v>
      </c>
      <c r="D177" s="466"/>
      <c r="E177" s="466"/>
      <c r="F177" s="467"/>
      <c r="G177" s="465"/>
      <c r="H177" s="466"/>
      <c r="I177" s="466"/>
      <c r="J177" s="466"/>
      <c r="K177" s="466"/>
      <c r="L177" s="467"/>
      <c r="M177" s="463"/>
      <c r="N177" s="464"/>
      <c r="P177" s="481"/>
      <c r="Q177" s="482"/>
      <c r="R177" s="482"/>
      <c r="S177" s="482"/>
      <c r="T177" s="482"/>
      <c r="U177" s="483"/>
      <c r="V177" s="345"/>
      <c r="W177" s="342"/>
      <c r="X177" s="484">
        <f t="shared" si="9"/>
        <v>0</v>
      </c>
      <c r="Y177" s="485"/>
      <c r="AD177" s="86" t="str">
        <f t="shared" si="5"/>
        <v/>
      </c>
    </row>
    <row r="178" spans="1:44" ht="42.75" customHeight="1" x14ac:dyDescent="0.25">
      <c r="B178" s="233" t="s">
        <v>137</v>
      </c>
      <c r="C178" s="465" t="s">
        <v>135</v>
      </c>
      <c r="D178" s="466"/>
      <c r="E178" s="466"/>
      <c r="F178" s="467"/>
      <c r="G178" s="465"/>
      <c r="H178" s="466"/>
      <c r="I178" s="466"/>
      <c r="J178" s="466"/>
      <c r="K178" s="466"/>
      <c r="L178" s="467"/>
      <c r="M178" s="463"/>
      <c r="N178" s="464"/>
      <c r="P178" s="481"/>
      <c r="Q178" s="482"/>
      <c r="R178" s="482"/>
      <c r="S178" s="482"/>
      <c r="T178" s="482"/>
      <c r="U178" s="483"/>
      <c r="V178" s="345"/>
      <c r="W178" s="342"/>
      <c r="X178" s="484">
        <f t="shared" si="9"/>
        <v>0</v>
      </c>
      <c r="Y178" s="485"/>
      <c r="AD178" s="86" t="str">
        <f t="shared" si="5"/>
        <v/>
      </c>
    </row>
    <row r="179" spans="1:44" ht="42.75" customHeight="1" x14ac:dyDescent="0.25">
      <c r="B179" s="233" t="s">
        <v>138</v>
      </c>
      <c r="C179" s="465" t="s">
        <v>135</v>
      </c>
      <c r="D179" s="466"/>
      <c r="E179" s="466"/>
      <c r="F179" s="467"/>
      <c r="G179" s="465"/>
      <c r="H179" s="466"/>
      <c r="I179" s="466"/>
      <c r="J179" s="466"/>
      <c r="K179" s="466"/>
      <c r="L179" s="467"/>
      <c r="M179" s="463"/>
      <c r="N179" s="464"/>
      <c r="P179" s="481"/>
      <c r="Q179" s="482"/>
      <c r="R179" s="482"/>
      <c r="S179" s="482"/>
      <c r="T179" s="482"/>
      <c r="U179" s="483"/>
      <c r="V179" s="345"/>
      <c r="W179" s="342"/>
      <c r="X179" s="484">
        <f t="shared" si="9"/>
        <v>0</v>
      </c>
      <c r="Y179" s="485"/>
      <c r="AD179" s="86" t="str">
        <f t="shared" si="5"/>
        <v/>
      </c>
    </row>
    <row r="180" spans="1:44" ht="42.75" customHeight="1" x14ac:dyDescent="0.25">
      <c r="B180" s="233" t="s">
        <v>139</v>
      </c>
      <c r="C180" s="465" t="s">
        <v>135</v>
      </c>
      <c r="D180" s="466"/>
      <c r="E180" s="466"/>
      <c r="F180" s="467"/>
      <c r="G180" s="465"/>
      <c r="H180" s="466"/>
      <c r="I180" s="466"/>
      <c r="J180" s="466"/>
      <c r="K180" s="466"/>
      <c r="L180" s="467"/>
      <c r="M180" s="463"/>
      <c r="N180" s="464"/>
      <c r="P180" s="481"/>
      <c r="Q180" s="482"/>
      <c r="R180" s="482"/>
      <c r="S180" s="482"/>
      <c r="T180" s="482"/>
      <c r="U180" s="483"/>
      <c r="V180" s="345"/>
      <c r="W180" s="342"/>
      <c r="X180" s="484">
        <f t="shared" si="9"/>
        <v>0</v>
      </c>
      <c r="Y180" s="485"/>
      <c r="AD180" s="86" t="str">
        <f t="shared" si="5"/>
        <v/>
      </c>
    </row>
    <row r="181" spans="1:44" ht="42.75" customHeight="1" x14ac:dyDescent="0.25">
      <c r="B181" s="233" t="s">
        <v>140</v>
      </c>
      <c r="C181" s="465" t="s">
        <v>135</v>
      </c>
      <c r="D181" s="466"/>
      <c r="E181" s="466"/>
      <c r="F181" s="467"/>
      <c r="G181" s="465"/>
      <c r="H181" s="466"/>
      <c r="I181" s="466"/>
      <c r="J181" s="466"/>
      <c r="K181" s="466"/>
      <c r="L181" s="467"/>
      <c r="M181" s="463"/>
      <c r="N181" s="464"/>
      <c r="P181" s="481"/>
      <c r="Q181" s="482"/>
      <c r="R181" s="482"/>
      <c r="S181" s="482"/>
      <c r="T181" s="482"/>
      <c r="U181" s="483"/>
      <c r="V181" s="345"/>
      <c r="W181" s="342"/>
      <c r="X181" s="484">
        <f t="shared" si="9"/>
        <v>0</v>
      </c>
      <c r="Y181" s="485"/>
      <c r="AD181" s="86" t="str">
        <f t="shared" si="5"/>
        <v/>
      </c>
    </row>
    <row r="182" spans="1:44" ht="7.5" customHeight="1" x14ac:dyDescent="0.25">
      <c r="C182" s="1"/>
      <c r="H182" s="20"/>
      <c r="P182" s="220"/>
      <c r="Q182" s="220"/>
      <c r="R182" s="220"/>
      <c r="X182" s="221"/>
      <c r="Y182" s="221"/>
      <c r="Z182" s="27"/>
      <c r="AA182" s="27"/>
    </row>
    <row r="183" spans="1:44" ht="30.75" customHeight="1" x14ac:dyDescent="0.25">
      <c r="B183" s="237"/>
      <c r="C183" s="105"/>
      <c r="D183" s="105"/>
      <c r="E183" s="105"/>
      <c r="P183" s="220"/>
      <c r="Q183" s="220"/>
      <c r="R183" s="220"/>
      <c r="U183" s="27"/>
      <c r="V183" s="27"/>
      <c r="W183" s="230" t="s">
        <v>141</v>
      </c>
      <c r="X183" s="479">
        <f>SUM(X117:Y181)</f>
        <v>0</v>
      </c>
      <c r="Y183" s="480"/>
      <c r="Z183" s="27"/>
      <c r="AA183" s="27"/>
    </row>
    <row r="184" spans="1:44" ht="7.5" customHeight="1" x14ac:dyDescent="0.25">
      <c r="C184" s="1"/>
      <c r="H184" s="20"/>
      <c r="P184" s="57"/>
      <c r="Q184" s="57"/>
      <c r="R184" s="57"/>
      <c r="Z184" s="27"/>
      <c r="AA184" s="27"/>
    </row>
    <row r="185" spans="1:44" ht="13.5" customHeight="1" x14ac:dyDescent="0.25">
      <c r="A185" s="175"/>
      <c r="B185" s="27"/>
      <c r="C185" s="27"/>
      <c r="D185" s="27"/>
      <c r="E185" s="27"/>
      <c r="F185" s="27"/>
      <c r="G185" s="27"/>
      <c r="H185" s="27"/>
      <c r="I185" s="27"/>
      <c r="J185" s="27"/>
      <c r="P185" s="27"/>
      <c r="Q185" s="27"/>
      <c r="R185" s="27"/>
      <c r="S185" s="218"/>
      <c r="T185" s="218"/>
      <c r="X185" s="58"/>
      <c r="Y185" s="229"/>
      <c r="Z185" s="218"/>
      <c r="AA185" s="27"/>
    </row>
    <row r="186" spans="1:44" ht="32.25" customHeight="1" x14ac:dyDescent="0.25">
      <c r="A186" s="175"/>
      <c r="B186" s="27"/>
      <c r="C186" s="27"/>
      <c r="D186" s="27"/>
      <c r="E186" s="27"/>
      <c r="F186" s="27"/>
      <c r="G186" s="27"/>
      <c r="H186" s="27"/>
      <c r="I186" s="27"/>
      <c r="J186" s="27"/>
      <c r="P186" s="27"/>
      <c r="Q186" s="27"/>
      <c r="R186" s="27"/>
      <c r="S186" s="218"/>
      <c r="T186" s="218"/>
      <c r="W186" s="58" t="s">
        <v>142</v>
      </c>
      <c r="X186" s="477">
        <f>X183+X111</f>
        <v>0</v>
      </c>
      <c r="Y186" s="478"/>
      <c r="Z186" s="218"/>
      <c r="AA186" s="27"/>
    </row>
    <row r="187" spans="1:44" ht="32.25" customHeight="1" x14ac:dyDescent="0.25">
      <c r="A187" s="175"/>
      <c r="B187" s="27"/>
      <c r="C187" s="27"/>
      <c r="D187" s="27"/>
      <c r="E187" s="27"/>
      <c r="F187" s="27"/>
      <c r="G187" s="27"/>
      <c r="H187" s="27"/>
      <c r="I187" s="27"/>
      <c r="J187" s="27"/>
      <c r="P187" s="27"/>
      <c r="Q187" s="27"/>
      <c r="R187" s="27"/>
      <c r="S187" s="218"/>
      <c r="T187" s="218"/>
      <c r="Z187" s="218"/>
      <c r="AA187" s="27"/>
    </row>
    <row r="188" spans="1:44" ht="19.5" customHeight="1" x14ac:dyDescent="0.25">
      <c r="B188" s="42" t="s">
        <v>143</v>
      </c>
      <c r="F188" s="38"/>
      <c r="K188" s="42"/>
      <c r="N188" s="38"/>
      <c r="AF188" s="48"/>
      <c r="AG188" s="48"/>
      <c r="AH188" s="48"/>
      <c r="AI188" s="48"/>
      <c r="AJ188" s="48"/>
      <c r="AK188" s="48"/>
      <c r="AL188" s="48"/>
      <c r="AM188" s="48"/>
      <c r="AN188" s="48"/>
      <c r="AO188" s="48"/>
      <c r="AP188" s="48"/>
      <c r="AQ188" s="48"/>
      <c r="AR188" s="48"/>
    </row>
    <row r="189" spans="1:44" ht="28.5" customHeight="1" x14ac:dyDescent="0.25">
      <c r="A189" s="175"/>
      <c r="B189" s="551" t="s">
        <v>144</v>
      </c>
      <c r="C189" s="551"/>
      <c r="D189" s="551"/>
      <c r="E189" s="551"/>
      <c r="F189" s="551"/>
      <c r="G189" s="551"/>
      <c r="H189" s="551"/>
      <c r="I189" s="551"/>
      <c r="J189" s="551"/>
      <c r="M189" s="211"/>
      <c r="N189" s="32"/>
      <c r="P189" s="27"/>
      <c r="Q189" s="27"/>
      <c r="R189" s="27"/>
      <c r="S189" s="218"/>
      <c r="T189" s="218"/>
      <c r="U189" s="218"/>
      <c r="V189" s="218"/>
      <c r="W189" s="218"/>
      <c r="X189" s="58"/>
      <c r="Y189" s="229"/>
      <c r="Z189" s="218"/>
      <c r="AA189" s="27"/>
    </row>
    <row r="190" spans="1:44" ht="24.75" hidden="1" customHeight="1" x14ac:dyDescent="0.25">
      <c r="A190" s="179"/>
      <c r="B190" s="552" t="s">
        <v>145</v>
      </c>
      <c r="C190" s="553"/>
      <c r="D190" s="553"/>
      <c r="E190" s="553"/>
      <c r="F190" s="553"/>
      <c r="G190" s="553"/>
      <c r="H190" s="553"/>
      <c r="I190" s="553"/>
      <c r="J190" s="554"/>
      <c r="K190" s="38" t="s">
        <v>146</v>
      </c>
      <c r="L190" s="32"/>
      <c r="M190" s="32"/>
      <c r="N190" s="32"/>
      <c r="P190" s="27"/>
      <c r="Q190" s="27"/>
      <c r="R190" s="27"/>
      <c r="S190" s="27"/>
      <c r="T190" s="27"/>
      <c r="U190" s="27"/>
      <c r="V190" s="27"/>
      <c r="W190" s="27"/>
      <c r="X190" s="58"/>
      <c r="Y190" s="59"/>
      <c r="Z190" s="27"/>
      <c r="AA190" s="27"/>
    </row>
    <row r="191" spans="1:44" ht="17.25" customHeight="1" x14ac:dyDescent="0.25">
      <c r="A191" s="175">
        <v>1</v>
      </c>
      <c r="B191" s="28"/>
      <c r="C191" s="28"/>
      <c r="D191" s="28"/>
      <c r="E191" s="28"/>
      <c r="F191" s="8"/>
      <c r="G191" s="28"/>
      <c r="H191" s="28"/>
      <c r="I191" s="28"/>
      <c r="J191" s="27"/>
      <c r="P191" s="27"/>
      <c r="Q191" s="27"/>
      <c r="R191" s="27"/>
      <c r="S191" s="27"/>
      <c r="T191" s="27"/>
      <c r="V191" s="27"/>
      <c r="W191" s="27"/>
      <c r="X191" s="58"/>
      <c r="Y191" s="59"/>
      <c r="Z191" s="27"/>
      <c r="AA191" s="27"/>
    </row>
    <row r="192" spans="1:44" ht="17.25" customHeight="1" x14ac:dyDescent="0.25">
      <c r="A192" s="175">
        <v>1</v>
      </c>
      <c r="E192" s="555"/>
      <c r="F192" s="555"/>
      <c r="G192" s="555"/>
      <c r="H192" s="555"/>
      <c r="I192" s="555"/>
      <c r="J192" s="27"/>
      <c r="K192" s="38"/>
      <c r="P192" s="27"/>
      <c r="Q192" s="27"/>
      <c r="R192" s="27"/>
      <c r="S192" s="27"/>
      <c r="T192" s="27"/>
      <c r="U192" s="27"/>
      <c r="V192" s="27"/>
      <c r="W192" s="27"/>
      <c r="X192" s="58"/>
      <c r="Y192" s="59"/>
      <c r="AA192" s="27"/>
      <c r="AB192" s="27"/>
    </row>
    <row r="193" spans="1:34" ht="8.25" customHeight="1" x14ac:dyDescent="0.25">
      <c r="A193" s="175">
        <v>1</v>
      </c>
      <c r="J193" s="27"/>
      <c r="P193" s="27"/>
      <c r="Q193" s="27"/>
      <c r="R193" s="27"/>
      <c r="S193" s="27"/>
      <c r="T193" s="27"/>
      <c r="U193" s="27"/>
      <c r="V193" s="27"/>
      <c r="W193" s="27"/>
      <c r="X193" s="58"/>
      <c r="Y193" s="59"/>
      <c r="AA193" s="27"/>
      <c r="AB193" s="27"/>
    </row>
    <row r="194" spans="1:34" ht="27.75" customHeight="1" x14ac:dyDescent="0.25">
      <c r="A194" s="175">
        <v>1</v>
      </c>
      <c r="B194" s="243" t="s">
        <v>147</v>
      </c>
      <c r="C194" s="55"/>
      <c r="D194" s="55"/>
      <c r="L194" s="556" t="s">
        <v>148</v>
      </c>
      <c r="M194" s="557"/>
      <c r="N194" s="558"/>
      <c r="P194" s="27"/>
      <c r="Q194" s="27"/>
      <c r="R194" s="27"/>
      <c r="S194" s="27"/>
      <c r="T194" s="27"/>
      <c r="U194" s="27"/>
      <c r="V194" s="27"/>
      <c r="W194" s="27"/>
      <c r="X194" s="58"/>
      <c r="Y194" s="59"/>
      <c r="Z194" s="27"/>
      <c r="AA194" s="27"/>
    </row>
    <row r="195" spans="1:34" ht="33.75" customHeight="1" x14ac:dyDescent="0.25">
      <c r="A195" s="175">
        <v>1</v>
      </c>
      <c r="B195" s="354"/>
      <c r="C195" s="88"/>
      <c r="D195" s="88"/>
      <c r="E195" s="88"/>
      <c r="F195" s="88"/>
      <c r="G195" s="88"/>
      <c r="H195" s="88"/>
      <c r="I195" s="88"/>
      <c r="J195" s="88"/>
      <c r="L195" s="559"/>
      <c r="M195" s="560"/>
      <c r="N195" s="561"/>
      <c r="P195" s="27"/>
      <c r="Q195" s="27"/>
      <c r="R195" s="27"/>
      <c r="S195" s="27"/>
      <c r="T195" s="27"/>
      <c r="U195" s="27"/>
      <c r="V195" s="27"/>
      <c r="W195" s="27"/>
      <c r="X195" s="58"/>
      <c r="Y195" s="59"/>
      <c r="Z195" s="27"/>
      <c r="AA195" s="27"/>
    </row>
    <row r="196" spans="1:34" ht="17.25" customHeight="1" x14ac:dyDescent="0.25">
      <c r="A196" s="175">
        <v>1</v>
      </c>
      <c r="B196"/>
      <c r="C196"/>
      <c r="D196"/>
      <c r="E196"/>
      <c r="F196"/>
      <c r="G196"/>
      <c r="H196"/>
      <c r="I196"/>
      <c r="J196"/>
      <c r="L196" s="559"/>
      <c r="M196" s="560"/>
      <c r="N196" s="561"/>
      <c r="P196" s="27"/>
      <c r="Q196" s="27"/>
      <c r="R196" s="27"/>
      <c r="S196" s="27"/>
      <c r="T196" s="27"/>
      <c r="U196" s="27"/>
      <c r="V196" s="27"/>
      <c r="W196" s="27"/>
      <c r="X196" s="58"/>
      <c r="Y196" s="59"/>
      <c r="Z196" s="27"/>
      <c r="AA196" s="27"/>
    </row>
    <row r="197" spans="1:34" ht="25.5" customHeight="1" x14ac:dyDescent="0.25">
      <c r="A197" s="175">
        <v>1</v>
      </c>
      <c r="L197" s="562"/>
      <c r="M197" s="563"/>
      <c r="N197" s="564"/>
      <c r="O197" s="101"/>
      <c r="P197" s="38"/>
      <c r="Q197" s="27"/>
      <c r="R197" s="27"/>
      <c r="S197" s="27"/>
      <c r="T197" s="27"/>
      <c r="U197" s="27"/>
      <c r="V197" s="27"/>
      <c r="W197" s="27"/>
      <c r="X197" s="58"/>
      <c r="Y197" s="59"/>
      <c r="Z197" s="27"/>
      <c r="AA197" s="27"/>
    </row>
    <row r="198" spans="1:34" ht="25.5" customHeight="1" x14ac:dyDescent="0.25">
      <c r="A198" s="175"/>
      <c r="B198" s="175"/>
      <c r="C198" s="175"/>
      <c r="D198" s="175"/>
      <c r="E198" s="175"/>
      <c r="F198" s="175"/>
      <c r="G198" s="175"/>
      <c r="H198" s="175"/>
      <c r="I198" s="175"/>
      <c r="J198" s="175"/>
      <c r="L198" s="47"/>
      <c r="M198" s="47"/>
      <c r="N198" s="47"/>
      <c r="O198" s="101"/>
      <c r="P198" s="38"/>
      <c r="Q198" s="27"/>
      <c r="R198" s="27"/>
      <c r="S198" s="27"/>
      <c r="T198" s="27"/>
      <c r="U198" s="27"/>
      <c r="V198" s="27"/>
      <c r="W198" s="27"/>
      <c r="X198" s="58"/>
      <c r="Y198" s="59"/>
      <c r="Z198" s="27"/>
      <c r="AA198" s="27"/>
    </row>
    <row r="199" spans="1:34" ht="18.75" customHeight="1" x14ac:dyDescent="0.25">
      <c r="A199" s="175"/>
      <c r="B199" s="573" t="s">
        <v>149</v>
      </c>
      <c r="C199" s="574"/>
      <c r="D199" s="574"/>
      <c r="E199" s="574"/>
      <c r="F199" s="574"/>
      <c r="G199" s="574"/>
      <c r="H199" s="574"/>
      <c r="I199" s="574"/>
      <c r="J199" s="574"/>
      <c r="L199" s="47"/>
      <c r="M199" s="47"/>
      <c r="N199" s="47"/>
      <c r="O199" s="101"/>
      <c r="P199" s="101"/>
      <c r="Q199" s="27"/>
      <c r="R199" s="27"/>
      <c r="S199" s="27"/>
      <c r="T199" s="27"/>
      <c r="U199" s="27"/>
      <c r="V199" s="27"/>
      <c r="W199" s="27"/>
      <c r="X199" s="58"/>
      <c r="Y199" s="59"/>
      <c r="Z199" s="27"/>
      <c r="AA199" s="27"/>
    </row>
    <row r="200" spans="1:34" ht="25.5" customHeight="1" x14ac:dyDescent="0.25">
      <c r="A200" s="175"/>
      <c r="B200" s="575" t="s">
        <v>150</v>
      </c>
      <c r="C200" s="576"/>
      <c r="D200" s="576"/>
      <c r="E200" s="576"/>
      <c r="F200" s="576"/>
      <c r="G200" s="576"/>
      <c r="H200" s="576"/>
      <c r="I200" s="576"/>
      <c r="J200" s="577"/>
      <c r="L200" s="47"/>
      <c r="M200" s="47"/>
      <c r="N200" s="47"/>
      <c r="O200" s="101"/>
      <c r="P200" s="101"/>
      <c r="Q200" s="27"/>
      <c r="R200" s="27"/>
      <c r="S200" s="27"/>
      <c r="T200" s="27"/>
      <c r="U200" s="27"/>
      <c r="V200" s="27"/>
      <c r="W200" s="27"/>
      <c r="X200" s="58"/>
      <c r="Y200" s="59"/>
      <c r="Z200" s="27"/>
      <c r="AA200" s="27"/>
    </row>
    <row r="201" spans="1:34" ht="17.25" customHeight="1" x14ac:dyDescent="0.25">
      <c r="A201" s="175"/>
      <c r="B201" s="578"/>
      <c r="C201" s="579"/>
      <c r="D201" s="579"/>
      <c r="E201" s="579"/>
      <c r="F201" s="579"/>
      <c r="G201" s="579"/>
      <c r="H201" s="579"/>
      <c r="I201" s="579"/>
      <c r="J201" s="580"/>
      <c r="K201" s="581"/>
      <c r="L201" s="583"/>
      <c r="M201" s="584"/>
      <c r="N201" s="584"/>
      <c r="P201" s="27"/>
      <c r="Q201" s="27"/>
      <c r="R201" s="27"/>
      <c r="S201" s="27"/>
      <c r="T201" s="27"/>
      <c r="U201" s="27"/>
      <c r="V201" s="27"/>
      <c r="W201" s="27"/>
      <c r="X201" s="58"/>
      <c r="Y201" s="59"/>
      <c r="Z201" s="27"/>
      <c r="AA201" s="27"/>
    </row>
    <row r="202" spans="1:34" ht="17.25" customHeight="1" x14ac:dyDescent="0.25">
      <c r="A202" s="175"/>
      <c r="B202" s="215"/>
      <c r="K202" s="581"/>
      <c r="L202" s="583"/>
      <c r="M202" s="584"/>
      <c r="N202" s="584"/>
      <c r="P202" s="27"/>
      <c r="Q202" s="27"/>
      <c r="R202" s="27"/>
      <c r="S202" s="27"/>
      <c r="T202" s="27"/>
      <c r="U202" s="27"/>
      <c r="V202" s="27"/>
      <c r="W202" s="27"/>
      <c r="X202" s="58"/>
      <c r="Y202" s="59"/>
      <c r="Z202" s="27"/>
      <c r="AA202" s="27"/>
    </row>
    <row r="203" spans="1:34" ht="20.25" customHeight="1" x14ac:dyDescent="0.25">
      <c r="A203" s="175"/>
      <c r="B203" s="539" t="s">
        <v>151</v>
      </c>
      <c r="C203" s="539"/>
      <c r="D203" s="539"/>
      <c r="E203" s="539"/>
      <c r="F203" s="539"/>
      <c r="G203" s="38"/>
      <c r="J203" s="27"/>
      <c r="K203" s="581"/>
      <c r="L203" s="584"/>
      <c r="M203" s="584"/>
      <c r="N203" s="584"/>
      <c r="P203" s="42" t="s">
        <v>152</v>
      </c>
      <c r="X203" s="58"/>
      <c r="Y203" s="59"/>
      <c r="Z203" s="27"/>
      <c r="AA203" s="27"/>
    </row>
    <row r="204" spans="1:34" ht="15.75" customHeight="1" x14ac:dyDescent="0.3">
      <c r="A204" s="175"/>
      <c r="B204" s="585" t="s">
        <v>153</v>
      </c>
      <c r="C204" s="585"/>
      <c r="D204" s="585"/>
      <c r="E204" s="586"/>
      <c r="F204" s="182"/>
      <c r="G204" s="8"/>
      <c r="H204" s="8"/>
      <c r="I204" s="8"/>
      <c r="J204" s="27"/>
      <c r="K204" s="582"/>
      <c r="L204" s="360"/>
      <c r="M204" s="181"/>
      <c r="N204" s="361"/>
      <c r="P204" s="24"/>
      <c r="X204" s="58"/>
      <c r="Y204" s="59"/>
      <c r="Z204" s="27"/>
      <c r="AA204" s="27"/>
    </row>
    <row r="205" spans="1:34" ht="99" customHeight="1" x14ac:dyDescent="0.25">
      <c r="A205" s="175"/>
      <c r="B205" s="352" t="s">
        <v>154</v>
      </c>
      <c r="C205" s="590" t="s">
        <v>155</v>
      </c>
      <c r="D205" s="591"/>
      <c r="E205" s="590" t="s">
        <v>156</v>
      </c>
      <c r="F205" s="591"/>
      <c r="G205" s="565" t="s">
        <v>157</v>
      </c>
      <c r="H205" s="566"/>
      <c r="I205" s="566"/>
      <c r="J205" s="567"/>
      <c r="K205" s="565" t="s">
        <v>158</v>
      </c>
      <c r="L205" s="566"/>
      <c r="M205" s="566"/>
      <c r="N205" s="567"/>
      <c r="P205" s="219" t="s">
        <v>159</v>
      </c>
      <c r="Q205" s="587" t="s">
        <v>160</v>
      </c>
      <c r="R205" s="588"/>
      <c r="S205" s="588"/>
      <c r="T205" s="588"/>
      <c r="U205" s="588"/>
      <c r="V205" s="588"/>
      <c r="W205" s="588"/>
      <c r="X205" s="589"/>
      <c r="Y205" s="99"/>
      <c r="Z205" s="98"/>
      <c r="AA205" s="100"/>
      <c r="AB205" s="100"/>
    </row>
    <row r="206" spans="1:34" ht="42.75" customHeight="1" x14ac:dyDescent="0.3">
      <c r="A206" s="175"/>
      <c r="B206" s="353" t="s">
        <v>161</v>
      </c>
      <c r="C206" s="461"/>
      <c r="D206" s="461"/>
      <c r="E206" s="461"/>
      <c r="F206" s="461"/>
      <c r="G206" s="461"/>
      <c r="H206" s="461"/>
      <c r="I206" s="461"/>
      <c r="J206" s="461"/>
      <c r="K206" s="462"/>
      <c r="L206" s="462"/>
      <c r="M206" s="462"/>
      <c r="N206" s="462"/>
      <c r="O206" s="64"/>
      <c r="P206" s="238"/>
      <c r="Q206" s="505"/>
      <c r="R206" s="505"/>
      <c r="S206" s="505"/>
      <c r="T206" s="505"/>
      <c r="U206" s="505"/>
      <c r="V206" s="505"/>
      <c r="W206" s="505"/>
      <c r="X206" s="506"/>
      <c r="Y206" s="64"/>
      <c r="Z206" s="64"/>
      <c r="AA206" s="64" t="b">
        <f t="shared" ref="AA206:AA237" si="10">IF(OR(LEFT(B206,4)="Välj",B206=""),FALSE,TRUE)</f>
        <v>0</v>
      </c>
      <c r="AB206" s="64" t="b">
        <f>IF(P206&lt;&gt;"",TRUE,FALSE)</f>
        <v>0</v>
      </c>
      <c r="AH206" s="55" t="b">
        <f>IF(AND(AA206=TRUE,AB206=TRUE),FALSE,IF(AND(AA206=FALSE,AB206=FALSE),FALSE,TRUE))</f>
        <v>0</v>
      </c>
    </row>
    <row r="207" spans="1:34" ht="42.75" customHeight="1" x14ac:dyDescent="0.3">
      <c r="A207" s="175"/>
      <c r="B207" s="353" t="s">
        <v>161</v>
      </c>
      <c r="C207" s="461"/>
      <c r="D207" s="461"/>
      <c r="E207" s="461"/>
      <c r="F207" s="461"/>
      <c r="G207" s="461"/>
      <c r="H207" s="461"/>
      <c r="I207" s="461"/>
      <c r="J207" s="461"/>
      <c r="K207" s="462"/>
      <c r="L207" s="462"/>
      <c r="M207" s="462"/>
      <c r="N207" s="462"/>
      <c r="O207" s="64"/>
      <c r="P207" s="238"/>
      <c r="Q207" s="505"/>
      <c r="R207" s="505"/>
      <c r="S207" s="505"/>
      <c r="T207" s="505"/>
      <c r="U207" s="505"/>
      <c r="V207" s="505"/>
      <c r="W207" s="505"/>
      <c r="X207" s="506"/>
      <c r="Y207" s="64"/>
      <c r="Z207" s="64"/>
      <c r="AA207" s="64" t="b">
        <f t="shared" si="10"/>
        <v>0</v>
      </c>
      <c r="AB207" s="64" t="b">
        <f t="shared" ref="AB207:AB295" si="11">IF(P207&lt;&gt;"",TRUE,FALSE)</f>
        <v>0</v>
      </c>
      <c r="AH207" s="55" t="b">
        <f t="shared" ref="AH207:AH295" si="12">IF(AND(AA207=TRUE,AB207=TRUE),FALSE,IF(AND(AA207=FALSE,AB207=FALSE),FALSE,TRUE))</f>
        <v>0</v>
      </c>
    </row>
    <row r="208" spans="1:34" ht="42.75" customHeight="1" x14ac:dyDescent="0.3">
      <c r="A208" s="175"/>
      <c r="B208" s="353" t="s">
        <v>162</v>
      </c>
      <c r="C208" s="461"/>
      <c r="D208" s="461"/>
      <c r="E208" s="461"/>
      <c r="F208" s="461"/>
      <c r="G208" s="461"/>
      <c r="H208" s="461"/>
      <c r="I208" s="461"/>
      <c r="J208" s="461"/>
      <c r="K208" s="462"/>
      <c r="L208" s="462"/>
      <c r="M208" s="462"/>
      <c r="N208" s="462"/>
      <c r="O208" s="64"/>
      <c r="P208" s="238"/>
      <c r="Q208" s="505"/>
      <c r="R208" s="505"/>
      <c r="S208" s="505"/>
      <c r="T208" s="505"/>
      <c r="U208" s="505"/>
      <c r="V208" s="505"/>
      <c r="W208" s="505"/>
      <c r="X208" s="506"/>
      <c r="Y208" s="64"/>
      <c r="Z208" s="64"/>
      <c r="AA208" s="64" t="b">
        <f t="shared" si="10"/>
        <v>0</v>
      </c>
      <c r="AB208" s="64" t="b">
        <f t="shared" si="11"/>
        <v>0</v>
      </c>
      <c r="AH208" s="55" t="b">
        <f t="shared" si="12"/>
        <v>0</v>
      </c>
    </row>
    <row r="209" spans="1:34" ht="42.75" customHeight="1" x14ac:dyDescent="0.3">
      <c r="A209" s="175"/>
      <c r="B209" s="353" t="s">
        <v>162</v>
      </c>
      <c r="C209" s="461"/>
      <c r="D209" s="461"/>
      <c r="E209" s="461"/>
      <c r="F209" s="461"/>
      <c r="G209" s="461"/>
      <c r="H209" s="461"/>
      <c r="I209" s="461"/>
      <c r="J209" s="461"/>
      <c r="K209" s="462"/>
      <c r="L209" s="462"/>
      <c r="M209" s="462"/>
      <c r="N209" s="462"/>
      <c r="O209" s="64"/>
      <c r="P209" s="238"/>
      <c r="Q209" s="505"/>
      <c r="R209" s="505"/>
      <c r="S209" s="505"/>
      <c r="T209" s="505"/>
      <c r="U209" s="505"/>
      <c r="V209" s="505"/>
      <c r="W209" s="505"/>
      <c r="X209" s="506"/>
      <c r="Y209" s="64"/>
      <c r="Z209" s="64"/>
      <c r="AA209" s="64" t="b">
        <f t="shared" si="10"/>
        <v>0</v>
      </c>
      <c r="AB209" s="64" t="b">
        <f t="shared" si="11"/>
        <v>0</v>
      </c>
      <c r="AH209" s="55" t="b">
        <f t="shared" si="12"/>
        <v>0</v>
      </c>
    </row>
    <row r="210" spans="1:34" ht="42.75" customHeight="1" x14ac:dyDescent="0.3">
      <c r="A210" s="175"/>
      <c r="B210" s="353" t="s">
        <v>162</v>
      </c>
      <c r="C210" s="461"/>
      <c r="D210" s="461"/>
      <c r="E210" s="461"/>
      <c r="F210" s="461"/>
      <c r="G210" s="461"/>
      <c r="H210" s="461"/>
      <c r="I210" s="461"/>
      <c r="J210" s="461"/>
      <c r="K210" s="462"/>
      <c r="L210" s="462"/>
      <c r="M210" s="462"/>
      <c r="N210" s="462"/>
      <c r="O210" s="64"/>
      <c r="P210" s="238"/>
      <c r="Q210" s="505"/>
      <c r="R210" s="505"/>
      <c r="S210" s="505"/>
      <c r="T210" s="505"/>
      <c r="U210" s="505"/>
      <c r="V210" s="505"/>
      <c r="W210" s="505"/>
      <c r="X210" s="506"/>
      <c r="Y210" s="64"/>
      <c r="Z210" s="64"/>
      <c r="AA210" s="64" t="b">
        <f t="shared" si="10"/>
        <v>0</v>
      </c>
      <c r="AB210" s="64" t="b">
        <f t="shared" si="11"/>
        <v>0</v>
      </c>
      <c r="AH210" s="55" t="b">
        <f t="shared" si="12"/>
        <v>0</v>
      </c>
    </row>
    <row r="211" spans="1:34" ht="42.75" customHeight="1" x14ac:dyDescent="0.3">
      <c r="A211" s="175"/>
      <c r="B211" s="353" t="s">
        <v>162</v>
      </c>
      <c r="C211" s="461"/>
      <c r="D211" s="461"/>
      <c r="E211" s="461"/>
      <c r="F211" s="461"/>
      <c r="G211" s="461"/>
      <c r="H211" s="461"/>
      <c r="I211" s="461"/>
      <c r="J211" s="461"/>
      <c r="K211" s="462"/>
      <c r="L211" s="462"/>
      <c r="M211" s="462"/>
      <c r="N211" s="462"/>
      <c r="O211" s="194"/>
      <c r="P211" s="238"/>
      <c r="Q211" s="505"/>
      <c r="R211" s="505"/>
      <c r="S211" s="505"/>
      <c r="T211" s="505"/>
      <c r="U211" s="505"/>
      <c r="V211" s="505"/>
      <c r="W211" s="505"/>
      <c r="X211" s="506"/>
      <c r="Y211" s="64"/>
      <c r="Z211" s="64"/>
      <c r="AA211" s="64" t="b">
        <f t="shared" si="10"/>
        <v>0</v>
      </c>
      <c r="AB211" s="64" t="b">
        <f t="shared" si="11"/>
        <v>0</v>
      </c>
      <c r="AH211" s="55" t="b">
        <f t="shared" si="12"/>
        <v>0</v>
      </c>
    </row>
    <row r="212" spans="1:34" ht="42.75" customHeight="1" x14ac:dyDescent="0.3">
      <c r="A212" s="175"/>
      <c r="B212" s="353" t="s">
        <v>162</v>
      </c>
      <c r="C212" s="461"/>
      <c r="D212" s="461"/>
      <c r="E212" s="461"/>
      <c r="F212" s="461"/>
      <c r="G212" s="461"/>
      <c r="H212" s="461"/>
      <c r="I212" s="461"/>
      <c r="J212" s="461"/>
      <c r="K212" s="462"/>
      <c r="L212" s="462"/>
      <c r="M212" s="462"/>
      <c r="N212" s="462"/>
      <c r="O212" s="64"/>
      <c r="P212" s="238"/>
      <c r="Q212" s="505"/>
      <c r="R212" s="505"/>
      <c r="S212" s="505"/>
      <c r="T212" s="505"/>
      <c r="U212" s="505"/>
      <c r="V212" s="505"/>
      <c r="W212" s="505"/>
      <c r="X212" s="506"/>
      <c r="Y212" s="64"/>
      <c r="Z212" s="64"/>
      <c r="AA212" s="64" t="b">
        <f t="shared" si="10"/>
        <v>0</v>
      </c>
      <c r="AB212" s="64" t="b">
        <f t="shared" si="11"/>
        <v>0</v>
      </c>
      <c r="AH212" s="55" t="b">
        <f t="shared" si="12"/>
        <v>0</v>
      </c>
    </row>
    <row r="213" spans="1:34" ht="42.75" customHeight="1" x14ac:dyDescent="0.3">
      <c r="A213" s="175"/>
      <c r="B213" s="353" t="s">
        <v>162</v>
      </c>
      <c r="C213" s="461"/>
      <c r="D213" s="461"/>
      <c r="E213" s="461"/>
      <c r="F213" s="461"/>
      <c r="G213" s="461"/>
      <c r="H213" s="461"/>
      <c r="I213" s="461"/>
      <c r="J213" s="461"/>
      <c r="K213" s="462"/>
      <c r="L213" s="462"/>
      <c r="M213" s="462"/>
      <c r="N213" s="462"/>
      <c r="O213" s="64"/>
      <c r="P213" s="238"/>
      <c r="Q213" s="505"/>
      <c r="R213" s="505"/>
      <c r="S213" s="505"/>
      <c r="T213" s="505"/>
      <c r="U213" s="505"/>
      <c r="V213" s="505"/>
      <c r="W213" s="505"/>
      <c r="X213" s="506"/>
      <c r="Y213" s="64"/>
      <c r="Z213" s="64"/>
      <c r="AA213" s="64" t="b">
        <f t="shared" si="10"/>
        <v>0</v>
      </c>
      <c r="AB213" s="64" t="b">
        <f t="shared" si="11"/>
        <v>0</v>
      </c>
      <c r="AH213" s="55" t="b">
        <f t="shared" si="12"/>
        <v>0</v>
      </c>
    </row>
    <row r="214" spans="1:34" ht="42.75" customHeight="1" x14ac:dyDescent="0.3">
      <c r="A214" s="175"/>
      <c r="B214" s="353" t="s">
        <v>162</v>
      </c>
      <c r="C214" s="461"/>
      <c r="D214" s="461"/>
      <c r="E214" s="461"/>
      <c r="F214" s="461"/>
      <c r="G214" s="461"/>
      <c r="H214" s="461"/>
      <c r="I214" s="461"/>
      <c r="J214" s="461"/>
      <c r="K214" s="462"/>
      <c r="L214" s="462"/>
      <c r="M214" s="462"/>
      <c r="N214" s="462"/>
      <c r="O214" s="64"/>
      <c r="P214" s="238"/>
      <c r="Q214" s="505"/>
      <c r="R214" s="505"/>
      <c r="S214" s="505"/>
      <c r="T214" s="505"/>
      <c r="U214" s="505"/>
      <c r="V214" s="505"/>
      <c r="W214" s="505"/>
      <c r="X214" s="506"/>
      <c r="Y214" s="64"/>
      <c r="Z214" s="64"/>
      <c r="AA214" s="64" t="b">
        <f t="shared" si="10"/>
        <v>0</v>
      </c>
      <c r="AB214" s="64" t="b">
        <f t="shared" si="11"/>
        <v>0</v>
      </c>
      <c r="AH214" s="55" t="b">
        <f t="shared" si="12"/>
        <v>0</v>
      </c>
    </row>
    <row r="215" spans="1:34" ht="42.75" customHeight="1" x14ac:dyDescent="0.3">
      <c r="A215" s="175"/>
      <c r="B215" s="353" t="s">
        <v>162</v>
      </c>
      <c r="C215" s="461"/>
      <c r="D215" s="461"/>
      <c r="E215" s="461"/>
      <c r="F215" s="461"/>
      <c r="G215" s="461"/>
      <c r="H215" s="461"/>
      <c r="I215" s="461"/>
      <c r="J215" s="461"/>
      <c r="K215" s="462"/>
      <c r="L215" s="462"/>
      <c r="M215" s="462"/>
      <c r="N215" s="462"/>
      <c r="O215" s="64"/>
      <c r="P215" s="238"/>
      <c r="Q215" s="505"/>
      <c r="R215" s="505"/>
      <c r="S215" s="505"/>
      <c r="T215" s="505"/>
      <c r="U215" s="505"/>
      <c r="V215" s="505"/>
      <c r="W215" s="505"/>
      <c r="X215" s="506"/>
      <c r="Y215" s="64"/>
      <c r="Z215" s="64"/>
      <c r="AA215" s="64" t="b">
        <f t="shared" si="10"/>
        <v>0</v>
      </c>
      <c r="AB215" s="64" t="b">
        <f t="shared" si="11"/>
        <v>0</v>
      </c>
      <c r="AH215" s="55" t="b">
        <f t="shared" si="12"/>
        <v>0</v>
      </c>
    </row>
    <row r="216" spans="1:34" ht="42.75" customHeight="1" x14ac:dyDescent="0.3">
      <c r="A216" s="175"/>
      <c r="B216" s="353" t="s">
        <v>162</v>
      </c>
      <c r="C216" s="461"/>
      <c r="D216" s="461"/>
      <c r="E216" s="461"/>
      <c r="F216" s="461"/>
      <c r="G216" s="461"/>
      <c r="H216" s="461"/>
      <c r="I216" s="461"/>
      <c r="J216" s="461"/>
      <c r="K216" s="462"/>
      <c r="L216" s="462"/>
      <c r="M216" s="462"/>
      <c r="N216" s="462"/>
      <c r="O216" s="64"/>
      <c r="P216" s="238"/>
      <c r="Q216" s="505"/>
      <c r="R216" s="505"/>
      <c r="S216" s="505"/>
      <c r="T216" s="505"/>
      <c r="U216" s="505"/>
      <c r="V216" s="505"/>
      <c r="W216" s="505"/>
      <c r="X216" s="506"/>
      <c r="Y216" s="64"/>
      <c r="Z216" s="64"/>
      <c r="AA216" s="64" t="b">
        <f t="shared" si="10"/>
        <v>0</v>
      </c>
      <c r="AB216" s="64" t="b">
        <f t="shared" si="11"/>
        <v>0</v>
      </c>
      <c r="AH216" s="55" t="b">
        <f t="shared" si="12"/>
        <v>0</v>
      </c>
    </row>
    <row r="217" spans="1:34" ht="42.75" customHeight="1" x14ac:dyDescent="0.3">
      <c r="A217" s="175"/>
      <c r="B217" s="353" t="s">
        <v>162</v>
      </c>
      <c r="C217" s="461"/>
      <c r="D217" s="461"/>
      <c r="E217" s="461"/>
      <c r="F217" s="461"/>
      <c r="G217" s="461"/>
      <c r="H217" s="461"/>
      <c r="I217" s="461"/>
      <c r="J217" s="461"/>
      <c r="K217" s="462"/>
      <c r="L217" s="462"/>
      <c r="M217" s="462"/>
      <c r="N217" s="462"/>
      <c r="O217" s="64"/>
      <c r="P217" s="238"/>
      <c r="Q217" s="505"/>
      <c r="R217" s="505"/>
      <c r="S217" s="505"/>
      <c r="T217" s="505"/>
      <c r="U217" s="505"/>
      <c r="V217" s="505"/>
      <c r="W217" s="505"/>
      <c r="X217" s="506"/>
      <c r="Y217" s="64"/>
      <c r="Z217" s="64"/>
      <c r="AA217" s="64" t="b">
        <f t="shared" si="10"/>
        <v>0</v>
      </c>
      <c r="AB217" s="64" t="b">
        <f t="shared" si="11"/>
        <v>0</v>
      </c>
      <c r="AH217" s="55" t="b">
        <f t="shared" si="12"/>
        <v>0</v>
      </c>
    </row>
    <row r="218" spans="1:34" ht="42.75" customHeight="1" x14ac:dyDescent="0.3">
      <c r="A218" s="175"/>
      <c r="B218" s="353" t="s">
        <v>162</v>
      </c>
      <c r="C218" s="461"/>
      <c r="D218" s="461"/>
      <c r="E218" s="461"/>
      <c r="F218" s="461"/>
      <c r="G218" s="461"/>
      <c r="H218" s="461"/>
      <c r="I218" s="461"/>
      <c r="J218" s="461"/>
      <c r="K218" s="462"/>
      <c r="L218" s="462"/>
      <c r="M218" s="462"/>
      <c r="N218" s="462"/>
      <c r="O218" s="64"/>
      <c r="P218" s="238"/>
      <c r="Q218" s="505"/>
      <c r="R218" s="505"/>
      <c r="S218" s="505"/>
      <c r="T218" s="505"/>
      <c r="U218" s="505"/>
      <c r="V218" s="505"/>
      <c r="W218" s="505"/>
      <c r="X218" s="506"/>
      <c r="Y218" s="64"/>
      <c r="Z218" s="64"/>
      <c r="AA218" s="64" t="b">
        <f t="shared" si="10"/>
        <v>0</v>
      </c>
      <c r="AB218" s="64" t="b">
        <f t="shared" si="11"/>
        <v>0</v>
      </c>
      <c r="AH218" s="55" t="b">
        <f t="shared" si="12"/>
        <v>0</v>
      </c>
    </row>
    <row r="219" spans="1:34" ht="42.75" customHeight="1" x14ac:dyDescent="0.3">
      <c r="A219" s="175"/>
      <c r="B219" s="353" t="s">
        <v>162</v>
      </c>
      <c r="C219" s="461"/>
      <c r="D219" s="461"/>
      <c r="E219" s="461"/>
      <c r="F219" s="461"/>
      <c r="G219" s="461"/>
      <c r="H219" s="461"/>
      <c r="I219" s="461"/>
      <c r="J219" s="461"/>
      <c r="K219" s="462"/>
      <c r="L219" s="462"/>
      <c r="M219" s="462"/>
      <c r="N219" s="462"/>
      <c r="O219" s="64"/>
      <c r="P219" s="238"/>
      <c r="Q219" s="505"/>
      <c r="R219" s="505"/>
      <c r="S219" s="505"/>
      <c r="T219" s="505"/>
      <c r="U219" s="505"/>
      <c r="V219" s="505"/>
      <c r="W219" s="505"/>
      <c r="X219" s="506"/>
      <c r="Y219" s="64"/>
      <c r="Z219" s="64"/>
      <c r="AA219" s="64" t="b">
        <f t="shared" si="10"/>
        <v>0</v>
      </c>
      <c r="AB219" s="64" t="b">
        <f t="shared" si="11"/>
        <v>0</v>
      </c>
      <c r="AH219" s="55" t="b">
        <f t="shared" si="12"/>
        <v>0</v>
      </c>
    </row>
    <row r="220" spans="1:34" ht="42.75" customHeight="1" x14ac:dyDescent="0.3">
      <c r="A220" s="175"/>
      <c r="B220" s="353" t="s">
        <v>162</v>
      </c>
      <c r="C220" s="461"/>
      <c r="D220" s="461"/>
      <c r="E220" s="461"/>
      <c r="F220" s="461"/>
      <c r="G220" s="461"/>
      <c r="H220" s="461"/>
      <c r="I220" s="461"/>
      <c r="J220" s="461"/>
      <c r="K220" s="462"/>
      <c r="L220" s="462"/>
      <c r="M220" s="462"/>
      <c r="N220" s="462"/>
      <c r="O220" s="194"/>
      <c r="P220" s="238"/>
      <c r="Q220" s="505"/>
      <c r="R220" s="505"/>
      <c r="S220" s="505"/>
      <c r="T220" s="505"/>
      <c r="U220" s="505"/>
      <c r="V220" s="505"/>
      <c r="W220" s="505"/>
      <c r="X220" s="506"/>
      <c r="Y220" s="64"/>
      <c r="Z220" s="64"/>
      <c r="AA220" s="64" t="b">
        <f t="shared" si="10"/>
        <v>0</v>
      </c>
      <c r="AB220" s="64" t="b">
        <f t="shared" si="11"/>
        <v>0</v>
      </c>
      <c r="AH220" s="55" t="b">
        <f t="shared" si="12"/>
        <v>0</v>
      </c>
    </row>
    <row r="221" spans="1:34" ht="42.75" customHeight="1" x14ac:dyDescent="0.3">
      <c r="A221" s="175"/>
      <c r="B221" s="353" t="s">
        <v>162</v>
      </c>
      <c r="C221" s="461"/>
      <c r="D221" s="461"/>
      <c r="E221" s="461"/>
      <c r="F221" s="461"/>
      <c r="G221" s="461"/>
      <c r="H221" s="461"/>
      <c r="I221" s="461"/>
      <c r="J221" s="461"/>
      <c r="K221" s="462"/>
      <c r="L221" s="462"/>
      <c r="M221" s="462"/>
      <c r="N221" s="462"/>
      <c r="O221" s="64"/>
      <c r="P221" s="238"/>
      <c r="Q221" s="505"/>
      <c r="R221" s="505"/>
      <c r="S221" s="505"/>
      <c r="T221" s="505"/>
      <c r="U221" s="505"/>
      <c r="V221" s="505"/>
      <c r="W221" s="505"/>
      <c r="X221" s="506"/>
      <c r="Y221" s="64"/>
      <c r="Z221" s="64"/>
      <c r="AA221" s="64" t="b">
        <f t="shared" si="10"/>
        <v>0</v>
      </c>
      <c r="AB221" s="64" t="b">
        <f t="shared" si="11"/>
        <v>0</v>
      </c>
      <c r="AH221" s="55" t="b">
        <f t="shared" si="12"/>
        <v>0</v>
      </c>
    </row>
    <row r="222" spans="1:34" ht="42.75" customHeight="1" x14ac:dyDescent="0.3">
      <c r="A222" s="175"/>
      <c r="B222" s="353" t="s">
        <v>162</v>
      </c>
      <c r="C222" s="461"/>
      <c r="D222" s="461"/>
      <c r="E222" s="461"/>
      <c r="F222" s="461"/>
      <c r="G222" s="461"/>
      <c r="H222" s="461"/>
      <c r="I222" s="461"/>
      <c r="J222" s="461"/>
      <c r="K222" s="462"/>
      <c r="L222" s="462"/>
      <c r="M222" s="462"/>
      <c r="N222" s="462"/>
      <c r="O222" s="64"/>
      <c r="P222" s="238"/>
      <c r="Q222" s="505"/>
      <c r="R222" s="505"/>
      <c r="S222" s="505"/>
      <c r="T222" s="505"/>
      <c r="U222" s="505"/>
      <c r="V222" s="505"/>
      <c r="W222" s="505"/>
      <c r="X222" s="506"/>
      <c r="Y222" s="64"/>
      <c r="Z222" s="64"/>
      <c r="AA222" s="64" t="b">
        <f t="shared" si="10"/>
        <v>0</v>
      </c>
      <c r="AB222" s="64" t="b">
        <f t="shared" si="11"/>
        <v>0</v>
      </c>
      <c r="AH222" s="55" t="b">
        <f t="shared" si="12"/>
        <v>0</v>
      </c>
    </row>
    <row r="223" spans="1:34" ht="42.75" customHeight="1" x14ac:dyDescent="0.3">
      <c r="A223" s="175"/>
      <c r="B223" s="353" t="s">
        <v>162</v>
      </c>
      <c r="C223" s="461"/>
      <c r="D223" s="461"/>
      <c r="E223" s="461"/>
      <c r="F223" s="461"/>
      <c r="G223" s="461"/>
      <c r="H223" s="461"/>
      <c r="I223" s="461"/>
      <c r="J223" s="461"/>
      <c r="K223" s="462"/>
      <c r="L223" s="462"/>
      <c r="M223" s="462"/>
      <c r="N223" s="462"/>
      <c r="O223" s="64"/>
      <c r="P223" s="238"/>
      <c r="Q223" s="505"/>
      <c r="R223" s="505"/>
      <c r="S223" s="505"/>
      <c r="T223" s="505"/>
      <c r="U223" s="505"/>
      <c r="V223" s="505"/>
      <c r="W223" s="505"/>
      <c r="X223" s="506"/>
      <c r="Y223" s="64"/>
      <c r="Z223" s="64"/>
      <c r="AA223" s="64" t="b">
        <f t="shared" si="10"/>
        <v>0</v>
      </c>
      <c r="AB223" s="64" t="b">
        <f t="shared" si="11"/>
        <v>0</v>
      </c>
      <c r="AH223" s="55" t="b">
        <f t="shared" si="12"/>
        <v>0</v>
      </c>
    </row>
    <row r="224" spans="1:34" ht="42.75" customHeight="1" x14ac:dyDescent="0.3">
      <c r="A224" s="175"/>
      <c r="B224" s="353" t="s">
        <v>162</v>
      </c>
      <c r="C224" s="461"/>
      <c r="D224" s="461"/>
      <c r="E224" s="461"/>
      <c r="F224" s="461"/>
      <c r="G224" s="461"/>
      <c r="H224" s="461"/>
      <c r="I224" s="461"/>
      <c r="J224" s="461"/>
      <c r="K224" s="462"/>
      <c r="L224" s="462"/>
      <c r="M224" s="462"/>
      <c r="N224" s="462"/>
      <c r="O224" s="64"/>
      <c r="P224" s="238"/>
      <c r="Q224" s="505"/>
      <c r="R224" s="505"/>
      <c r="S224" s="505"/>
      <c r="T224" s="505"/>
      <c r="U224" s="505"/>
      <c r="V224" s="505"/>
      <c r="W224" s="505"/>
      <c r="X224" s="506"/>
      <c r="Y224" s="64"/>
      <c r="Z224" s="64"/>
      <c r="AA224" s="64" t="b">
        <f t="shared" si="10"/>
        <v>0</v>
      </c>
      <c r="AB224" s="64" t="b">
        <f t="shared" si="11"/>
        <v>0</v>
      </c>
      <c r="AH224" s="55" t="b">
        <f t="shared" si="12"/>
        <v>0</v>
      </c>
    </row>
    <row r="225" spans="1:34" ht="42.75" customHeight="1" x14ac:dyDescent="0.3">
      <c r="A225" s="175"/>
      <c r="B225" s="353" t="s">
        <v>162</v>
      </c>
      <c r="C225" s="461"/>
      <c r="D225" s="461"/>
      <c r="E225" s="461"/>
      <c r="F225" s="461"/>
      <c r="G225" s="461"/>
      <c r="H225" s="461"/>
      <c r="I225" s="461"/>
      <c r="J225" s="461"/>
      <c r="K225" s="462"/>
      <c r="L225" s="462"/>
      <c r="M225" s="462"/>
      <c r="N225" s="462"/>
      <c r="O225" s="64"/>
      <c r="P225" s="238"/>
      <c r="Q225" s="505"/>
      <c r="R225" s="505"/>
      <c r="S225" s="505"/>
      <c r="T225" s="505"/>
      <c r="U225" s="505"/>
      <c r="V225" s="505"/>
      <c r="W225" s="505"/>
      <c r="X225" s="506"/>
      <c r="Y225" s="64"/>
      <c r="Z225" s="64"/>
      <c r="AA225" s="64" t="b">
        <f t="shared" si="10"/>
        <v>0</v>
      </c>
      <c r="AB225" s="64" t="b">
        <f t="shared" si="11"/>
        <v>0</v>
      </c>
      <c r="AH225" s="55" t="b">
        <f t="shared" si="12"/>
        <v>0</v>
      </c>
    </row>
    <row r="226" spans="1:34" ht="42.75" customHeight="1" x14ac:dyDescent="0.3">
      <c r="A226" s="175"/>
      <c r="B226" s="353" t="s">
        <v>162</v>
      </c>
      <c r="C226" s="461"/>
      <c r="D226" s="461"/>
      <c r="E226" s="461"/>
      <c r="F226" s="461"/>
      <c r="G226" s="461"/>
      <c r="H226" s="461"/>
      <c r="I226" s="461"/>
      <c r="J226" s="461"/>
      <c r="K226" s="462"/>
      <c r="L226" s="462"/>
      <c r="M226" s="462"/>
      <c r="N226" s="462"/>
      <c r="O226" s="64"/>
      <c r="P226" s="238"/>
      <c r="Q226" s="505"/>
      <c r="R226" s="505"/>
      <c r="S226" s="505"/>
      <c r="T226" s="505"/>
      <c r="U226" s="505"/>
      <c r="V226" s="505"/>
      <c r="W226" s="505"/>
      <c r="X226" s="506"/>
      <c r="Y226" s="64"/>
      <c r="Z226" s="64"/>
      <c r="AA226" s="64" t="b">
        <f t="shared" si="10"/>
        <v>0</v>
      </c>
      <c r="AB226" s="64" t="b">
        <f t="shared" si="11"/>
        <v>0</v>
      </c>
      <c r="AH226" s="55" t="b">
        <f t="shared" si="12"/>
        <v>0</v>
      </c>
    </row>
    <row r="227" spans="1:34" ht="42.75" customHeight="1" x14ac:dyDescent="0.3">
      <c r="A227" s="175"/>
      <c r="B227" s="353" t="s">
        <v>162</v>
      </c>
      <c r="C227" s="461"/>
      <c r="D227" s="461"/>
      <c r="E227" s="461"/>
      <c r="F227" s="461"/>
      <c r="G227" s="461"/>
      <c r="H227" s="461"/>
      <c r="I227" s="461"/>
      <c r="J227" s="461"/>
      <c r="K227" s="462"/>
      <c r="L227" s="462"/>
      <c r="M227" s="462"/>
      <c r="N227" s="462"/>
      <c r="O227" s="64"/>
      <c r="P227" s="238"/>
      <c r="Q227" s="505"/>
      <c r="R227" s="505"/>
      <c r="S227" s="505"/>
      <c r="T227" s="505"/>
      <c r="U227" s="505"/>
      <c r="V227" s="505"/>
      <c r="W227" s="505"/>
      <c r="X227" s="506"/>
      <c r="Y227" s="64"/>
      <c r="Z227" s="64"/>
      <c r="AA227" s="64" t="b">
        <f t="shared" si="10"/>
        <v>0</v>
      </c>
      <c r="AB227" s="64" t="b">
        <f t="shared" si="11"/>
        <v>0</v>
      </c>
      <c r="AH227" s="55" t="b">
        <f t="shared" si="12"/>
        <v>0</v>
      </c>
    </row>
    <row r="228" spans="1:34" ht="42.75" customHeight="1" x14ac:dyDescent="0.3">
      <c r="A228" s="175"/>
      <c r="B228" s="353" t="s">
        <v>162</v>
      </c>
      <c r="C228" s="461"/>
      <c r="D228" s="461"/>
      <c r="E228" s="461"/>
      <c r="F228" s="461"/>
      <c r="G228" s="461"/>
      <c r="H228" s="461"/>
      <c r="I228" s="461"/>
      <c r="J228" s="461"/>
      <c r="K228" s="462"/>
      <c r="L228" s="462"/>
      <c r="M228" s="462"/>
      <c r="N228" s="462"/>
      <c r="O228" s="64"/>
      <c r="P228" s="238"/>
      <c r="Q228" s="240"/>
      <c r="R228" s="240"/>
      <c r="S228" s="240"/>
      <c r="T228" s="240"/>
      <c r="U228" s="240"/>
      <c r="V228" s="240"/>
      <c r="W228" s="240"/>
      <c r="X228" s="241"/>
      <c r="Y228" s="64"/>
      <c r="Z228" s="64"/>
      <c r="AA228" s="64" t="b">
        <f t="shared" si="10"/>
        <v>0</v>
      </c>
      <c r="AB228" s="64" t="b">
        <f t="shared" si="11"/>
        <v>0</v>
      </c>
      <c r="AH228" s="55" t="b">
        <f t="shared" si="12"/>
        <v>0</v>
      </c>
    </row>
    <row r="229" spans="1:34" ht="42.75" customHeight="1" x14ac:dyDescent="0.3">
      <c r="A229" s="175"/>
      <c r="B229" s="353" t="s">
        <v>162</v>
      </c>
      <c r="C229" s="461"/>
      <c r="D229" s="461"/>
      <c r="E229" s="461"/>
      <c r="F229" s="461"/>
      <c r="G229" s="461"/>
      <c r="H229" s="461"/>
      <c r="I229" s="461"/>
      <c r="J229" s="461"/>
      <c r="K229" s="462"/>
      <c r="L229" s="462"/>
      <c r="M229" s="462"/>
      <c r="N229" s="462"/>
      <c r="O229" s="64"/>
      <c r="P229" s="238"/>
      <c r="Q229" s="240"/>
      <c r="R229" s="240"/>
      <c r="S229" s="240"/>
      <c r="T229" s="240"/>
      <c r="U229" s="240"/>
      <c r="V229" s="240"/>
      <c r="W229" s="240"/>
      <c r="X229" s="241"/>
      <c r="Y229" s="64"/>
      <c r="Z229" s="64"/>
      <c r="AA229" s="64" t="b">
        <f t="shared" si="10"/>
        <v>0</v>
      </c>
      <c r="AB229" s="64" t="b">
        <f t="shared" si="11"/>
        <v>0</v>
      </c>
      <c r="AH229" s="55" t="b">
        <f t="shared" si="12"/>
        <v>0</v>
      </c>
    </row>
    <row r="230" spans="1:34" ht="42.75" customHeight="1" x14ac:dyDescent="0.3">
      <c r="A230" s="175"/>
      <c r="B230" s="353" t="s">
        <v>162</v>
      </c>
      <c r="C230" s="461"/>
      <c r="D230" s="461"/>
      <c r="E230" s="461"/>
      <c r="F230" s="461"/>
      <c r="G230" s="461"/>
      <c r="H230" s="461"/>
      <c r="I230" s="461"/>
      <c r="J230" s="461"/>
      <c r="K230" s="462"/>
      <c r="L230" s="462"/>
      <c r="M230" s="462"/>
      <c r="N230" s="462"/>
      <c r="O230" s="64"/>
      <c r="P230" s="238"/>
      <c r="Q230" s="240"/>
      <c r="R230" s="240"/>
      <c r="S230" s="240"/>
      <c r="T230" s="240"/>
      <c r="U230" s="240"/>
      <c r="V230" s="240"/>
      <c r="W230" s="240"/>
      <c r="X230" s="241"/>
      <c r="Y230" s="64"/>
      <c r="Z230" s="64"/>
      <c r="AA230" s="64" t="b">
        <f t="shared" si="10"/>
        <v>0</v>
      </c>
      <c r="AB230" s="64" t="b">
        <f t="shared" si="11"/>
        <v>0</v>
      </c>
      <c r="AH230" s="55" t="b">
        <f t="shared" si="12"/>
        <v>0</v>
      </c>
    </row>
    <row r="231" spans="1:34" ht="42.75" customHeight="1" x14ac:dyDescent="0.3">
      <c r="A231" s="175"/>
      <c r="B231" s="353" t="s">
        <v>162</v>
      </c>
      <c r="C231" s="461"/>
      <c r="D231" s="461"/>
      <c r="E231" s="461"/>
      <c r="F231" s="461"/>
      <c r="G231" s="461"/>
      <c r="H231" s="461"/>
      <c r="I231" s="461"/>
      <c r="J231" s="461"/>
      <c r="K231" s="462"/>
      <c r="L231" s="462"/>
      <c r="M231" s="462"/>
      <c r="N231" s="462"/>
      <c r="O231" s="194"/>
      <c r="P231" s="238"/>
      <c r="Q231" s="240"/>
      <c r="R231" s="240"/>
      <c r="S231" s="240"/>
      <c r="T231" s="240"/>
      <c r="U231" s="240"/>
      <c r="V231" s="240"/>
      <c r="W231" s="240"/>
      <c r="X231" s="241"/>
      <c r="Y231" s="64"/>
      <c r="Z231" s="64"/>
      <c r="AA231" s="64" t="b">
        <f t="shared" si="10"/>
        <v>0</v>
      </c>
      <c r="AB231" s="64" t="b">
        <f t="shared" si="11"/>
        <v>0</v>
      </c>
      <c r="AH231" s="55" t="b">
        <f t="shared" si="12"/>
        <v>0</v>
      </c>
    </row>
    <row r="232" spans="1:34" ht="42.75" customHeight="1" x14ac:dyDescent="0.3">
      <c r="A232" s="175"/>
      <c r="B232" s="353" t="s">
        <v>162</v>
      </c>
      <c r="C232" s="461"/>
      <c r="D232" s="461"/>
      <c r="E232" s="461"/>
      <c r="F232" s="461"/>
      <c r="G232" s="461"/>
      <c r="H232" s="461"/>
      <c r="I232" s="461"/>
      <c r="J232" s="461"/>
      <c r="K232" s="462"/>
      <c r="L232" s="462"/>
      <c r="M232" s="462"/>
      <c r="N232" s="462"/>
      <c r="O232" s="64"/>
      <c r="P232" s="238"/>
      <c r="Q232" s="240"/>
      <c r="R232" s="240"/>
      <c r="S232" s="240"/>
      <c r="T232" s="240"/>
      <c r="U232" s="240"/>
      <c r="V232" s="240"/>
      <c r="W232" s="240"/>
      <c r="X232" s="241"/>
      <c r="Y232" s="64"/>
      <c r="Z232" s="64"/>
      <c r="AA232" s="64" t="b">
        <f t="shared" si="10"/>
        <v>0</v>
      </c>
      <c r="AB232" s="64" t="b">
        <f t="shared" si="11"/>
        <v>0</v>
      </c>
      <c r="AH232" s="55" t="b">
        <f t="shared" si="12"/>
        <v>0</v>
      </c>
    </row>
    <row r="233" spans="1:34" ht="42.75" customHeight="1" x14ac:dyDescent="0.3">
      <c r="A233" s="175"/>
      <c r="B233" s="353" t="s">
        <v>162</v>
      </c>
      <c r="C233" s="461"/>
      <c r="D233" s="461"/>
      <c r="E233" s="461"/>
      <c r="F233" s="461"/>
      <c r="G233" s="461"/>
      <c r="H233" s="461"/>
      <c r="I233" s="461"/>
      <c r="J233" s="461"/>
      <c r="K233" s="462"/>
      <c r="L233" s="462"/>
      <c r="M233" s="462"/>
      <c r="N233" s="462"/>
      <c r="O233" s="64"/>
      <c r="P233" s="238"/>
      <c r="Q233" s="240"/>
      <c r="R233" s="240"/>
      <c r="S233" s="240"/>
      <c r="T233" s="240"/>
      <c r="U233" s="240"/>
      <c r="V233" s="240"/>
      <c r="W233" s="240"/>
      <c r="X233" s="241"/>
      <c r="Y233" s="64"/>
      <c r="Z233" s="64"/>
      <c r="AA233" s="64" t="b">
        <f t="shared" si="10"/>
        <v>0</v>
      </c>
      <c r="AB233" s="64" t="b">
        <f t="shared" si="11"/>
        <v>0</v>
      </c>
      <c r="AH233" s="55" t="b">
        <f t="shared" si="12"/>
        <v>0</v>
      </c>
    </row>
    <row r="234" spans="1:34" ht="42.75" customHeight="1" x14ac:dyDescent="0.3">
      <c r="A234" s="175"/>
      <c r="B234" s="353" t="s">
        <v>162</v>
      </c>
      <c r="C234" s="461"/>
      <c r="D234" s="461"/>
      <c r="E234" s="461"/>
      <c r="F234" s="461"/>
      <c r="G234" s="461"/>
      <c r="H234" s="461"/>
      <c r="I234" s="461"/>
      <c r="J234" s="461"/>
      <c r="K234" s="462"/>
      <c r="L234" s="462"/>
      <c r="M234" s="462"/>
      <c r="N234" s="462"/>
      <c r="O234" s="64"/>
      <c r="P234" s="238"/>
      <c r="Q234" s="240"/>
      <c r="R234" s="240"/>
      <c r="S234" s="240"/>
      <c r="T234" s="240"/>
      <c r="U234" s="240"/>
      <c r="V234" s="240"/>
      <c r="W234" s="240"/>
      <c r="X234" s="241"/>
      <c r="Y234" s="64"/>
      <c r="Z234" s="64"/>
      <c r="AA234" s="64" t="b">
        <f t="shared" si="10"/>
        <v>0</v>
      </c>
      <c r="AB234" s="64" t="b">
        <f t="shared" si="11"/>
        <v>0</v>
      </c>
      <c r="AH234" s="55" t="b">
        <f t="shared" si="12"/>
        <v>0</v>
      </c>
    </row>
    <row r="235" spans="1:34" ht="42.75" customHeight="1" x14ac:dyDescent="0.3">
      <c r="A235" s="175"/>
      <c r="B235" s="353" t="s">
        <v>162</v>
      </c>
      <c r="C235" s="461"/>
      <c r="D235" s="461"/>
      <c r="E235" s="461"/>
      <c r="F235" s="461"/>
      <c r="G235" s="461"/>
      <c r="H235" s="461"/>
      <c r="I235" s="461"/>
      <c r="J235" s="461"/>
      <c r="K235" s="462"/>
      <c r="L235" s="462"/>
      <c r="M235" s="462"/>
      <c r="N235" s="462"/>
      <c r="O235" s="64"/>
      <c r="P235" s="238"/>
      <c r="Q235" s="240"/>
      <c r="R235" s="240"/>
      <c r="S235" s="240"/>
      <c r="T235" s="240"/>
      <c r="U235" s="240"/>
      <c r="V235" s="240"/>
      <c r="W235" s="240"/>
      <c r="X235" s="241"/>
      <c r="Y235" s="64"/>
      <c r="Z235" s="64"/>
      <c r="AA235" s="64" t="b">
        <f t="shared" si="10"/>
        <v>0</v>
      </c>
      <c r="AB235" s="64" t="b">
        <f t="shared" si="11"/>
        <v>0</v>
      </c>
      <c r="AH235" s="55" t="b">
        <f t="shared" si="12"/>
        <v>0</v>
      </c>
    </row>
    <row r="236" spans="1:34" ht="42.75" customHeight="1" x14ac:dyDescent="0.3">
      <c r="A236" s="175"/>
      <c r="B236" s="353" t="s">
        <v>162</v>
      </c>
      <c r="C236" s="461"/>
      <c r="D236" s="461"/>
      <c r="E236" s="461"/>
      <c r="F236" s="461"/>
      <c r="G236" s="461"/>
      <c r="H236" s="461"/>
      <c r="I236" s="461"/>
      <c r="J236" s="461"/>
      <c r="K236" s="462"/>
      <c r="L236" s="462"/>
      <c r="M236" s="462"/>
      <c r="N236" s="462"/>
      <c r="O236" s="194"/>
      <c r="P236" s="238"/>
      <c r="Q236" s="505"/>
      <c r="R236" s="505"/>
      <c r="S236" s="505"/>
      <c r="T236" s="505"/>
      <c r="U236" s="505"/>
      <c r="V236" s="505"/>
      <c r="W236" s="505"/>
      <c r="X236" s="506"/>
      <c r="Y236" s="64"/>
      <c r="Z236" s="64"/>
      <c r="AA236" s="64" t="b">
        <f t="shared" si="10"/>
        <v>0</v>
      </c>
      <c r="AB236" s="64" t="b">
        <f t="shared" si="11"/>
        <v>0</v>
      </c>
      <c r="AH236" s="55" t="b">
        <f t="shared" si="12"/>
        <v>0</v>
      </c>
    </row>
    <row r="237" spans="1:34" ht="42.75" customHeight="1" x14ac:dyDescent="0.3">
      <c r="A237" s="175"/>
      <c r="B237" s="353" t="s">
        <v>162</v>
      </c>
      <c r="C237" s="461"/>
      <c r="D237" s="461"/>
      <c r="E237" s="461"/>
      <c r="F237" s="461"/>
      <c r="G237" s="461"/>
      <c r="H237" s="461"/>
      <c r="I237" s="461"/>
      <c r="J237" s="461"/>
      <c r="K237" s="462"/>
      <c r="L237" s="462"/>
      <c r="M237" s="462"/>
      <c r="N237" s="462"/>
      <c r="O237" s="64"/>
      <c r="P237" s="238"/>
      <c r="Q237" s="505"/>
      <c r="R237" s="505"/>
      <c r="S237" s="505"/>
      <c r="T237" s="505"/>
      <c r="U237" s="505"/>
      <c r="V237" s="505"/>
      <c r="W237" s="505"/>
      <c r="X237" s="506"/>
      <c r="Y237" s="64"/>
      <c r="Z237" s="64"/>
      <c r="AA237" s="64" t="b">
        <f t="shared" si="10"/>
        <v>0</v>
      </c>
      <c r="AB237" s="64" t="b">
        <f t="shared" si="11"/>
        <v>0</v>
      </c>
      <c r="AH237" s="55" t="b">
        <f t="shared" si="12"/>
        <v>0</v>
      </c>
    </row>
    <row r="238" spans="1:34" ht="42.75" customHeight="1" x14ac:dyDescent="0.3">
      <c r="A238" s="175"/>
      <c r="B238" s="353" t="s">
        <v>162</v>
      </c>
      <c r="C238" s="461"/>
      <c r="D238" s="461"/>
      <c r="E238" s="461"/>
      <c r="F238" s="461"/>
      <c r="G238" s="461"/>
      <c r="H238" s="461"/>
      <c r="I238" s="461"/>
      <c r="J238" s="461"/>
      <c r="K238" s="462"/>
      <c r="L238" s="462"/>
      <c r="M238" s="462"/>
      <c r="N238" s="462"/>
      <c r="O238" s="64"/>
      <c r="P238" s="238"/>
      <c r="Q238" s="505"/>
      <c r="R238" s="505"/>
      <c r="S238" s="505"/>
      <c r="T238" s="505"/>
      <c r="U238" s="505"/>
      <c r="V238" s="505"/>
      <c r="W238" s="505"/>
      <c r="X238" s="506"/>
      <c r="Y238" s="64"/>
      <c r="Z238" s="64"/>
      <c r="AA238" s="64" t="b">
        <f t="shared" ref="AA238:AA269" si="13">IF(OR(LEFT(B238,4)="Välj",B238=""),FALSE,TRUE)</f>
        <v>0</v>
      </c>
      <c r="AB238" s="64" t="b">
        <f t="shared" si="11"/>
        <v>0</v>
      </c>
      <c r="AH238" s="55" t="b">
        <f t="shared" si="12"/>
        <v>0</v>
      </c>
    </row>
    <row r="239" spans="1:34" ht="42.75" customHeight="1" x14ac:dyDescent="0.3">
      <c r="A239" s="175"/>
      <c r="B239" s="353" t="s">
        <v>162</v>
      </c>
      <c r="C239" s="461"/>
      <c r="D239" s="461"/>
      <c r="E239" s="461"/>
      <c r="F239" s="461"/>
      <c r="G239" s="461"/>
      <c r="H239" s="461"/>
      <c r="I239" s="461"/>
      <c r="J239" s="461"/>
      <c r="K239" s="462"/>
      <c r="L239" s="462"/>
      <c r="M239" s="462"/>
      <c r="N239" s="462"/>
      <c r="O239" s="64"/>
      <c r="P239" s="238"/>
      <c r="Q239" s="505"/>
      <c r="R239" s="505"/>
      <c r="S239" s="505"/>
      <c r="T239" s="505"/>
      <c r="U239" s="505"/>
      <c r="V239" s="505"/>
      <c r="W239" s="505"/>
      <c r="X239" s="506"/>
      <c r="Y239" s="64"/>
      <c r="Z239" s="64"/>
      <c r="AA239" s="64" t="b">
        <f t="shared" si="13"/>
        <v>0</v>
      </c>
      <c r="AB239" s="64" t="b">
        <f t="shared" si="11"/>
        <v>0</v>
      </c>
      <c r="AH239" s="55" t="b">
        <f t="shared" si="12"/>
        <v>0</v>
      </c>
    </row>
    <row r="240" spans="1:34" ht="42.75" customHeight="1" x14ac:dyDescent="0.3">
      <c r="A240" s="175"/>
      <c r="B240" s="353" t="s">
        <v>162</v>
      </c>
      <c r="C240" s="461"/>
      <c r="D240" s="461"/>
      <c r="E240" s="461"/>
      <c r="F240" s="461"/>
      <c r="G240" s="461"/>
      <c r="H240" s="461"/>
      <c r="I240" s="461"/>
      <c r="J240" s="461"/>
      <c r="K240" s="462"/>
      <c r="L240" s="462"/>
      <c r="M240" s="462"/>
      <c r="N240" s="462"/>
      <c r="O240" s="64"/>
      <c r="P240" s="238"/>
      <c r="Q240" s="505"/>
      <c r="R240" s="505"/>
      <c r="S240" s="505"/>
      <c r="T240" s="505"/>
      <c r="U240" s="505"/>
      <c r="V240" s="505"/>
      <c r="W240" s="505"/>
      <c r="X240" s="506"/>
      <c r="Y240" s="64"/>
      <c r="Z240" s="64"/>
      <c r="AA240" s="64" t="b">
        <f t="shared" si="13"/>
        <v>0</v>
      </c>
      <c r="AB240" s="64" t="b">
        <f t="shared" si="11"/>
        <v>0</v>
      </c>
      <c r="AH240" s="55" t="b">
        <f t="shared" si="12"/>
        <v>0</v>
      </c>
    </row>
    <row r="241" spans="1:34" ht="42.75" customHeight="1" x14ac:dyDescent="0.3">
      <c r="A241" s="175"/>
      <c r="B241" s="353" t="s">
        <v>162</v>
      </c>
      <c r="C241" s="461"/>
      <c r="D241" s="461"/>
      <c r="E241" s="461"/>
      <c r="F241" s="461"/>
      <c r="G241" s="461"/>
      <c r="H241" s="461"/>
      <c r="I241" s="461"/>
      <c r="J241" s="461"/>
      <c r="K241" s="462"/>
      <c r="L241" s="462"/>
      <c r="M241" s="462"/>
      <c r="N241" s="462"/>
      <c r="O241" s="64"/>
      <c r="P241" s="238"/>
      <c r="Q241" s="505"/>
      <c r="R241" s="505"/>
      <c r="S241" s="505"/>
      <c r="T241" s="505"/>
      <c r="U241" s="505"/>
      <c r="V241" s="505"/>
      <c r="W241" s="505"/>
      <c r="X241" s="506"/>
      <c r="Y241" s="64"/>
      <c r="Z241" s="64"/>
      <c r="AA241" s="64" t="b">
        <f t="shared" si="13"/>
        <v>0</v>
      </c>
      <c r="AB241" s="64" t="b">
        <f t="shared" si="11"/>
        <v>0</v>
      </c>
      <c r="AH241" s="55" t="b">
        <f t="shared" si="12"/>
        <v>0</v>
      </c>
    </row>
    <row r="242" spans="1:34" ht="42.75" customHeight="1" x14ac:dyDescent="0.3">
      <c r="A242" s="175"/>
      <c r="B242" s="353" t="s">
        <v>162</v>
      </c>
      <c r="C242" s="461"/>
      <c r="D242" s="461"/>
      <c r="E242" s="461"/>
      <c r="F242" s="461"/>
      <c r="G242" s="461"/>
      <c r="H242" s="461"/>
      <c r="I242" s="461"/>
      <c r="J242" s="461"/>
      <c r="K242" s="462"/>
      <c r="L242" s="462"/>
      <c r="M242" s="462"/>
      <c r="N242" s="462"/>
      <c r="O242" s="64"/>
      <c r="P242" s="238"/>
      <c r="Q242" s="505"/>
      <c r="R242" s="505"/>
      <c r="S242" s="505"/>
      <c r="T242" s="505"/>
      <c r="U242" s="505"/>
      <c r="V242" s="505"/>
      <c r="W242" s="505"/>
      <c r="X242" s="506"/>
      <c r="Y242" s="64"/>
      <c r="Z242" s="64"/>
      <c r="AA242" s="64" t="b">
        <f t="shared" si="13"/>
        <v>0</v>
      </c>
      <c r="AB242" s="64" t="b">
        <f t="shared" si="11"/>
        <v>0</v>
      </c>
      <c r="AH242" s="55" t="b">
        <f t="shared" si="12"/>
        <v>0</v>
      </c>
    </row>
    <row r="243" spans="1:34" ht="42.75" customHeight="1" x14ac:dyDescent="0.3">
      <c r="A243" s="175"/>
      <c r="B243" s="353" t="s">
        <v>162</v>
      </c>
      <c r="C243" s="461"/>
      <c r="D243" s="461"/>
      <c r="E243" s="461"/>
      <c r="F243" s="461"/>
      <c r="G243" s="461"/>
      <c r="H243" s="461"/>
      <c r="I243" s="461"/>
      <c r="J243" s="461"/>
      <c r="K243" s="462"/>
      <c r="L243" s="462"/>
      <c r="M243" s="462"/>
      <c r="N243" s="462"/>
      <c r="O243" s="64"/>
      <c r="P243" s="238"/>
      <c r="Q243" s="505"/>
      <c r="R243" s="505"/>
      <c r="S243" s="505"/>
      <c r="T243" s="505"/>
      <c r="U243" s="505"/>
      <c r="V243" s="505"/>
      <c r="W243" s="505"/>
      <c r="X243" s="506"/>
      <c r="Y243" s="64"/>
      <c r="Z243" s="64"/>
      <c r="AA243" s="64" t="b">
        <f t="shared" si="13"/>
        <v>0</v>
      </c>
      <c r="AB243" s="64" t="b">
        <f t="shared" si="11"/>
        <v>0</v>
      </c>
      <c r="AH243" s="55" t="b">
        <f t="shared" si="12"/>
        <v>0</v>
      </c>
    </row>
    <row r="244" spans="1:34" ht="42.75" customHeight="1" x14ac:dyDescent="0.3">
      <c r="A244" s="175"/>
      <c r="B244" s="353" t="s">
        <v>162</v>
      </c>
      <c r="C244" s="461"/>
      <c r="D244" s="461"/>
      <c r="E244" s="461"/>
      <c r="F244" s="461"/>
      <c r="G244" s="461"/>
      <c r="H244" s="461"/>
      <c r="I244" s="461"/>
      <c r="J244" s="461"/>
      <c r="K244" s="462"/>
      <c r="L244" s="462"/>
      <c r="M244" s="462"/>
      <c r="N244" s="462"/>
      <c r="O244" s="64"/>
      <c r="P244" s="238"/>
      <c r="Q244" s="505"/>
      <c r="R244" s="505"/>
      <c r="S244" s="505"/>
      <c r="T244" s="505"/>
      <c r="U244" s="505"/>
      <c r="V244" s="505"/>
      <c r="W244" s="505"/>
      <c r="X244" s="506"/>
      <c r="Y244" s="64"/>
      <c r="Z244" s="64"/>
      <c r="AA244" s="64" t="b">
        <f t="shared" si="13"/>
        <v>0</v>
      </c>
      <c r="AB244" s="64" t="b">
        <f t="shared" si="11"/>
        <v>0</v>
      </c>
      <c r="AH244" s="55" t="b">
        <f t="shared" si="12"/>
        <v>0</v>
      </c>
    </row>
    <row r="245" spans="1:34" ht="42.75" customHeight="1" x14ac:dyDescent="0.3">
      <c r="A245" s="175"/>
      <c r="B245" s="353" t="s">
        <v>162</v>
      </c>
      <c r="C245" s="461"/>
      <c r="D245" s="461"/>
      <c r="E245" s="461"/>
      <c r="F245" s="461"/>
      <c r="G245" s="461"/>
      <c r="H245" s="461"/>
      <c r="I245" s="461"/>
      <c r="J245" s="461"/>
      <c r="K245" s="462"/>
      <c r="L245" s="462"/>
      <c r="M245" s="462"/>
      <c r="N245" s="462"/>
      <c r="O245" s="194"/>
      <c r="P245" s="238"/>
      <c r="Q245" s="505"/>
      <c r="R245" s="505"/>
      <c r="S245" s="505"/>
      <c r="T245" s="505"/>
      <c r="U245" s="505"/>
      <c r="V245" s="505"/>
      <c r="W245" s="505"/>
      <c r="X245" s="506"/>
      <c r="Y245" s="64"/>
      <c r="Z245" s="64"/>
      <c r="AA245" s="64" t="b">
        <f t="shared" si="13"/>
        <v>0</v>
      </c>
      <c r="AB245" s="64" t="b">
        <f t="shared" si="11"/>
        <v>0</v>
      </c>
      <c r="AH245" s="55" t="b">
        <f t="shared" si="12"/>
        <v>0</v>
      </c>
    </row>
    <row r="246" spans="1:34" ht="42.75" customHeight="1" x14ac:dyDescent="0.3">
      <c r="A246" s="175"/>
      <c r="B246" s="353" t="s">
        <v>162</v>
      </c>
      <c r="C246" s="461"/>
      <c r="D246" s="461"/>
      <c r="E246" s="461"/>
      <c r="F246" s="461"/>
      <c r="G246" s="461"/>
      <c r="H246" s="461"/>
      <c r="I246" s="461"/>
      <c r="J246" s="461"/>
      <c r="K246" s="462"/>
      <c r="L246" s="462"/>
      <c r="M246" s="462"/>
      <c r="N246" s="462"/>
      <c r="O246" s="64"/>
      <c r="P246" s="238"/>
      <c r="Q246" s="505"/>
      <c r="R246" s="505"/>
      <c r="S246" s="505"/>
      <c r="T246" s="505"/>
      <c r="U246" s="505"/>
      <c r="V246" s="505"/>
      <c r="W246" s="505"/>
      <c r="X246" s="506"/>
      <c r="Y246" s="64"/>
      <c r="Z246" s="64"/>
      <c r="AA246" s="64" t="b">
        <f t="shared" si="13"/>
        <v>0</v>
      </c>
      <c r="AB246" s="64" t="b">
        <f t="shared" si="11"/>
        <v>0</v>
      </c>
      <c r="AH246" s="55" t="b">
        <f t="shared" si="12"/>
        <v>0</v>
      </c>
    </row>
    <row r="247" spans="1:34" ht="42.75" customHeight="1" x14ac:dyDescent="0.3">
      <c r="A247" s="175"/>
      <c r="B247" s="353" t="s">
        <v>162</v>
      </c>
      <c r="C247" s="461"/>
      <c r="D247" s="461"/>
      <c r="E247" s="461"/>
      <c r="F247" s="461"/>
      <c r="G247" s="461"/>
      <c r="H247" s="461"/>
      <c r="I247" s="461"/>
      <c r="J247" s="461"/>
      <c r="K247" s="462"/>
      <c r="L247" s="462"/>
      <c r="M247" s="462"/>
      <c r="N247" s="462"/>
      <c r="O247" s="64"/>
      <c r="P247" s="238"/>
      <c r="Q247" s="505"/>
      <c r="R247" s="505"/>
      <c r="S247" s="505"/>
      <c r="T247" s="505"/>
      <c r="U247" s="505"/>
      <c r="V247" s="505"/>
      <c r="W247" s="505"/>
      <c r="X247" s="506"/>
      <c r="Y247" s="64"/>
      <c r="Z247" s="64"/>
      <c r="AA247" s="64" t="b">
        <f t="shared" si="13"/>
        <v>0</v>
      </c>
      <c r="AB247" s="64" t="b">
        <f t="shared" si="11"/>
        <v>0</v>
      </c>
      <c r="AH247" s="55" t="b">
        <f t="shared" si="12"/>
        <v>0</v>
      </c>
    </row>
    <row r="248" spans="1:34" ht="42.75" customHeight="1" x14ac:dyDescent="0.3">
      <c r="A248" s="175"/>
      <c r="B248" s="353" t="s">
        <v>162</v>
      </c>
      <c r="C248" s="461"/>
      <c r="D248" s="461"/>
      <c r="E248" s="461"/>
      <c r="F248" s="461"/>
      <c r="G248" s="461"/>
      <c r="H248" s="461"/>
      <c r="I248" s="461"/>
      <c r="J248" s="461"/>
      <c r="K248" s="462"/>
      <c r="L248" s="462"/>
      <c r="M248" s="462"/>
      <c r="N248" s="462"/>
      <c r="O248" s="64"/>
      <c r="P248" s="238"/>
      <c r="Q248" s="505"/>
      <c r="R248" s="505"/>
      <c r="S248" s="505"/>
      <c r="T248" s="505"/>
      <c r="U248" s="505"/>
      <c r="V248" s="505"/>
      <c r="W248" s="505"/>
      <c r="X248" s="506"/>
      <c r="Y248" s="64"/>
      <c r="Z248" s="64"/>
      <c r="AA248" s="64" t="b">
        <f t="shared" si="13"/>
        <v>0</v>
      </c>
      <c r="AB248" s="64" t="b">
        <f t="shared" si="11"/>
        <v>0</v>
      </c>
      <c r="AH248" s="55" t="b">
        <f t="shared" si="12"/>
        <v>0</v>
      </c>
    </row>
    <row r="249" spans="1:34" ht="42.75" customHeight="1" x14ac:dyDescent="0.3">
      <c r="A249" s="175"/>
      <c r="B249" s="353" t="s">
        <v>162</v>
      </c>
      <c r="C249" s="461"/>
      <c r="D249" s="461"/>
      <c r="E249" s="461"/>
      <c r="F249" s="461"/>
      <c r="G249" s="461"/>
      <c r="H249" s="461"/>
      <c r="I249" s="461"/>
      <c r="J249" s="461"/>
      <c r="K249" s="462"/>
      <c r="L249" s="462"/>
      <c r="M249" s="462"/>
      <c r="N249" s="462"/>
      <c r="O249" s="64"/>
      <c r="P249" s="238"/>
      <c r="Q249" s="505"/>
      <c r="R249" s="505"/>
      <c r="S249" s="505"/>
      <c r="T249" s="505"/>
      <c r="U249" s="505"/>
      <c r="V249" s="505"/>
      <c r="W249" s="505"/>
      <c r="X249" s="506"/>
      <c r="Y249" s="64"/>
      <c r="Z249" s="64"/>
      <c r="AA249" s="64" t="b">
        <f t="shared" si="13"/>
        <v>0</v>
      </c>
      <c r="AB249" s="64" t="b">
        <f t="shared" si="11"/>
        <v>0</v>
      </c>
      <c r="AH249" s="55" t="b">
        <f t="shared" si="12"/>
        <v>0</v>
      </c>
    </row>
    <row r="250" spans="1:34" ht="42.75" customHeight="1" x14ac:dyDescent="0.3">
      <c r="A250" s="175"/>
      <c r="B250" s="353" t="s">
        <v>162</v>
      </c>
      <c r="C250" s="461"/>
      <c r="D250" s="461"/>
      <c r="E250" s="461"/>
      <c r="F250" s="461"/>
      <c r="G250" s="461"/>
      <c r="H250" s="461"/>
      <c r="I250" s="461"/>
      <c r="J250" s="461"/>
      <c r="K250" s="462"/>
      <c r="L250" s="462"/>
      <c r="M250" s="462"/>
      <c r="N250" s="462"/>
      <c r="O250" s="64"/>
      <c r="P250" s="238"/>
      <c r="Q250" s="505"/>
      <c r="R250" s="505"/>
      <c r="S250" s="505"/>
      <c r="T250" s="505"/>
      <c r="U250" s="505"/>
      <c r="V250" s="505"/>
      <c r="W250" s="505"/>
      <c r="X250" s="506"/>
      <c r="Y250" s="64"/>
      <c r="Z250" s="64"/>
      <c r="AA250" s="64" t="b">
        <f t="shared" si="13"/>
        <v>0</v>
      </c>
      <c r="AB250" s="64" t="b">
        <f t="shared" si="11"/>
        <v>0</v>
      </c>
      <c r="AH250" s="55" t="b">
        <f t="shared" si="12"/>
        <v>0</v>
      </c>
    </row>
    <row r="251" spans="1:34" ht="42.75" customHeight="1" x14ac:dyDescent="0.3">
      <c r="A251" s="175"/>
      <c r="B251" s="353" t="s">
        <v>162</v>
      </c>
      <c r="C251" s="461"/>
      <c r="D251" s="461"/>
      <c r="E251" s="461"/>
      <c r="F251" s="461"/>
      <c r="G251" s="461"/>
      <c r="H251" s="461"/>
      <c r="I251" s="461"/>
      <c r="J251" s="461"/>
      <c r="K251" s="462"/>
      <c r="L251" s="462"/>
      <c r="M251" s="462"/>
      <c r="N251" s="462"/>
      <c r="O251" s="64"/>
      <c r="P251" s="238"/>
      <c r="Q251" s="505"/>
      <c r="R251" s="505"/>
      <c r="S251" s="505"/>
      <c r="T251" s="505"/>
      <c r="U251" s="505"/>
      <c r="V251" s="505"/>
      <c r="W251" s="505"/>
      <c r="X251" s="506"/>
      <c r="Y251" s="64"/>
      <c r="Z251" s="64"/>
      <c r="AA251" s="64" t="b">
        <f t="shared" si="13"/>
        <v>0</v>
      </c>
      <c r="AB251" s="64" t="b">
        <f t="shared" si="11"/>
        <v>0</v>
      </c>
      <c r="AH251" s="55" t="b">
        <f t="shared" si="12"/>
        <v>0</v>
      </c>
    </row>
    <row r="252" spans="1:34" ht="42.75" customHeight="1" x14ac:dyDescent="0.3">
      <c r="A252" s="175"/>
      <c r="B252" s="353" t="s">
        <v>162</v>
      </c>
      <c r="C252" s="461"/>
      <c r="D252" s="461"/>
      <c r="E252" s="461"/>
      <c r="F252" s="461"/>
      <c r="G252" s="461"/>
      <c r="H252" s="461"/>
      <c r="I252" s="461"/>
      <c r="J252" s="461"/>
      <c r="K252" s="462"/>
      <c r="L252" s="462"/>
      <c r="M252" s="462"/>
      <c r="N252" s="462"/>
      <c r="O252" s="64"/>
      <c r="P252" s="238"/>
      <c r="Q252" s="505"/>
      <c r="R252" s="505"/>
      <c r="S252" s="505"/>
      <c r="T252" s="505"/>
      <c r="U252" s="505"/>
      <c r="V252" s="505"/>
      <c r="W252" s="505"/>
      <c r="X252" s="506"/>
      <c r="Y252" s="64"/>
      <c r="Z252" s="64"/>
      <c r="AA252" s="64" t="b">
        <f t="shared" si="13"/>
        <v>0</v>
      </c>
      <c r="AB252" s="64" t="b">
        <f t="shared" si="11"/>
        <v>0</v>
      </c>
      <c r="AH252" s="55" t="b">
        <f t="shared" si="12"/>
        <v>0</v>
      </c>
    </row>
    <row r="253" spans="1:34" ht="42.75" customHeight="1" x14ac:dyDescent="0.3">
      <c r="A253" s="175"/>
      <c r="B253" s="353" t="s">
        <v>162</v>
      </c>
      <c r="C253" s="461"/>
      <c r="D253" s="461"/>
      <c r="E253" s="461"/>
      <c r="F253" s="461"/>
      <c r="G253" s="461"/>
      <c r="H253" s="461"/>
      <c r="I253" s="461"/>
      <c r="J253" s="461"/>
      <c r="K253" s="462"/>
      <c r="L253" s="462"/>
      <c r="M253" s="462"/>
      <c r="N253" s="462"/>
      <c r="O253" s="64"/>
      <c r="P253" s="238"/>
      <c r="Q253" s="505"/>
      <c r="R253" s="505"/>
      <c r="S253" s="505"/>
      <c r="T253" s="505"/>
      <c r="U253" s="505"/>
      <c r="V253" s="505"/>
      <c r="W253" s="505"/>
      <c r="X253" s="506"/>
      <c r="Y253" s="64"/>
      <c r="Z253" s="64"/>
      <c r="AA253" s="64" t="b">
        <f t="shared" si="13"/>
        <v>0</v>
      </c>
      <c r="AB253" s="64" t="b">
        <f t="shared" si="11"/>
        <v>0</v>
      </c>
      <c r="AH253" s="55" t="b">
        <f t="shared" si="12"/>
        <v>0</v>
      </c>
    </row>
    <row r="254" spans="1:34" ht="42.75" customHeight="1" x14ac:dyDescent="0.3">
      <c r="A254" s="175"/>
      <c r="B254" s="353" t="s">
        <v>162</v>
      </c>
      <c r="C254" s="461"/>
      <c r="D254" s="461"/>
      <c r="E254" s="461"/>
      <c r="F254" s="461"/>
      <c r="G254" s="461"/>
      <c r="H254" s="461"/>
      <c r="I254" s="461"/>
      <c r="J254" s="461"/>
      <c r="K254" s="462"/>
      <c r="L254" s="462"/>
      <c r="M254" s="462"/>
      <c r="N254" s="462"/>
      <c r="O254" s="64"/>
      <c r="P254" s="238"/>
      <c r="Q254" s="505"/>
      <c r="R254" s="505"/>
      <c r="S254" s="505"/>
      <c r="T254" s="505"/>
      <c r="U254" s="505"/>
      <c r="V254" s="505"/>
      <c r="W254" s="505"/>
      <c r="X254" s="506"/>
      <c r="Y254" s="64"/>
      <c r="Z254" s="64"/>
      <c r="AA254" s="64" t="b">
        <f t="shared" si="13"/>
        <v>0</v>
      </c>
      <c r="AB254" s="64" t="b">
        <f t="shared" si="11"/>
        <v>0</v>
      </c>
      <c r="AH254" s="55" t="b">
        <f t="shared" si="12"/>
        <v>0</v>
      </c>
    </row>
    <row r="255" spans="1:34" ht="42.75" customHeight="1" x14ac:dyDescent="0.3">
      <c r="A255" s="175"/>
      <c r="B255" s="353" t="s">
        <v>162</v>
      </c>
      <c r="C255" s="461"/>
      <c r="D255" s="461"/>
      <c r="E255" s="461"/>
      <c r="F255" s="461"/>
      <c r="G255" s="461"/>
      <c r="H255" s="461"/>
      <c r="I255" s="461"/>
      <c r="J255" s="461"/>
      <c r="K255" s="462"/>
      <c r="L255" s="462"/>
      <c r="M255" s="462"/>
      <c r="N255" s="462"/>
      <c r="O255" s="64"/>
      <c r="P255" s="238"/>
      <c r="Q255" s="505"/>
      <c r="R255" s="505"/>
      <c r="S255" s="505"/>
      <c r="T255" s="505"/>
      <c r="U255" s="505"/>
      <c r="V255" s="505"/>
      <c r="W255" s="505"/>
      <c r="X255" s="506"/>
      <c r="Y255" s="64"/>
      <c r="Z255" s="64"/>
      <c r="AA255" s="64" t="b">
        <f t="shared" si="13"/>
        <v>0</v>
      </c>
      <c r="AB255" s="64" t="b">
        <f t="shared" si="11"/>
        <v>0</v>
      </c>
      <c r="AH255" s="55" t="b">
        <f t="shared" si="12"/>
        <v>0</v>
      </c>
    </row>
    <row r="256" spans="1:34" ht="42.75" customHeight="1" x14ac:dyDescent="0.3">
      <c r="A256" s="175"/>
      <c r="B256" s="353" t="s">
        <v>162</v>
      </c>
      <c r="C256" s="461"/>
      <c r="D256" s="461"/>
      <c r="E256" s="461"/>
      <c r="F256" s="461"/>
      <c r="G256" s="461"/>
      <c r="H256" s="461"/>
      <c r="I256" s="461"/>
      <c r="J256" s="461"/>
      <c r="K256" s="462"/>
      <c r="L256" s="462"/>
      <c r="M256" s="462"/>
      <c r="N256" s="462"/>
      <c r="O256" s="194"/>
      <c r="P256" s="238"/>
      <c r="Q256" s="505"/>
      <c r="R256" s="505"/>
      <c r="S256" s="505"/>
      <c r="T256" s="505"/>
      <c r="U256" s="505"/>
      <c r="V256" s="505"/>
      <c r="W256" s="505"/>
      <c r="X256" s="506"/>
      <c r="Y256" s="64"/>
      <c r="Z256" s="64"/>
      <c r="AA256" s="64" t="b">
        <f t="shared" si="13"/>
        <v>0</v>
      </c>
      <c r="AB256" s="64" t="b">
        <f t="shared" si="11"/>
        <v>0</v>
      </c>
      <c r="AH256" s="55" t="b">
        <f t="shared" si="12"/>
        <v>0</v>
      </c>
    </row>
    <row r="257" spans="1:34" ht="42.75" customHeight="1" x14ac:dyDescent="0.3">
      <c r="A257" s="175"/>
      <c r="B257" s="353" t="s">
        <v>162</v>
      </c>
      <c r="C257" s="461"/>
      <c r="D257" s="461"/>
      <c r="E257" s="461"/>
      <c r="F257" s="461"/>
      <c r="G257" s="461"/>
      <c r="H257" s="461"/>
      <c r="I257" s="461"/>
      <c r="J257" s="461"/>
      <c r="K257" s="462"/>
      <c r="L257" s="462"/>
      <c r="M257" s="462"/>
      <c r="N257" s="462"/>
      <c r="O257" s="64"/>
      <c r="P257" s="238"/>
      <c r="Q257" s="505"/>
      <c r="R257" s="505"/>
      <c r="S257" s="505"/>
      <c r="T257" s="505"/>
      <c r="U257" s="505"/>
      <c r="V257" s="505"/>
      <c r="W257" s="505"/>
      <c r="X257" s="506"/>
      <c r="Y257" s="64"/>
      <c r="Z257" s="64"/>
      <c r="AA257" s="64" t="b">
        <f t="shared" si="13"/>
        <v>0</v>
      </c>
      <c r="AB257" s="64" t="b">
        <f t="shared" si="11"/>
        <v>0</v>
      </c>
      <c r="AH257" s="55" t="b">
        <f t="shared" si="12"/>
        <v>0</v>
      </c>
    </row>
    <row r="258" spans="1:34" ht="42.75" customHeight="1" x14ac:dyDescent="0.3">
      <c r="A258" s="175"/>
      <c r="B258" s="353" t="s">
        <v>162</v>
      </c>
      <c r="C258" s="461"/>
      <c r="D258" s="461"/>
      <c r="E258" s="461"/>
      <c r="F258" s="461"/>
      <c r="G258" s="461"/>
      <c r="H258" s="461"/>
      <c r="I258" s="461"/>
      <c r="J258" s="461"/>
      <c r="K258" s="462"/>
      <c r="L258" s="462"/>
      <c r="M258" s="462"/>
      <c r="N258" s="462"/>
      <c r="O258" s="64"/>
      <c r="P258" s="238"/>
      <c r="Q258" s="505"/>
      <c r="R258" s="505"/>
      <c r="S258" s="505"/>
      <c r="T258" s="505"/>
      <c r="U258" s="505"/>
      <c r="V258" s="505"/>
      <c r="W258" s="505"/>
      <c r="X258" s="506"/>
      <c r="Y258" s="64"/>
      <c r="Z258" s="64"/>
      <c r="AA258" s="64" t="b">
        <f t="shared" si="13"/>
        <v>0</v>
      </c>
      <c r="AB258" s="64" t="b">
        <f t="shared" si="11"/>
        <v>0</v>
      </c>
      <c r="AH258" s="55" t="b">
        <f t="shared" si="12"/>
        <v>0</v>
      </c>
    </row>
    <row r="259" spans="1:34" ht="42.75" customHeight="1" x14ac:dyDescent="0.3">
      <c r="A259" s="175"/>
      <c r="B259" s="353" t="s">
        <v>162</v>
      </c>
      <c r="C259" s="461"/>
      <c r="D259" s="461"/>
      <c r="E259" s="461"/>
      <c r="F259" s="461"/>
      <c r="G259" s="461"/>
      <c r="H259" s="461"/>
      <c r="I259" s="461"/>
      <c r="J259" s="461"/>
      <c r="K259" s="462"/>
      <c r="L259" s="462"/>
      <c r="M259" s="462"/>
      <c r="N259" s="462"/>
      <c r="O259" s="64"/>
      <c r="P259" s="238"/>
      <c r="Q259" s="505"/>
      <c r="R259" s="505"/>
      <c r="S259" s="505"/>
      <c r="T259" s="505"/>
      <c r="U259" s="505"/>
      <c r="V259" s="505"/>
      <c r="W259" s="505"/>
      <c r="X259" s="506"/>
      <c r="Y259" s="64"/>
      <c r="Z259" s="64"/>
      <c r="AA259" s="64" t="b">
        <f t="shared" si="13"/>
        <v>0</v>
      </c>
      <c r="AB259" s="64" t="b">
        <f t="shared" si="11"/>
        <v>0</v>
      </c>
      <c r="AH259" s="55" t="b">
        <f t="shared" si="12"/>
        <v>0</v>
      </c>
    </row>
    <row r="260" spans="1:34" ht="42.75" customHeight="1" x14ac:dyDescent="0.3">
      <c r="A260" s="175"/>
      <c r="B260" s="353" t="s">
        <v>162</v>
      </c>
      <c r="C260" s="461"/>
      <c r="D260" s="461"/>
      <c r="E260" s="461"/>
      <c r="F260" s="461"/>
      <c r="G260" s="461"/>
      <c r="H260" s="461"/>
      <c r="I260" s="461"/>
      <c r="J260" s="461"/>
      <c r="K260" s="462"/>
      <c r="L260" s="462"/>
      <c r="M260" s="462"/>
      <c r="N260" s="462"/>
      <c r="O260" s="64"/>
      <c r="P260" s="238"/>
      <c r="Q260" s="505"/>
      <c r="R260" s="505"/>
      <c r="S260" s="505"/>
      <c r="T260" s="505"/>
      <c r="U260" s="505"/>
      <c r="V260" s="505"/>
      <c r="W260" s="505"/>
      <c r="X260" s="506"/>
      <c r="Y260" s="64"/>
      <c r="Z260" s="64"/>
      <c r="AA260" s="64" t="b">
        <f t="shared" si="13"/>
        <v>0</v>
      </c>
      <c r="AB260" s="64" t="b">
        <f t="shared" si="11"/>
        <v>0</v>
      </c>
      <c r="AH260" s="55" t="b">
        <f t="shared" si="12"/>
        <v>0</v>
      </c>
    </row>
    <row r="261" spans="1:34" ht="42.75" customHeight="1" x14ac:dyDescent="0.3">
      <c r="A261" s="175"/>
      <c r="B261" s="353" t="s">
        <v>162</v>
      </c>
      <c r="C261" s="461"/>
      <c r="D261" s="461"/>
      <c r="E261" s="461"/>
      <c r="F261" s="461"/>
      <c r="G261" s="461"/>
      <c r="H261" s="461"/>
      <c r="I261" s="461"/>
      <c r="J261" s="461"/>
      <c r="K261" s="462"/>
      <c r="L261" s="462"/>
      <c r="M261" s="462"/>
      <c r="N261" s="462"/>
      <c r="O261" s="64"/>
      <c r="P261" s="238"/>
      <c r="Q261" s="505"/>
      <c r="R261" s="505"/>
      <c r="S261" s="505"/>
      <c r="T261" s="505"/>
      <c r="U261" s="505"/>
      <c r="V261" s="505"/>
      <c r="W261" s="505"/>
      <c r="X261" s="506"/>
      <c r="Y261" s="64"/>
      <c r="Z261" s="64"/>
      <c r="AA261" s="64" t="b">
        <f t="shared" si="13"/>
        <v>0</v>
      </c>
      <c r="AB261" s="64" t="b">
        <f t="shared" si="11"/>
        <v>0</v>
      </c>
      <c r="AH261" s="55" t="b">
        <f t="shared" si="12"/>
        <v>0</v>
      </c>
    </row>
    <row r="262" spans="1:34" ht="42.75" customHeight="1" x14ac:dyDescent="0.3">
      <c r="A262" s="175"/>
      <c r="B262" s="353" t="s">
        <v>162</v>
      </c>
      <c r="C262" s="461"/>
      <c r="D262" s="461"/>
      <c r="E262" s="461"/>
      <c r="F262" s="461"/>
      <c r="G262" s="461"/>
      <c r="H262" s="461"/>
      <c r="I262" s="461"/>
      <c r="J262" s="461"/>
      <c r="K262" s="462"/>
      <c r="L262" s="462"/>
      <c r="M262" s="462"/>
      <c r="N262" s="462"/>
      <c r="O262" s="64"/>
      <c r="P262" s="238"/>
      <c r="Q262" s="505"/>
      <c r="R262" s="505"/>
      <c r="S262" s="505"/>
      <c r="T262" s="505"/>
      <c r="U262" s="505"/>
      <c r="V262" s="505"/>
      <c r="W262" s="505"/>
      <c r="X262" s="506"/>
      <c r="Y262" s="64"/>
      <c r="Z262" s="64"/>
      <c r="AA262" s="64" t="b">
        <f t="shared" si="13"/>
        <v>0</v>
      </c>
      <c r="AB262" s="64" t="b">
        <f t="shared" si="11"/>
        <v>0</v>
      </c>
      <c r="AH262" s="55" t="b">
        <f t="shared" si="12"/>
        <v>0</v>
      </c>
    </row>
    <row r="263" spans="1:34" ht="42.75" customHeight="1" x14ac:dyDescent="0.3">
      <c r="A263" s="175"/>
      <c r="B263" s="353" t="s">
        <v>162</v>
      </c>
      <c r="C263" s="461"/>
      <c r="D263" s="461"/>
      <c r="E263" s="461"/>
      <c r="F263" s="461"/>
      <c r="G263" s="461"/>
      <c r="H263" s="461"/>
      <c r="I263" s="461"/>
      <c r="J263" s="461"/>
      <c r="K263" s="462"/>
      <c r="L263" s="462"/>
      <c r="M263" s="462"/>
      <c r="N263" s="462"/>
      <c r="O263" s="64"/>
      <c r="P263" s="238"/>
      <c r="Q263" s="505"/>
      <c r="R263" s="505"/>
      <c r="S263" s="505"/>
      <c r="T263" s="505"/>
      <c r="U263" s="505"/>
      <c r="V263" s="505"/>
      <c r="W263" s="505"/>
      <c r="X263" s="506"/>
      <c r="Y263" s="64"/>
      <c r="Z263" s="64"/>
      <c r="AA263" s="64" t="b">
        <f t="shared" si="13"/>
        <v>0</v>
      </c>
      <c r="AB263" s="64" t="b">
        <f t="shared" si="11"/>
        <v>0</v>
      </c>
      <c r="AH263" s="55" t="b">
        <f t="shared" si="12"/>
        <v>0</v>
      </c>
    </row>
    <row r="264" spans="1:34" ht="42.75" customHeight="1" x14ac:dyDescent="0.3">
      <c r="A264" s="175"/>
      <c r="B264" s="353" t="s">
        <v>162</v>
      </c>
      <c r="C264" s="461"/>
      <c r="D264" s="461"/>
      <c r="E264" s="461"/>
      <c r="F264" s="461"/>
      <c r="G264" s="461"/>
      <c r="H264" s="461"/>
      <c r="I264" s="461"/>
      <c r="J264" s="461"/>
      <c r="K264" s="462"/>
      <c r="L264" s="462"/>
      <c r="M264" s="462"/>
      <c r="N264" s="462"/>
      <c r="O264" s="64"/>
      <c r="P264" s="238"/>
      <c r="Q264" s="505"/>
      <c r="R264" s="505"/>
      <c r="S264" s="505"/>
      <c r="T264" s="505"/>
      <c r="U264" s="505"/>
      <c r="V264" s="505"/>
      <c r="W264" s="505"/>
      <c r="X264" s="506"/>
      <c r="Y264" s="64"/>
      <c r="Z264" s="64"/>
      <c r="AA264" s="64" t="b">
        <f t="shared" si="13"/>
        <v>0</v>
      </c>
      <c r="AB264" s="64" t="b">
        <f t="shared" si="11"/>
        <v>0</v>
      </c>
      <c r="AH264" s="55" t="b">
        <f t="shared" si="12"/>
        <v>0</v>
      </c>
    </row>
    <row r="265" spans="1:34" ht="42.75" customHeight="1" x14ac:dyDescent="0.3">
      <c r="A265" s="175"/>
      <c r="B265" s="353" t="s">
        <v>162</v>
      </c>
      <c r="C265" s="461"/>
      <c r="D265" s="461"/>
      <c r="E265" s="461"/>
      <c r="F265" s="461"/>
      <c r="G265" s="461"/>
      <c r="H265" s="461"/>
      <c r="I265" s="461"/>
      <c r="J265" s="461"/>
      <c r="K265" s="462"/>
      <c r="L265" s="462"/>
      <c r="M265" s="462"/>
      <c r="N265" s="462"/>
      <c r="O265" s="194"/>
      <c r="P265" s="238"/>
      <c r="Q265" s="505"/>
      <c r="R265" s="505"/>
      <c r="S265" s="505"/>
      <c r="T265" s="505"/>
      <c r="U265" s="505"/>
      <c r="V265" s="505"/>
      <c r="W265" s="505"/>
      <c r="X265" s="506"/>
      <c r="Y265" s="64"/>
      <c r="Z265" s="64"/>
      <c r="AA265" s="64" t="b">
        <f t="shared" si="13"/>
        <v>0</v>
      </c>
      <c r="AB265" s="64" t="b">
        <f t="shared" si="11"/>
        <v>0</v>
      </c>
      <c r="AH265" s="55" t="b">
        <f t="shared" si="12"/>
        <v>0</v>
      </c>
    </row>
    <row r="266" spans="1:34" ht="42.75" customHeight="1" x14ac:dyDescent="0.3">
      <c r="A266" s="175"/>
      <c r="B266" s="353" t="s">
        <v>162</v>
      </c>
      <c r="C266" s="461"/>
      <c r="D266" s="461"/>
      <c r="E266" s="461"/>
      <c r="F266" s="461"/>
      <c r="G266" s="461"/>
      <c r="H266" s="461"/>
      <c r="I266" s="461"/>
      <c r="J266" s="461"/>
      <c r="K266" s="462"/>
      <c r="L266" s="462"/>
      <c r="M266" s="462"/>
      <c r="N266" s="462"/>
      <c r="O266" s="64"/>
      <c r="P266" s="238"/>
      <c r="Q266" s="505"/>
      <c r="R266" s="505"/>
      <c r="S266" s="505"/>
      <c r="T266" s="505"/>
      <c r="U266" s="505"/>
      <c r="V266" s="505"/>
      <c r="W266" s="505"/>
      <c r="X266" s="506"/>
      <c r="Y266" s="64"/>
      <c r="Z266" s="64"/>
      <c r="AA266" s="64" t="b">
        <f t="shared" si="13"/>
        <v>0</v>
      </c>
      <c r="AB266" s="64" t="b">
        <f t="shared" si="11"/>
        <v>0</v>
      </c>
      <c r="AH266" s="55" t="b">
        <f t="shared" si="12"/>
        <v>0</v>
      </c>
    </row>
    <row r="267" spans="1:34" ht="42.75" customHeight="1" x14ac:dyDescent="0.3">
      <c r="A267" s="175"/>
      <c r="B267" s="353" t="s">
        <v>162</v>
      </c>
      <c r="C267" s="461"/>
      <c r="D267" s="461"/>
      <c r="E267" s="461"/>
      <c r="F267" s="461"/>
      <c r="G267" s="461"/>
      <c r="H267" s="461"/>
      <c r="I267" s="461"/>
      <c r="J267" s="461"/>
      <c r="K267" s="462"/>
      <c r="L267" s="462"/>
      <c r="M267" s="462"/>
      <c r="N267" s="462"/>
      <c r="O267" s="64"/>
      <c r="P267" s="238"/>
      <c r="Q267" s="505"/>
      <c r="R267" s="505"/>
      <c r="S267" s="505"/>
      <c r="T267" s="505"/>
      <c r="U267" s="505"/>
      <c r="V267" s="505"/>
      <c r="W267" s="505"/>
      <c r="X267" s="506"/>
      <c r="Y267" s="64"/>
      <c r="Z267" s="64"/>
      <c r="AA267" s="64" t="b">
        <f t="shared" si="13"/>
        <v>0</v>
      </c>
      <c r="AB267" s="64" t="b">
        <f t="shared" si="11"/>
        <v>0</v>
      </c>
      <c r="AH267" s="55" t="b">
        <f t="shared" si="12"/>
        <v>0</v>
      </c>
    </row>
    <row r="268" spans="1:34" ht="42.75" customHeight="1" x14ac:dyDescent="0.3">
      <c r="A268" s="175"/>
      <c r="B268" s="353" t="s">
        <v>162</v>
      </c>
      <c r="C268" s="461"/>
      <c r="D268" s="461"/>
      <c r="E268" s="461"/>
      <c r="F268" s="461"/>
      <c r="G268" s="461"/>
      <c r="H268" s="461"/>
      <c r="I268" s="461"/>
      <c r="J268" s="461"/>
      <c r="K268" s="462"/>
      <c r="L268" s="462"/>
      <c r="M268" s="462"/>
      <c r="N268" s="462"/>
      <c r="O268" s="64"/>
      <c r="P268" s="238"/>
      <c r="Q268" s="505"/>
      <c r="R268" s="505"/>
      <c r="S268" s="505"/>
      <c r="T268" s="505"/>
      <c r="U268" s="505"/>
      <c r="V268" s="505"/>
      <c r="W268" s="505"/>
      <c r="X268" s="506"/>
      <c r="Y268" s="64"/>
      <c r="Z268" s="64"/>
      <c r="AA268" s="64" t="b">
        <f t="shared" si="13"/>
        <v>0</v>
      </c>
      <c r="AB268" s="64" t="b">
        <f t="shared" si="11"/>
        <v>0</v>
      </c>
      <c r="AH268" s="55" t="b">
        <f t="shared" si="12"/>
        <v>0</v>
      </c>
    </row>
    <row r="269" spans="1:34" ht="42.75" customHeight="1" x14ac:dyDescent="0.3">
      <c r="A269" s="175"/>
      <c r="B269" s="353" t="s">
        <v>162</v>
      </c>
      <c r="C269" s="461"/>
      <c r="D269" s="461"/>
      <c r="E269" s="461"/>
      <c r="F269" s="461"/>
      <c r="G269" s="461"/>
      <c r="H269" s="461"/>
      <c r="I269" s="461"/>
      <c r="J269" s="461"/>
      <c r="K269" s="462"/>
      <c r="L269" s="462"/>
      <c r="M269" s="462"/>
      <c r="N269" s="462"/>
      <c r="O269" s="64"/>
      <c r="P269" s="238"/>
      <c r="Q269" s="505"/>
      <c r="R269" s="505"/>
      <c r="S269" s="505"/>
      <c r="T269" s="505"/>
      <c r="U269" s="505"/>
      <c r="V269" s="505"/>
      <c r="W269" s="505"/>
      <c r="X269" s="506"/>
      <c r="Y269" s="64"/>
      <c r="Z269" s="64"/>
      <c r="AA269" s="64" t="b">
        <f t="shared" si="13"/>
        <v>0</v>
      </c>
      <c r="AB269" s="64" t="b">
        <f t="shared" si="11"/>
        <v>0</v>
      </c>
      <c r="AH269" s="55" t="b">
        <f t="shared" si="12"/>
        <v>0</v>
      </c>
    </row>
    <row r="270" spans="1:34" ht="42.75" customHeight="1" x14ac:dyDescent="0.3">
      <c r="A270" s="175"/>
      <c r="B270" s="353" t="s">
        <v>162</v>
      </c>
      <c r="C270" s="461"/>
      <c r="D270" s="461"/>
      <c r="E270" s="461"/>
      <c r="F270" s="461"/>
      <c r="G270" s="461"/>
      <c r="H270" s="461"/>
      <c r="I270" s="461"/>
      <c r="J270" s="461"/>
      <c r="K270" s="462"/>
      <c r="L270" s="462"/>
      <c r="M270" s="462"/>
      <c r="N270" s="462"/>
      <c r="O270" s="64"/>
      <c r="P270" s="238"/>
      <c r="Q270" s="505"/>
      <c r="R270" s="505"/>
      <c r="S270" s="505"/>
      <c r="T270" s="505"/>
      <c r="U270" s="505"/>
      <c r="V270" s="505"/>
      <c r="W270" s="505"/>
      <c r="X270" s="506"/>
      <c r="Y270" s="64"/>
      <c r="Z270" s="64"/>
      <c r="AA270" s="64" t="b">
        <f t="shared" ref="AA270:AA295" si="14">IF(OR(LEFT(B270,4)="Välj",B270=""),FALSE,TRUE)</f>
        <v>0</v>
      </c>
      <c r="AB270" s="64" t="b">
        <f t="shared" si="11"/>
        <v>0</v>
      </c>
      <c r="AH270" s="55" t="b">
        <f t="shared" si="12"/>
        <v>0</v>
      </c>
    </row>
    <row r="271" spans="1:34" ht="42.75" customHeight="1" x14ac:dyDescent="0.3">
      <c r="A271" s="175"/>
      <c r="B271" s="353" t="s">
        <v>162</v>
      </c>
      <c r="C271" s="461"/>
      <c r="D271" s="461"/>
      <c r="E271" s="461"/>
      <c r="F271" s="461"/>
      <c r="G271" s="461"/>
      <c r="H271" s="461"/>
      <c r="I271" s="461"/>
      <c r="J271" s="461"/>
      <c r="K271" s="462"/>
      <c r="L271" s="462"/>
      <c r="M271" s="462"/>
      <c r="N271" s="462"/>
      <c r="O271" s="64"/>
      <c r="P271" s="238"/>
      <c r="Q271" s="505"/>
      <c r="R271" s="505"/>
      <c r="S271" s="505"/>
      <c r="T271" s="505"/>
      <c r="U271" s="505"/>
      <c r="V271" s="505"/>
      <c r="W271" s="505"/>
      <c r="X271" s="506"/>
      <c r="Y271" s="64"/>
      <c r="Z271" s="64"/>
      <c r="AA271" s="64" t="b">
        <f t="shared" si="14"/>
        <v>0</v>
      </c>
      <c r="AB271" s="64" t="b">
        <f t="shared" si="11"/>
        <v>0</v>
      </c>
      <c r="AH271" s="55" t="b">
        <f t="shared" si="12"/>
        <v>0</v>
      </c>
    </row>
    <row r="272" spans="1:34" ht="42.75" customHeight="1" x14ac:dyDescent="0.3">
      <c r="A272" s="175"/>
      <c r="B272" s="353" t="s">
        <v>162</v>
      </c>
      <c r="C272" s="461"/>
      <c r="D272" s="461"/>
      <c r="E272" s="461"/>
      <c r="F272" s="461"/>
      <c r="G272" s="461"/>
      <c r="H272" s="461"/>
      <c r="I272" s="461"/>
      <c r="J272" s="461"/>
      <c r="K272" s="462"/>
      <c r="L272" s="462"/>
      <c r="M272" s="462"/>
      <c r="N272" s="462"/>
      <c r="O272" s="64"/>
      <c r="P272" s="238"/>
      <c r="Q272" s="505"/>
      <c r="R272" s="505"/>
      <c r="S272" s="505"/>
      <c r="T272" s="505"/>
      <c r="U272" s="505"/>
      <c r="V272" s="505"/>
      <c r="W272" s="505"/>
      <c r="X272" s="506"/>
      <c r="Y272" s="64"/>
      <c r="Z272" s="64"/>
      <c r="AA272" s="64" t="b">
        <f t="shared" si="14"/>
        <v>0</v>
      </c>
      <c r="AB272" s="64" t="b">
        <f t="shared" si="11"/>
        <v>0</v>
      </c>
      <c r="AH272" s="55" t="b">
        <f t="shared" si="12"/>
        <v>0</v>
      </c>
    </row>
    <row r="273" spans="1:34" ht="42.75" customHeight="1" x14ac:dyDescent="0.3">
      <c r="A273" s="175"/>
      <c r="B273" s="353" t="s">
        <v>162</v>
      </c>
      <c r="C273" s="461"/>
      <c r="D273" s="461"/>
      <c r="E273" s="461"/>
      <c r="F273" s="461"/>
      <c r="G273" s="461"/>
      <c r="H273" s="461"/>
      <c r="I273" s="461"/>
      <c r="J273" s="461"/>
      <c r="K273" s="462"/>
      <c r="L273" s="462"/>
      <c r="M273" s="462"/>
      <c r="N273" s="462"/>
      <c r="O273" s="64"/>
      <c r="P273" s="238"/>
      <c r="Q273" s="505"/>
      <c r="R273" s="505"/>
      <c r="S273" s="505"/>
      <c r="T273" s="505"/>
      <c r="U273" s="505"/>
      <c r="V273" s="505"/>
      <c r="W273" s="505"/>
      <c r="X273" s="506"/>
      <c r="Y273" s="64"/>
      <c r="Z273" s="64"/>
      <c r="AA273" s="64" t="b">
        <f t="shared" si="14"/>
        <v>0</v>
      </c>
      <c r="AB273" s="64" t="b">
        <f t="shared" si="11"/>
        <v>0</v>
      </c>
      <c r="AH273" s="55" t="b">
        <f t="shared" si="12"/>
        <v>0</v>
      </c>
    </row>
    <row r="274" spans="1:34" ht="42.75" customHeight="1" x14ac:dyDescent="0.3">
      <c r="A274" s="175"/>
      <c r="B274" s="353" t="s">
        <v>162</v>
      </c>
      <c r="C274" s="461"/>
      <c r="D274" s="461"/>
      <c r="E274" s="461"/>
      <c r="F274" s="461"/>
      <c r="G274" s="461"/>
      <c r="H274" s="461"/>
      <c r="I274" s="461"/>
      <c r="J274" s="461"/>
      <c r="K274" s="462"/>
      <c r="L274" s="462"/>
      <c r="M274" s="462"/>
      <c r="N274" s="462"/>
      <c r="O274" s="64"/>
      <c r="P274" s="238"/>
      <c r="Q274" s="505"/>
      <c r="R274" s="505"/>
      <c r="S274" s="505"/>
      <c r="T274" s="505"/>
      <c r="U274" s="505"/>
      <c r="V274" s="505"/>
      <c r="W274" s="505"/>
      <c r="X274" s="506"/>
      <c r="Y274" s="64"/>
      <c r="Z274" s="64"/>
      <c r="AA274" s="64" t="b">
        <f t="shared" si="14"/>
        <v>0</v>
      </c>
      <c r="AB274" s="64" t="b">
        <f t="shared" si="11"/>
        <v>0</v>
      </c>
      <c r="AH274" s="55" t="b">
        <f t="shared" si="12"/>
        <v>0</v>
      </c>
    </row>
    <row r="275" spans="1:34" ht="42.75" customHeight="1" x14ac:dyDescent="0.3">
      <c r="A275" s="175"/>
      <c r="B275" s="353" t="s">
        <v>162</v>
      </c>
      <c r="C275" s="461"/>
      <c r="D275" s="461"/>
      <c r="E275" s="461"/>
      <c r="F275" s="461"/>
      <c r="G275" s="461"/>
      <c r="H275" s="461"/>
      <c r="I275" s="461"/>
      <c r="J275" s="461"/>
      <c r="K275" s="462"/>
      <c r="L275" s="462"/>
      <c r="M275" s="462"/>
      <c r="N275" s="462"/>
      <c r="O275" s="64"/>
      <c r="P275" s="238"/>
      <c r="Q275" s="505"/>
      <c r="R275" s="505"/>
      <c r="S275" s="505"/>
      <c r="T275" s="505"/>
      <c r="U275" s="505"/>
      <c r="V275" s="505"/>
      <c r="W275" s="505"/>
      <c r="X275" s="506"/>
      <c r="Y275" s="64"/>
      <c r="Z275" s="64"/>
      <c r="AA275" s="64" t="b">
        <f t="shared" si="14"/>
        <v>0</v>
      </c>
      <c r="AB275" s="64" t="b">
        <f t="shared" si="11"/>
        <v>0</v>
      </c>
      <c r="AH275" s="55" t="b">
        <f t="shared" si="12"/>
        <v>0</v>
      </c>
    </row>
    <row r="276" spans="1:34" ht="42.75" customHeight="1" x14ac:dyDescent="0.3">
      <c r="A276" s="175"/>
      <c r="B276" s="353" t="s">
        <v>162</v>
      </c>
      <c r="C276" s="461"/>
      <c r="D276" s="461"/>
      <c r="E276" s="461"/>
      <c r="F276" s="461"/>
      <c r="G276" s="461"/>
      <c r="H276" s="461"/>
      <c r="I276" s="461"/>
      <c r="J276" s="461"/>
      <c r="K276" s="462"/>
      <c r="L276" s="462"/>
      <c r="M276" s="462"/>
      <c r="N276" s="462"/>
      <c r="O276" s="64"/>
      <c r="P276" s="238"/>
      <c r="Q276" s="505"/>
      <c r="R276" s="505"/>
      <c r="S276" s="505"/>
      <c r="T276" s="505"/>
      <c r="U276" s="505"/>
      <c r="V276" s="505"/>
      <c r="W276" s="505"/>
      <c r="X276" s="506"/>
      <c r="Y276" s="64"/>
      <c r="Z276" s="64"/>
      <c r="AA276" s="64" t="b">
        <f t="shared" si="14"/>
        <v>0</v>
      </c>
      <c r="AB276" s="64" t="b">
        <f t="shared" si="11"/>
        <v>0</v>
      </c>
      <c r="AH276" s="55" t="b">
        <f t="shared" si="12"/>
        <v>0</v>
      </c>
    </row>
    <row r="277" spans="1:34" ht="42.75" customHeight="1" x14ac:dyDescent="0.3">
      <c r="A277" s="175"/>
      <c r="B277" s="353" t="s">
        <v>162</v>
      </c>
      <c r="C277" s="461"/>
      <c r="D277" s="461"/>
      <c r="E277" s="461"/>
      <c r="F277" s="461"/>
      <c r="G277" s="461"/>
      <c r="H277" s="461"/>
      <c r="I277" s="461"/>
      <c r="J277" s="461"/>
      <c r="K277" s="462"/>
      <c r="L277" s="462"/>
      <c r="M277" s="462"/>
      <c r="N277" s="462"/>
      <c r="O277" s="64"/>
      <c r="P277" s="238"/>
      <c r="Q277" s="505"/>
      <c r="R277" s="505"/>
      <c r="S277" s="505"/>
      <c r="T277" s="505"/>
      <c r="U277" s="505"/>
      <c r="V277" s="505"/>
      <c r="W277" s="505"/>
      <c r="X277" s="506"/>
      <c r="Y277" s="64"/>
      <c r="Z277" s="64"/>
      <c r="AA277" s="64" t="b">
        <f t="shared" si="14"/>
        <v>0</v>
      </c>
      <c r="AB277" s="64" t="b">
        <f t="shared" si="11"/>
        <v>0</v>
      </c>
      <c r="AH277" s="55" t="b">
        <f t="shared" si="12"/>
        <v>0</v>
      </c>
    </row>
    <row r="278" spans="1:34" ht="42.75" customHeight="1" x14ac:dyDescent="0.3">
      <c r="A278" s="175"/>
      <c r="B278" s="353" t="s">
        <v>162</v>
      </c>
      <c r="C278" s="461"/>
      <c r="D278" s="461"/>
      <c r="E278" s="461"/>
      <c r="F278" s="461"/>
      <c r="G278" s="461"/>
      <c r="H278" s="461"/>
      <c r="I278" s="461"/>
      <c r="J278" s="461"/>
      <c r="K278" s="462"/>
      <c r="L278" s="462"/>
      <c r="M278" s="462"/>
      <c r="N278" s="462"/>
      <c r="O278" s="64"/>
      <c r="P278" s="238"/>
      <c r="Q278" s="505"/>
      <c r="R278" s="505"/>
      <c r="S278" s="505"/>
      <c r="T278" s="505"/>
      <c r="U278" s="505"/>
      <c r="V278" s="505"/>
      <c r="W278" s="505"/>
      <c r="X278" s="506"/>
      <c r="Y278" s="64"/>
      <c r="Z278" s="64"/>
      <c r="AA278" s="64" t="b">
        <f t="shared" si="14"/>
        <v>0</v>
      </c>
      <c r="AB278" s="64" t="b">
        <f t="shared" si="11"/>
        <v>0</v>
      </c>
      <c r="AH278" s="55" t="b">
        <f t="shared" si="12"/>
        <v>0</v>
      </c>
    </row>
    <row r="279" spans="1:34" ht="42.75" customHeight="1" x14ac:dyDescent="0.3">
      <c r="A279" s="175"/>
      <c r="B279" s="353" t="s">
        <v>162</v>
      </c>
      <c r="C279" s="461"/>
      <c r="D279" s="461"/>
      <c r="E279" s="461"/>
      <c r="F279" s="461"/>
      <c r="G279" s="461"/>
      <c r="H279" s="461"/>
      <c r="I279" s="461"/>
      <c r="J279" s="461"/>
      <c r="K279" s="462"/>
      <c r="L279" s="462"/>
      <c r="M279" s="462"/>
      <c r="N279" s="462"/>
      <c r="O279" s="64"/>
      <c r="P279" s="238"/>
      <c r="Q279" s="505"/>
      <c r="R279" s="505"/>
      <c r="S279" s="505"/>
      <c r="T279" s="505"/>
      <c r="U279" s="505"/>
      <c r="V279" s="505"/>
      <c r="W279" s="505"/>
      <c r="X279" s="506"/>
      <c r="Y279" s="64"/>
      <c r="Z279" s="64"/>
      <c r="AA279" s="64" t="b">
        <f t="shared" si="14"/>
        <v>0</v>
      </c>
      <c r="AB279" s="64" t="b">
        <f t="shared" si="11"/>
        <v>0</v>
      </c>
      <c r="AH279" s="55" t="b">
        <f t="shared" si="12"/>
        <v>0</v>
      </c>
    </row>
    <row r="280" spans="1:34" ht="42.75" customHeight="1" x14ac:dyDescent="0.3">
      <c r="A280" s="175"/>
      <c r="B280" s="353" t="s">
        <v>162</v>
      </c>
      <c r="C280" s="461"/>
      <c r="D280" s="461"/>
      <c r="E280" s="461"/>
      <c r="F280" s="461"/>
      <c r="G280" s="461"/>
      <c r="H280" s="461"/>
      <c r="I280" s="461"/>
      <c r="J280" s="461"/>
      <c r="K280" s="462"/>
      <c r="L280" s="462"/>
      <c r="M280" s="462"/>
      <c r="N280" s="462"/>
      <c r="O280" s="194"/>
      <c r="P280" s="238"/>
      <c r="Q280" s="505"/>
      <c r="R280" s="505"/>
      <c r="S280" s="505"/>
      <c r="T280" s="505"/>
      <c r="U280" s="505"/>
      <c r="V280" s="505"/>
      <c r="W280" s="505"/>
      <c r="X280" s="506"/>
      <c r="Y280" s="64"/>
      <c r="Z280" s="64"/>
      <c r="AA280" s="64" t="b">
        <f t="shared" si="14"/>
        <v>0</v>
      </c>
      <c r="AB280" s="64" t="b">
        <f t="shared" si="11"/>
        <v>0</v>
      </c>
      <c r="AH280" s="55" t="b">
        <f t="shared" si="12"/>
        <v>0</v>
      </c>
    </row>
    <row r="281" spans="1:34" ht="42.75" customHeight="1" x14ac:dyDescent="0.3">
      <c r="A281" s="175"/>
      <c r="B281" s="353" t="s">
        <v>162</v>
      </c>
      <c r="C281" s="461"/>
      <c r="D281" s="461"/>
      <c r="E281" s="461"/>
      <c r="F281" s="461"/>
      <c r="G281" s="461"/>
      <c r="H281" s="461"/>
      <c r="I281" s="461"/>
      <c r="J281" s="461"/>
      <c r="K281" s="462"/>
      <c r="L281" s="462"/>
      <c r="M281" s="462"/>
      <c r="N281" s="462"/>
      <c r="O281" s="64"/>
      <c r="P281" s="238"/>
      <c r="Q281" s="505"/>
      <c r="R281" s="505"/>
      <c r="S281" s="505"/>
      <c r="T281" s="505"/>
      <c r="U281" s="505"/>
      <c r="V281" s="505"/>
      <c r="W281" s="505"/>
      <c r="X281" s="506"/>
      <c r="Y281" s="64"/>
      <c r="Z281" s="64"/>
      <c r="AA281" s="64" t="b">
        <f t="shared" si="14"/>
        <v>0</v>
      </c>
      <c r="AB281" s="64" t="b">
        <f t="shared" si="11"/>
        <v>0</v>
      </c>
      <c r="AH281" s="55" t="b">
        <f t="shared" si="12"/>
        <v>0</v>
      </c>
    </row>
    <row r="282" spans="1:34" ht="42.75" customHeight="1" x14ac:dyDescent="0.3">
      <c r="A282" s="175"/>
      <c r="B282" s="353" t="s">
        <v>162</v>
      </c>
      <c r="C282" s="461"/>
      <c r="D282" s="461"/>
      <c r="E282" s="461"/>
      <c r="F282" s="461"/>
      <c r="G282" s="461"/>
      <c r="H282" s="461"/>
      <c r="I282" s="461"/>
      <c r="J282" s="461"/>
      <c r="K282" s="462"/>
      <c r="L282" s="462"/>
      <c r="M282" s="462"/>
      <c r="N282" s="462"/>
      <c r="O282" s="64"/>
      <c r="P282" s="238"/>
      <c r="Q282" s="505"/>
      <c r="R282" s="505"/>
      <c r="S282" s="505"/>
      <c r="T282" s="505"/>
      <c r="U282" s="505"/>
      <c r="V282" s="505"/>
      <c r="W282" s="505"/>
      <c r="X282" s="506"/>
      <c r="Y282" s="64"/>
      <c r="Z282" s="64"/>
      <c r="AA282" s="64" t="b">
        <f t="shared" si="14"/>
        <v>0</v>
      </c>
      <c r="AB282" s="64" t="b">
        <f t="shared" si="11"/>
        <v>0</v>
      </c>
      <c r="AH282" s="55" t="b">
        <f t="shared" si="12"/>
        <v>0</v>
      </c>
    </row>
    <row r="283" spans="1:34" ht="42.75" customHeight="1" x14ac:dyDescent="0.3">
      <c r="A283" s="175"/>
      <c r="B283" s="353" t="s">
        <v>162</v>
      </c>
      <c r="C283" s="461"/>
      <c r="D283" s="461"/>
      <c r="E283" s="461"/>
      <c r="F283" s="461"/>
      <c r="G283" s="461"/>
      <c r="H283" s="461"/>
      <c r="I283" s="461"/>
      <c r="J283" s="461"/>
      <c r="K283" s="462"/>
      <c r="L283" s="462"/>
      <c r="M283" s="462"/>
      <c r="N283" s="462"/>
      <c r="O283" s="64"/>
      <c r="P283" s="238"/>
      <c r="Q283" s="505"/>
      <c r="R283" s="505"/>
      <c r="S283" s="505"/>
      <c r="T283" s="505"/>
      <c r="U283" s="505"/>
      <c r="V283" s="505"/>
      <c r="W283" s="505"/>
      <c r="X283" s="506"/>
      <c r="Y283" s="64"/>
      <c r="Z283" s="64"/>
      <c r="AA283" s="64" t="b">
        <f t="shared" si="14"/>
        <v>0</v>
      </c>
      <c r="AB283" s="64" t="b">
        <f t="shared" si="11"/>
        <v>0</v>
      </c>
      <c r="AH283" s="55" t="b">
        <f t="shared" si="12"/>
        <v>0</v>
      </c>
    </row>
    <row r="284" spans="1:34" ht="42.75" customHeight="1" x14ac:dyDescent="0.3">
      <c r="A284" s="175"/>
      <c r="B284" s="353" t="s">
        <v>162</v>
      </c>
      <c r="C284" s="461"/>
      <c r="D284" s="461"/>
      <c r="E284" s="461"/>
      <c r="F284" s="461"/>
      <c r="G284" s="461"/>
      <c r="H284" s="461"/>
      <c r="I284" s="461"/>
      <c r="J284" s="461"/>
      <c r="K284" s="462"/>
      <c r="L284" s="462"/>
      <c r="M284" s="462"/>
      <c r="N284" s="462"/>
      <c r="O284" s="64"/>
      <c r="P284" s="238"/>
      <c r="Q284" s="505"/>
      <c r="R284" s="505"/>
      <c r="S284" s="505"/>
      <c r="T284" s="505"/>
      <c r="U284" s="505"/>
      <c r="V284" s="505"/>
      <c r="W284" s="505"/>
      <c r="X284" s="506"/>
      <c r="Y284" s="64"/>
      <c r="Z284" s="64"/>
      <c r="AA284" s="64" t="b">
        <f t="shared" si="14"/>
        <v>0</v>
      </c>
      <c r="AB284" s="64" t="b">
        <f t="shared" si="11"/>
        <v>0</v>
      </c>
      <c r="AH284" s="55" t="b">
        <f t="shared" si="12"/>
        <v>0</v>
      </c>
    </row>
    <row r="285" spans="1:34" ht="42.75" customHeight="1" x14ac:dyDescent="0.3">
      <c r="A285" s="175"/>
      <c r="B285" s="353" t="s">
        <v>162</v>
      </c>
      <c r="C285" s="461"/>
      <c r="D285" s="461"/>
      <c r="E285" s="461"/>
      <c r="F285" s="461"/>
      <c r="G285" s="461"/>
      <c r="H285" s="461"/>
      <c r="I285" s="461"/>
      <c r="J285" s="461"/>
      <c r="K285" s="462"/>
      <c r="L285" s="462"/>
      <c r="M285" s="462"/>
      <c r="N285" s="462"/>
      <c r="O285" s="64"/>
      <c r="P285" s="238"/>
      <c r="Q285" s="505"/>
      <c r="R285" s="505"/>
      <c r="S285" s="505"/>
      <c r="T285" s="505"/>
      <c r="U285" s="505"/>
      <c r="V285" s="505"/>
      <c r="W285" s="505"/>
      <c r="X285" s="506"/>
      <c r="Y285" s="64"/>
      <c r="Z285" s="64"/>
      <c r="AA285" s="64" t="b">
        <f t="shared" si="14"/>
        <v>0</v>
      </c>
      <c r="AB285" s="64" t="b">
        <f t="shared" si="11"/>
        <v>0</v>
      </c>
      <c r="AH285" s="55" t="b">
        <f t="shared" si="12"/>
        <v>0</v>
      </c>
    </row>
    <row r="286" spans="1:34" ht="42.75" customHeight="1" x14ac:dyDescent="0.3">
      <c r="A286" s="175"/>
      <c r="B286" s="353" t="s">
        <v>162</v>
      </c>
      <c r="C286" s="461"/>
      <c r="D286" s="461"/>
      <c r="E286" s="461"/>
      <c r="F286" s="461"/>
      <c r="G286" s="461"/>
      <c r="H286" s="461"/>
      <c r="I286" s="461"/>
      <c r="J286" s="461"/>
      <c r="K286" s="462"/>
      <c r="L286" s="462"/>
      <c r="M286" s="462"/>
      <c r="N286" s="462"/>
      <c r="O286" s="64"/>
      <c r="P286" s="238"/>
      <c r="Q286" s="505"/>
      <c r="R286" s="505"/>
      <c r="S286" s="505"/>
      <c r="T286" s="505"/>
      <c r="U286" s="505"/>
      <c r="V286" s="505"/>
      <c r="W286" s="505"/>
      <c r="X286" s="506"/>
      <c r="Y286" s="64"/>
      <c r="Z286" s="64"/>
      <c r="AA286" s="64" t="b">
        <f t="shared" si="14"/>
        <v>0</v>
      </c>
      <c r="AB286" s="64" t="b">
        <f t="shared" si="11"/>
        <v>0</v>
      </c>
      <c r="AH286" s="55" t="b">
        <f t="shared" si="12"/>
        <v>0</v>
      </c>
    </row>
    <row r="287" spans="1:34" ht="42.75" customHeight="1" x14ac:dyDescent="0.3">
      <c r="A287" s="175"/>
      <c r="B287" s="353" t="s">
        <v>162</v>
      </c>
      <c r="C287" s="461"/>
      <c r="D287" s="461"/>
      <c r="E287" s="461"/>
      <c r="F287" s="461"/>
      <c r="G287" s="461"/>
      <c r="H287" s="461"/>
      <c r="I287" s="461"/>
      <c r="J287" s="461"/>
      <c r="K287" s="462"/>
      <c r="L287" s="462"/>
      <c r="M287" s="462"/>
      <c r="N287" s="462"/>
      <c r="O287" s="64"/>
      <c r="P287" s="238"/>
      <c r="Q287" s="505"/>
      <c r="R287" s="505"/>
      <c r="S287" s="505"/>
      <c r="T287" s="505"/>
      <c r="U287" s="505"/>
      <c r="V287" s="505"/>
      <c r="W287" s="505"/>
      <c r="X287" s="506"/>
      <c r="Y287" s="64"/>
      <c r="Z287" s="64"/>
      <c r="AA287" s="64" t="b">
        <f t="shared" si="14"/>
        <v>0</v>
      </c>
      <c r="AB287" s="64" t="b">
        <f t="shared" si="11"/>
        <v>0</v>
      </c>
      <c r="AH287" s="55" t="b">
        <f t="shared" si="12"/>
        <v>0</v>
      </c>
    </row>
    <row r="288" spans="1:34" ht="42.75" customHeight="1" x14ac:dyDescent="0.3">
      <c r="A288" s="175"/>
      <c r="B288" s="353" t="s">
        <v>162</v>
      </c>
      <c r="C288" s="461"/>
      <c r="D288" s="461"/>
      <c r="E288" s="461"/>
      <c r="F288" s="461"/>
      <c r="G288" s="461"/>
      <c r="H288" s="461"/>
      <c r="I288" s="461"/>
      <c r="J288" s="461"/>
      <c r="K288" s="462"/>
      <c r="L288" s="462"/>
      <c r="M288" s="462"/>
      <c r="N288" s="462"/>
      <c r="O288" s="64"/>
      <c r="P288" s="238"/>
      <c r="Q288" s="505"/>
      <c r="R288" s="505"/>
      <c r="S288" s="505"/>
      <c r="T288" s="505"/>
      <c r="U288" s="505"/>
      <c r="V288" s="505"/>
      <c r="W288" s="505"/>
      <c r="X288" s="506"/>
      <c r="Y288" s="64"/>
      <c r="Z288" s="64"/>
      <c r="AA288" s="64" t="b">
        <f t="shared" si="14"/>
        <v>0</v>
      </c>
      <c r="AB288" s="64" t="b">
        <f t="shared" si="11"/>
        <v>0</v>
      </c>
      <c r="AH288" s="55" t="b">
        <f t="shared" si="12"/>
        <v>0</v>
      </c>
    </row>
    <row r="289" spans="1:34" ht="42.75" customHeight="1" x14ac:dyDescent="0.3">
      <c r="A289" s="175"/>
      <c r="B289" s="353" t="s">
        <v>162</v>
      </c>
      <c r="C289" s="461"/>
      <c r="D289" s="461"/>
      <c r="E289" s="461"/>
      <c r="F289" s="461"/>
      <c r="G289" s="461"/>
      <c r="H289" s="461"/>
      <c r="I289" s="461"/>
      <c r="J289" s="461"/>
      <c r="K289" s="462"/>
      <c r="L289" s="462"/>
      <c r="M289" s="462"/>
      <c r="N289" s="462"/>
      <c r="O289" s="64"/>
      <c r="P289" s="238"/>
      <c r="Q289" s="505"/>
      <c r="R289" s="505"/>
      <c r="S289" s="505"/>
      <c r="T289" s="505"/>
      <c r="U289" s="505"/>
      <c r="V289" s="505"/>
      <c r="W289" s="505"/>
      <c r="X289" s="506"/>
      <c r="Y289" s="64"/>
      <c r="Z289" s="64"/>
      <c r="AA289" s="64" t="b">
        <f t="shared" si="14"/>
        <v>0</v>
      </c>
      <c r="AB289" s="64" t="b">
        <f t="shared" si="11"/>
        <v>0</v>
      </c>
      <c r="AH289" s="55" t="b">
        <f t="shared" si="12"/>
        <v>0</v>
      </c>
    </row>
    <row r="290" spans="1:34" ht="42.75" customHeight="1" x14ac:dyDescent="0.3">
      <c r="A290" s="175"/>
      <c r="B290" s="353" t="s">
        <v>162</v>
      </c>
      <c r="C290" s="461"/>
      <c r="D290" s="461"/>
      <c r="E290" s="461"/>
      <c r="F290" s="461"/>
      <c r="G290" s="461"/>
      <c r="H290" s="461"/>
      <c r="I290" s="461"/>
      <c r="J290" s="461"/>
      <c r="K290" s="462"/>
      <c r="L290" s="462"/>
      <c r="M290" s="462"/>
      <c r="N290" s="462"/>
      <c r="O290" s="194"/>
      <c r="P290" s="238"/>
      <c r="Q290" s="505"/>
      <c r="R290" s="505"/>
      <c r="S290" s="505"/>
      <c r="T290" s="505"/>
      <c r="U290" s="505"/>
      <c r="V290" s="505"/>
      <c r="W290" s="505"/>
      <c r="X290" s="506"/>
      <c r="Y290" s="64"/>
      <c r="Z290" s="64"/>
      <c r="AA290" s="64" t="b">
        <f t="shared" si="14"/>
        <v>0</v>
      </c>
      <c r="AB290" s="64" t="b">
        <f t="shared" si="11"/>
        <v>0</v>
      </c>
      <c r="AH290" s="55" t="b">
        <f t="shared" si="12"/>
        <v>0</v>
      </c>
    </row>
    <row r="291" spans="1:34" ht="42.75" customHeight="1" x14ac:dyDescent="0.3">
      <c r="A291" s="175"/>
      <c r="B291" s="353" t="s">
        <v>162</v>
      </c>
      <c r="C291" s="461"/>
      <c r="D291" s="461"/>
      <c r="E291" s="461"/>
      <c r="F291" s="461"/>
      <c r="G291" s="461"/>
      <c r="H291" s="461"/>
      <c r="I291" s="461"/>
      <c r="J291" s="461"/>
      <c r="K291" s="462"/>
      <c r="L291" s="462"/>
      <c r="M291" s="462"/>
      <c r="N291" s="462"/>
      <c r="O291" s="64"/>
      <c r="P291" s="238"/>
      <c r="Q291" s="505"/>
      <c r="R291" s="505"/>
      <c r="S291" s="505"/>
      <c r="T291" s="505"/>
      <c r="U291" s="505"/>
      <c r="V291" s="505"/>
      <c r="W291" s="505"/>
      <c r="X291" s="506"/>
      <c r="Y291" s="64"/>
      <c r="Z291" s="64"/>
      <c r="AA291" s="64" t="b">
        <f t="shared" si="14"/>
        <v>0</v>
      </c>
      <c r="AB291" s="64" t="b">
        <f t="shared" si="11"/>
        <v>0</v>
      </c>
      <c r="AH291" s="55" t="b">
        <f t="shared" si="12"/>
        <v>0</v>
      </c>
    </row>
    <row r="292" spans="1:34" ht="42.75" customHeight="1" x14ac:dyDescent="0.3">
      <c r="A292" s="175"/>
      <c r="B292" s="353" t="s">
        <v>162</v>
      </c>
      <c r="C292" s="461"/>
      <c r="D292" s="461"/>
      <c r="E292" s="461"/>
      <c r="F292" s="461"/>
      <c r="G292" s="461"/>
      <c r="H292" s="461"/>
      <c r="I292" s="461"/>
      <c r="J292" s="461"/>
      <c r="K292" s="462"/>
      <c r="L292" s="462"/>
      <c r="M292" s="462"/>
      <c r="N292" s="462"/>
      <c r="O292" s="64"/>
      <c r="P292" s="238"/>
      <c r="Q292" s="505"/>
      <c r="R292" s="505"/>
      <c r="S292" s="505"/>
      <c r="T292" s="505"/>
      <c r="U292" s="505"/>
      <c r="V292" s="505"/>
      <c r="W292" s="505"/>
      <c r="X292" s="506"/>
      <c r="Y292" s="64"/>
      <c r="Z292" s="64"/>
      <c r="AA292" s="64" t="b">
        <f t="shared" si="14"/>
        <v>0</v>
      </c>
      <c r="AB292" s="64" t="b">
        <f t="shared" si="11"/>
        <v>0</v>
      </c>
      <c r="AH292" s="55" t="b">
        <f t="shared" si="12"/>
        <v>0</v>
      </c>
    </row>
    <row r="293" spans="1:34" ht="42.75" customHeight="1" x14ac:dyDescent="0.3">
      <c r="A293" s="175"/>
      <c r="B293" s="353" t="s">
        <v>162</v>
      </c>
      <c r="C293" s="461"/>
      <c r="D293" s="461"/>
      <c r="E293" s="461"/>
      <c r="F293" s="461"/>
      <c r="G293" s="461"/>
      <c r="H293" s="461"/>
      <c r="I293" s="461"/>
      <c r="J293" s="461"/>
      <c r="K293" s="462"/>
      <c r="L293" s="462"/>
      <c r="M293" s="462"/>
      <c r="N293" s="462"/>
      <c r="O293" s="64"/>
      <c r="P293" s="238"/>
      <c r="Q293" s="505"/>
      <c r="R293" s="505"/>
      <c r="S293" s="505"/>
      <c r="T293" s="505"/>
      <c r="U293" s="505"/>
      <c r="V293" s="505"/>
      <c r="W293" s="505"/>
      <c r="X293" s="506"/>
      <c r="Y293" s="64"/>
      <c r="Z293" s="64"/>
      <c r="AA293" s="64" t="b">
        <f t="shared" si="14"/>
        <v>0</v>
      </c>
      <c r="AB293" s="64" t="b">
        <f t="shared" si="11"/>
        <v>0</v>
      </c>
      <c r="AH293" s="55" t="b">
        <f t="shared" si="12"/>
        <v>0</v>
      </c>
    </row>
    <row r="294" spans="1:34" ht="42.75" customHeight="1" x14ac:dyDescent="0.3">
      <c r="A294" s="175"/>
      <c r="B294" s="353" t="s">
        <v>162</v>
      </c>
      <c r="C294" s="461"/>
      <c r="D294" s="461"/>
      <c r="E294" s="461"/>
      <c r="F294" s="461"/>
      <c r="G294" s="461"/>
      <c r="H294" s="461"/>
      <c r="I294" s="461"/>
      <c r="J294" s="461"/>
      <c r="K294" s="462"/>
      <c r="L294" s="462"/>
      <c r="M294" s="462"/>
      <c r="N294" s="462"/>
      <c r="O294" s="64"/>
      <c r="P294" s="238"/>
      <c r="Q294" s="505"/>
      <c r="R294" s="505"/>
      <c r="S294" s="505"/>
      <c r="T294" s="505"/>
      <c r="U294" s="505"/>
      <c r="V294" s="505"/>
      <c r="W294" s="505"/>
      <c r="X294" s="506"/>
      <c r="Y294" s="64"/>
      <c r="Z294" s="64"/>
      <c r="AA294" s="64" t="b">
        <f t="shared" si="14"/>
        <v>0</v>
      </c>
      <c r="AB294" s="64" t="b">
        <f t="shared" si="11"/>
        <v>0</v>
      </c>
      <c r="AH294" s="55" t="b">
        <f t="shared" si="12"/>
        <v>0</v>
      </c>
    </row>
    <row r="295" spans="1:34" ht="42.75" customHeight="1" x14ac:dyDescent="0.3">
      <c r="A295" s="175"/>
      <c r="B295" s="353" t="s">
        <v>162</v>
      </c>
      <c r="C295" s="461"/>
      <c r="D295" s="461"/>
      <c r="E295" s="461"/>
      <c r="F295" s="461"/>
      <c r="G295" s="461"/>
      <c r="H295" s="461"/>
      <c r="I295" s="461"/>
      <c r="J295" s="461"/>
      <c r="K295" s="462"/>
      <c r="L295" s="462"/>
      <c r="M295" s="462"/>
      <c r="N295" s="462"/>
      <c r="O295" s="64"/>
      <c r="P295" s="238"/>
      <c r="Q295" s="505"/>
      <c r="R295" s="505"/>
      <c r="S295" s="505"/>
      <c r="T295" s="505"/>
      <c r="U295" s="505"/>
      <c r="V295" s="505"/>
      <c r="W295" s="505"/>
      <c r="X295" s="506"/>
      <c r="Y295" s="64"/>
      <c r="Z295" s="64"/>
      <c r="AA295" s="64" t="b">
        <f t="shared" si="14"/>
        <v>0</v>
      </c>
      <c r="AB295" s="64" t="b">
        <f t="shared" si="11"/>
        <v>0</v>
      </c>
      <c r="AH295" s="55" t="b">
        <f t="shared" si="12"/>
        <v>0</v>
      </c>
    </row>
    <row r="296" spans="1:34" ht="48" customHeight="1" x14ac:dyDescent="0.4">
      <c r="B296" s="550" t="s">
        <v>163</v>
      </c>
      <c r="C296" s="550"/>
      <c r="D296" s="550"/>
      <c r="E296" s="550"/>
      <c r="F296" s="550"/>
      <c r="H296" s="67"/>
      <c r="I296" s="67"/>
      <c r="J296" s="67"/>
      <c r="S296" s="27"/>
      <c r="T296" s="27"/>
      <c r="U296" s="27"/>
      <c r="W296" s="27"/>
    </row>
    <row r="297" spans="1:34" ht="26.25" customHeight="1" x14ac:dyDescent="0.25">
      <c r="B297" s="548" t="s">
        <v>164</v>
      </c>
      <c r="C297" s="549"/>
      <c r="D297" s="549"/>
      <c r="E297" s="549"/>
      <c r="F297" s="549"/>
      <c r="G297" s="549"/>
      <c r="H297" s="549"/>
      <c r="I297" s="549"/>
      <c r="J297" s="67"/>
      <c r="S297" s="27"/>
      <c r="T297" s="27"/>
      <c r="U297" s="27"/>
      <c r="W297" s="27"/>
    </row>
    <row r="298" spans="1:34" ht="13" x14ac:dyDescent="0.25">
      <c r="B298" s="24" t="s">
        <v>165</v>
      </c>
      <c r="H298" s="67"/>
      <c r="I298" s="67"/>
      <c r="J298" s="67"/>
      <c r="K298" s="38"/>
      <c r="P298" s="24"/>
      <c r="U298" s="27"/>
      <c r="V298" s="27"/>
      <c r="W298" s="27"/>
    </row>
    <row r="299" spans="1:34" ht="19.5" customHeight="1" x14ac:dyDescent="0.25">
      <c r="B299" s="521" t="s">
        <v>166</v>
      </c>
      <c r="C299" s="522"/>
      <c r="D299" s="522"/>
      <c r="E299" s="522"/>
      <c r="F299" s="522"/>
      <c r="G299" s="522"/>
      <c r="H299" s="522"/>
      <c r="I299" s="523"/>
      <c r="J299" s="67"/>
      <c r="K299" s="38"/>
      <c r="P299" s="524"/>
      <c r="Q299" s="524"/>
      <c r="R299" s="524"/>
      <c r="S299" s="524"/>
      <c r="T299" s="180"/>
      <c r="U299" s="27"/>
    </row>
    <row r="300" spans="1:34" ht="19.5" customHeight="1" x14ac:dyDescent="0.25">
      <c r="B300" s="508"/>
      <c r="C300" s="509"/>
      <c r="D300" s="509"/>
      <c r="E300" s="509"/>
      <c r="F300" s="509"/>
      <c r="G300" s="509"/>
      <c r="H300" s="509"/>
      <c r="I300" s="510"/>
      <c r="J300" s="67"/>
      <c r="K300" s="38"/>
      <c r="U300" s="27"/>
      <c r="AG300" s="27"/>
      <c r="AH300" s="27"/>
    </row>
    <row r="301" spans="1:34" ht="19.5" customHeight="1" x14ac:dyDescent="0.25">
      <c r="B301" s="508"/>
      <c r="C301" s="509"/>
      <c r="D301" s="509"/>
      <c r="E301" s="509"/>
      <c r="F301" s="509"/>
      <c r="G301" s="509"/>
      <c r="H301" s="509"/>
      <c r="I301" s="510"/>
      <c r="K301" s="38"/>
      <c r="U301" s="27"/>
      <c r="X301" s="504"/>
      <c r="Y301" s="504"/>
      <c r="Z301" s="504"/>
      <c r="AA301" s="504"/>
      <c r="AB301" s="504"/>
      <c r="AG301" s="27"/>
      <c r="AH301" s="27"/>
    </row>
    <row r="302" spans="1:34" ht="19.5" customHeight="1" x14ac:dyDescent="0.25">
      <c r="B302" s="525"/>
      <c r="C302" s="525"/>
      <c r="D302" s="525"/>
      <c r="E302" s="525"/>
      <c r="F302" s="525"/>
      <c r="G302" s="525"/>
      <c r="H302" s="525"/>
      <c r="I302" s="525"/>
      <c r="K302" s="38"/>
      <c r="U302" s="27"/>
      <c r="X302" s="504"/>
      <c r="Y302" s="504"/>
      <c r="Z302" s="504"/>
      <c r="AA302" s="504"/>
      <c r="AB302" s="504"/>
      <c r="AG302" s="27"/>
      <c r="AH302" s="27"/>
    </row>
    <row r="303" spans="1:34" ht="12.75" customHeight="1" x14ac:dyDescent="0.25">
      <c r="J303" s="6"/>
      <c r="P303" s="6"/>
      <c r="Q303" s="6"/>
      <c r="R303" s="6"/>
      <c r="S303" s="6"/>
      <c r="T303" s="6"/>
      <c r="U303" s="27"/>
      <c r="X303" s="504"/>
      <c r="Y303" s="504"/>
      <c r="Z303" s="504"/>
      <c r="AA303" s="504"/>
      <c r="AB303" s="504"/>
      <c r="AG303" s="27"/>
      <c r="AH303" s="27"/>
    </row>
    <row r="304" spans="1:34" ht="19.5" customHeight="1" x14ac:dyDescent="0.25">
      <c r="B304" s="24" t="s">
        <v>167</v>
      </c>
      <c r="P304" s="24"/>
      <c r="U304" s="27"/>
      <c r="X304" s="504"/>
      <c r="Y304" s="504"/>
      <c r="Z304" s="504"/>
      <c r="AA304" s="504"/>
      <c r="AB304" s="504"/>
      <c r="AG304" s="27"/>
      <c r="AH304" s="27"/>
    </row>
    <row r="305" spans="2:34" ht="19.5" customHeight="1" x14ac:dyDescent="0.25">
      <c r="B305" s="526" t="s">
        <v>168</v>
      </c>
      <c r="C305" s="526"/>
      <c r="D305" s="526"/>
      <c r="E305" s="526"/>
      <c r="F305" s="526"/>
      <c r="G305" s="526"/>
      <c r="H305" s="526"/>
      <c r="I305" s="526"/>
      <c r="P305" s="524"/>
      <c r="Q305" s="524"/>
      <c r="R305" s="524"/>
      <c r="S305" s="524"/>
      <c r="T305" s="180"/>
      <c r="U305" s="27"/>
      <c r="X305" s="504"/>
      <c r="Y305" s="504"/>
      <c r="Z305" s="504"/>
      <c r="AA305" s="504"/>
      <c r="AB305" s="504"/>
    </row>
    <row r="306" spans="2:34" ht="19.5" customHeight="1" x14ac:dyDescent="0.25">
      <c r="B306" s="525"/>
      <c r="C306" s="525"/>
      <c r="D306" s="525"/>
      <c r="E306" s="525"/>
      <c r="F306" s="525"/>
      <c r="G306" s="525"/>
      <c r="H306" s="525"/>
      <c r="I306" s="525"/>
      <c r="U306" s="27"/>
      <c r="X306" s="504"/>
      <c r="Y306" s="504"/>
      <c r="Z306" s="504"/>
      <c r="AA306" s="504"/>
      <c r="AB306" s="504"/>
      <c r="AG306" s="27"/>
      <c r="AH306" s="27"/>
    </row>
    <row r="307" spans="2:34" ht="19.5" customHeight="1" x14ac:dyDescent="0.25">
      <c r="B307" s="525"/>
      <c r="C307" s="525"/>
      <c r="D307" s="525"/>
      <c r="E307" s="525"/>
      <c r="F307" s="525"/>
      <c r="G307" s="525"/>
      <c r="H307" s="525"/>
      <c r="I307" s="525"/>
      <c r="U307" s="27"/>
      <c r="X307" s="504"/>
      <c r="Y307" s="504"/>
      <c r="Z307" s="504"/>
      <c r="AA307" s="504"/>
      <c r="AB307" s="504"/>
      <c r="AG307" s="27"/>
      <c r="AH307" s="27"/>
    </row>
    <row r="308" spans="2:34" ht="19.5" customHeight="1" x14ac:dyDescent="0.25">
      <c r="B308" s="525"/>
      <c r="C308" s="525"/>
      <c r="D308" s="525"/>
      <c r="E308" s="525"/>
      <c r="F308" s="525"/>
      <c r="G308" s="525"/>
      <c r="H308" s="525"/>
      <c r="I308" s="525"/>
      <c r="U308" s="27"/>
      <c r="X308" s="504"/>
      <c r="Y308" s="504"/>
      <c r="Z308" s="504"/>
      <c r="AA308" s="504"/>
      <c r="AB308" s="504"/>
      <c r="AG308" s="27"/>
      <c r="AH308" s="27"/>
    </row>
    <row r="309" spans="2:34" ht="19.5" customHeight="1" x14ac:dyDescent="0.25">
      <c r="U309" s="27"/>
      <c r="X309" s="504"/>
      <c r="Y309" s="504"/>
      <c r="Z309" s="504"/>
      <c r="AA309" s="504"/>
      <c r="AB309" s="504"/>
      <c r="AG309" s="27"/>
      <c r="AH309" s="27"/>
    </row>
    <row r="310" spans="2:34" ht="19.5" customHeight="1" x14ac:dyDescent="0.25">
      <c r="B310" s="24" t="s">
        <v>169</v>
      </c>
      <c r="P310" s="24"/>
      <c r="U310" s="27"/>
      <c r="X310" s="504"/>
      <c r="Y310" s="504"/>
      <c r="Z310" s="504"/>
      <c r="AA310" s="504"/>
      <c r="AB310" s="504"/>
      <c r="AG310" s="27"/>
      <c r="AH310" s="27"/>
    </row>
    <row r="311" spans="2:34" ht="19.5" customHeight="1" x14ac:dyDescent="0.25">
      <c r="B311" s="526" t="s">
        <v>170</v>
      </c>
      <c r="C311" s="526"/>
      <c r="D311" s="526"/>
      <c r="E311" s="526"/>
      <c r="F311" s="526"/>
      <c r="G311" s="526"/>
      <c r="H311" s="526"/>
      <c r="I311" s="526"/>
      <c r="P311" s="547"/>
      <c r="Q311" s="547"/>
      <c r="R311" s="547"/>
      <c r="S311" s="547"/>
      <c r="T311" s="180"/>
      <c r="U311" s="27"/>
      <c r="X311" s="504"/>
      <c r="Y311" s="504"/>
      <c r="Z311" s="504"/>
      <c r="AA311" s="504"/>
      <c r="AB311" s="504"/>
    </row>
    <row r="312" spans="2:34" ht="19.5" customHeight="1" x14ac:dyDescent="0.25">
      <c r="B312" s="525"/>
      <c r="C312" s="525"/>
      <c r="D312" s="525"/>
      <c r="E312" s="525"/>
      <c r="F312" s="525"/>
      <c r="G312" s="525"/>
      <c r="H312" s="525"/>
      <c r="I312" s="525"/>
      <c r="U312" s="27"/>
      <c r="X312" s="504"/>
      <c r="Y312" s="504"/>
      <c r="Z312" s="504"/>
      <c r="AA312" s="504"/>
      <c r="AB312" s="504"/>
      <c r="AG312" s="27"/>
      <c r="AH312" s="27"/>
    </row>
    <row r="313" spans="2:34" ht="19.5" customHeight="1" x14ac:dyDescent="0.25">
      <c r="B313" s="525"/>
      <c r="C313" s="525"/>
      <c r="D313" s="525"/>
      <c r="E313" s="525"/>
      <c r="F313" s="525"/>
      <c r="G313" s="525"/>
      <c r="H313" s="525"/>
      <c r="I313" s="525"/>
      <c r="U313" s="27"/>
      <c r="X313" s="504"/>
      <c r="Y313" s="504"/>
      <c r="Z313" s="504"/>
      <c r="AA313" s="504"/>
      <c r="AB313" s="504"/>
      <c r="AG313" s="27"/>
      <c r="AH313" s="27"/>
    </row>
    <row r="314" spans="2:34" ht="19.5" customHeight="1" x14ac:dyDescent="0.25">
      <c r="B314" s="525"/>
      <c r="C314" s="525"/>
      <c r="D314" s="525"/>
      <c r="E314" s="525"/>
      <c r="F314" s="525"/>
      <c r="G314" s="525"/>
      <c r="H314" s="525"/>
      <c r="I314" s="525"/>
      <c r="U314" s="27"/>
      <c r="X314" s="504"/>
      <c r="Y314" s="504"/>
      <c r="Z314" s="504"/>
      <c r="AA314" s="504"/>
      <c r="AB314" s="504"/>
      <c r="AG314" s="27"/>
      <c r="AH314" s="27"/>
    </row>
    <row r="315" spans="2:34" ht="19.5" customHeight="1" x14ac:dyDescent="0.25">
      <c r="B315" s="525"/>
      <c r="C315" s="525"/>
      <c r="D315" s="525"/>
      <c r="E315" s="525"/>
      <c r="F315" s="525"/>
      <c r="G315" s="525"/>
      <c r="H315" s="525"/>
      <c r="I315" s="525"/>
      <c r="U315" s="27"/>
      <c r="X315" s="504"/>
      <c r="Y315" s="504"/>
      <c r="Z315" s="504"/>
      <c r="AA315" s="504"/>
      <c r="AB315" s="504"/>
      <c r="AG315" s="27"/>
      <c r="AH315" s="27"/>
    </row>
    <row r="316" spans="2:34" ht="19.5" customHeight="1" x14ac:dyDescent="0.25">
      <c r="B316" s="525"/>
      <c r="C316" s="525"/>
      <c r="D316" s="525"/>
      <c r="E316" s="525"/>
      <c r="F316" s="525"/>
      <c r="G316" s="525"/>
      <c r="H316" s="525"/>
      <c r="I316" s="525"/>
      <c r="U316" s="27"/>
      <c r="X316" s="504"/>
      <c r="Y316" s="504"/>
      <c r="Z316" s="504"/>
      <c r="AA316" s="504"/>
      <c r="AB316" s="504"/>
      <c r="AG316" s="27"/>
      <c r="AH316" s="27"/>
    </row>
    <row r="317" spans="2:34" ht="17.25" customHeight="1" x14ac:dyDescent="0.25">
      <c r="B317" s="36"/>
      <c r="C317" s="36"/>
      <c r="D317" s="36"/>
      <c r="E317" s="36"/>
      <c r="F317" s="36"/>
      <c r="H317" s="30"/>
      <c r="I317" s="30"/>
      <c r="J317" s="30"/>
      <c r="P317" s="29"/>
      <c r="S317" s="27"/>
      <c r="T317" s="27"/>
      <c r="U317" s="27"/>
      <c r="X317" s="504"/>
      <c r="Y317" s="504"/>
      <c r="Z317" s="504"/>
      <c r="AA317" s="504"/>
      <c r="AB317" s="504"/>
      <c r="AG317" s="27"/>
      <c r="AH317" s="27"/>
    </row>
    <row r="318" spans="2:34" ht="19.5" customHeight="1" x14ac:dyDescent="0.25">
      <c r="B318" s="24" t="s">
        <v>171</v>
      </c>
      <c r="P318" s="24"/>
      <c r="U318" s="27"/>
      <c r="X318" s="504"/>
      <c r="Y318" s="504"/>
      <c r="Z318" s="504"/>
      <c r="AA318" s="504"/>
      <c r="AB318" s="504"/>
      <c r="AG318" s="27"/>
      <c r="AH318" s="27"/>
    </row>
    <row r="319" spans="2:34" ht="19.5" customHeight="1" x14ac:dyDescent="0.25">
      <c r="B319" s="526" t="s">
        <v>172</v>
      </c>
      <c r="C319" s="526"/>
      <c r="D319" s="526"/>
      <c r="E319" s="526"/>
      <c r="F319" s="526"/>
      <c r="G319" s="526"/>
      <c r="H319" s="526"/>
      <c r="I319" s="526"/>
      <c r="K319" s="38"/>
      <c r="P319" s="524"/>
      <c r="Q319" s="524"/>
      <c r="R319" s="524"/>
      <c r="S319" s="524"/>
      <c r="T319" s="180"/>
      <c r="U319" s="27"/>
      <c r="X319" s="504"/>
      <c r="Y319" s="504"/>
      <c r="Z319" s="504"/>
      <c r="AA319" s="504"/>
      <c r="AB319" s="504"/>
    </row>
    <row r="320" spans="2:34" ht="19.5" customHeight="1" x14ac:dyDescent="0.25">
      <c r="B320" s="525"/>
      <c r="C320" s="525"/>
      <c r="D320" s="525"/>
      <c r="E320" s="525"/>
      <c r="F320" s="525"/>
      <c r="G320" s="525"/>
      <c r="H320" s="525"/>
      <c r="I320" s="525"/>
      <c r="K320" s="38"/>
      <c r="U320" s="27"/>
      <c r="X320" s="504"/>
      <c r="Y320" s="504"/>
      <c r="Z320" s="504"/>
      <c r="AA320" s="504"/>
      <c r="AB320" s="504"/>
      <c r="AG320" s="27"/>
      <c r="AH320" s="27"/>
    </row>
    <row r="321" spans="2:34" ht="19.5" customHeight="1" x14ac:dyDescent="0.25">
      <c r="B321" s="525"/>
      <c r="C321" s="525"/>
      <c r="D321" s="525"/>
      <c r="E321" s="525"/>
      <c r="F321" s="525"/>
      <c r="G321" s="525"/>
      <c r="H321" s="525"/>
      <c r="I321" s="525"/>
      <c r="K321" s="38"/>
      <c r="U321" s="27"/>
      <c r="X321" s="504"/>
      <c r="Y321" s="504"/>
      <c r="Z321" s="504"/>
      <c r="AA321" s="504"/>
      <c r="AB321" s="504"/>
      <c r="AG321" s="27"/>
      <c r="AH321" s="27"/>
    </row>
    <row r="322" spans="2:34" ht="19.5" customHeight="1" x14ac:dyDescent="0.25">
      <c r="B322" s="525"/>
      <c r="C322" s="525"/>
      <c r="D322" s="525"/>
      <c r="E322" s="525"/>
      <c r="F322" s="525"/>
      <c r="G322" s="525"/>
      <c r="H322" s="525"/>
      <c r="I322" s="525"/>
      <c r="K322" s="38"/>
      <c r="U322" s="27"/>
      <c r="X322" s="504"/>
      <c r="Y322" s="504"/>
      <c r="Z322" s="504"/>
      <c r="AA322" s="504"/>
      <c r="AB322" s="504"/>
      <c r="AG322" s="27"/>
      <c r="AH322" s="27"/>
    </row>
    <row r="323" spans="2:34" ht="19.5" customHeight="1" x14ac:dyDescent="0.25">
      <c r="J323" s="6"/>
      <c r="P323" s="6"/>
      <c r="Q323" s="6"/>
      <c r="R323" s="6"/>
      <c r="S323" s="6"/>
      <c r="T323" s="6"/>
      <c r="U323" s="27"/>
      <c r="X323" s="504"/>
      <c r="Y323" s="504"/>
      <c r="Z323" s="504"/>
      <c r="AA323" s="504"/>
      <c r="AB323" s="504"/>
      <c r="AG323" s="27"/>
      <c r="AH323" s="27"/>
    </row>
    <row r="324" spans="2:34" ht="17.25" customHeight="1" x14ac:dyDescent="0.25">
      <c r="B324" s="24" t="s">
        <v>173</v>
      </c>
      <c r="C324" s="36"/>
      <c r="D324" s="36"/>
      <c r="E324" s="36"/>
      <c r="F324" s="36"/>
      <c r="H324" s="30"/>
      <c r="I324" s="30"/>
      <c r="J324" s="30"/>
      <c r="P324" s="29"/>
      <c r="S324" s="27"/>
      <c r="T324" s="27"/>
      <c r="U324" s="27"/>
      <c r="X324" s="504"/>
      <c r="Y324" s="504"/>
      <c r="Z324" s="504"/>
      <c r="AA324" s="504"/>
      <c r="AB324" s="504"/>
      <c r="AG324" s="27"/>
      <c r="AH324" s="27"/>
    </row>
    <row r="325" spans="2:34" s="1" customFormat="1" ht="43.9" customHeight="1" x14ac:dyDescent="0.25">
      <c r="B325" s="526" t="s">
        <v>174</v>
      </c>
      <c r="C325" s="526"/>
      <c r="D325" s="526"/>
      <c r="E325" s="526"/>
      <c r="F325" s="526"/>
      <c r="G325" s="526"/>
      <c r="H325" s="526"/>
      <c r="I325" s="526"/>
      <c r="X325" s="504"/>
      <c r="Y325" s="504"/>
      <c r="Z325" s="504"/>
      <c r="AA325" s="504"/>
      <c r="AB325" s="504"/>
    </row>
    <row r="326" spans="2:34" s="1" customFormat="1" ht="41.25" customHeight="1" x14ac:dyDescent="0.25">
      <c r="B326" s="528"/>
      <c r="C326" s="529"/>
      <c r="D326" s="529"/>
      <c r="E326" s="530"/>
      <c r="F326" s="530"/>
      <c r="G326" s="530"/>
      <c r="H326" s="530"/>
      <c r="I326" s="531"/>
      <c r="X326" s="504"/>
      <c r="Y326" s="504"/>
      <c r="Z326" s="504"/>
      <c r="AA326" s="504"/>
      <c r="AB326" s="504"/>
    </row>
    <row r="327" spans="2:34" s="1" customFormat="1" ht="41.25" customHeight="1" x14ac:dyDescent="0.25">
      <c r="B327" s="532"/>
      <c r="C327" s="533"/>
      <c r="D327" s="533"/>
      <c r="E327" s="534"/>
      <c r="F327" s="534"/>
      <c r="G327" s="534"/>
      <c r="H327" s="534"/>
      <c r="I327" s="535"/>
      <c r="X327" s="504"/>
      <c r="Y327" s="504"/>
      <c r="Z327" s="504"/>
      <c r="AA327" s="504"/>
      <c r="AB327" s="504"/>
    </row>
    <row r="328" spans="2:34" s="1" customFormat="1" ht="25.5" customHeight="1" x14ac:dyDescent="0.4">
      <c r="B328" s="536"/>
      <c r="C328" s="537"/>
      <c r="D328" s="537"/>
      <c r="E328" s="537"/>
      <c r="F328" s="537"/>
      <c r="G328" s="537"/>
      <c r="H328" s="537"/>
      <c r="I328" s="538"/>
      <c r="J328" s="16"/>
      <c r="K328" s="16"/>
      <c r="L328" s="16"/>
      <c r="M328" s="16"/>
      <c r="X328" s="504"/>
      <c r="Y328" s="504"/>
      <c r="Z328" s="504"/>
      <c r="AA328" s="504"/>
      <c r="AB328" s="504"/>
    </row>
    <row r="329" spans="2:34" ht="17.25" customHeight="1" x14ac:dyDescent="0.25">
      <c r="B329" s="36"/>
      <c r="C329" s="36"/>
      <c r="D329" s="36"/>
      <c r="E329" s="36"/>
      <c r="F329" s="36"/>
      <c r="H329" s="30"/>
      <c r="I329" s="30"/>
      <c r="J329" s="30"/>
      <c r="P329" s="29"/>
      <c r="S329" s="27"/>
      <c r="T329" s="27"/>
      <c r="U329" s="27"/>
      <c r="X329" s="504"/>
      <c r="Y329" s="504"/>
      <c r="Z329" s="504"/>
      <c r="AA329" s="504"/>
      <c r="AB329" s="504"/>
      <c r="AG329" s="27"/>
      <c r="AH329" s="27"/>
    </row>
    <row r="330" spans="2:34" ht="20.25" customHeight="1" x14ac:dyDescent="0.25">
      <c r="B330" s="539" t="s">
        <v>175</v>
      </c>
      <c r="C330" s="539"/>
      <c r="D330" s="539"/>
      <c r="E330" s="539"/>
      <c r="F330" s="539"/>
      <c r="P330" s="29"/>
      <c r="S330" s="27"/>
      <c r="T330" s="27"/>
      <c r="U330" s="27"/>
      <c r="X330" s="504"/>
      <c r="Y330" s="504"/>
      <c r="Z330" s="504"/>
      <c r="AA330" s="504"/>
      <c r="AB330" s="504"/>
      <c r="AG330" s="27"/>
      <c r="AH330" s="27"/>
    </row>
    <row r="331" spans="2:34" ht="33" customHeight="1" x14ac:dyDescent="0.25">
      <c r="B331" s="521" t="s">
        <v>176</v>
      </c>
      <c r="C331" s="540"/>
      <c r="D331" s="540"/>
      <c r="E331" s="540"/>
      <c r="F331" s="540"/>
      <c r="G331" s="540"/>
      <c r="H331" s="540"/>
      <c r="I331" s="540"/>
      <c r="J331" s="91"/>
      <c r="K331" s="81"/>
      <c r="L331" s="81"/>
      <c r="M331" s="81"/>
      <c r="N331" s="81"/>
      <c r="O331" s="27"/>
      <c r="P331" s="27"/>
      <c r="Q331" s="27"/>
      <c r="R331" s="27"/>
      <c r="S331" s="27"/>
      <c r="T331" s="27"/>
      <c r="U331" s="27"/>
      <c r="X331" s="504"/>
      <c r="Y331" s="504"/>
      <c r="Z331" s="504"/>
      <c r="AA331" s="504"/>
      <c r="AB331" s="504"/>
      <c r="AG331" s="27"/>
      <c r="AH331" s="27"/>
    </row>
    <row r="332" spans="2:34" ht="17.25" customHeight="1" x14ac:dyDescent="0.25">
      <c r="B332" s="541"/>
      <c r="C332" s="542"/>
      <c r="D332" s="542"/>
      <c r="E332" s="542"/>
      <c r="F332" s="542"/>
      <c r="G332" s="542"/>
      <c r="H332" s="542"/>
      <c r="I332" s="542"/>
      <c r="J332" s="92"/>
      <c r="K332" s="93"/>
      <c r="L332" s="93"/>
      <c r="M332" s="93"/>
      <c r="N332" s="93"/>
      <c r="O332" s="27"/>
      <c r="P332" s="27"/>
      <c r="Q332" s="27"/>
      <c r="R332" s="27"/>
      <c r="S332" s="27"/>
      <c r="T332" s="27"/>
      <c r="U332" s="27"/>
      <c r="X332" s="504"/>
      <c r="Y332" s="504"/>
      <c r="Z332" s="504"/>
      <c r="AA332" s="504"/>
      <c r="AB332" s="504"/>
      <c r="AG332" s="27"/>
      <c r="AH332" s="27"/>
    </row>
    <row r="333" spans="2:34" ht="12.75" customHeight="1" x14ac:dyDescent="0.25">
      <c r="B333" s="543"/>
      <c r="C333" s="544"/>
      <c r="D333" s="544"/>
      <c r="E333" s="544"/>
      <c r="F333" s="544"/>
      <c r="G333" s="544"/>
      <c r="H333" s="544"/>
      <c r="I333" s="544"/>
      <c r="J333" s="92"/>
      <c r="K333" s="93"/>
      <c r="L333" s="93"/>
      <c r="M333" s="93"/>
      <c r="N333" s="93"/>
      <c r="X333" s="504"/>
      <c r="Y333" s="504"/>
      <c r="Z333" s="504"/>
      <c r="AA333" s="504"/>
      <c r="AB333" s="504"/>
    </row>
    <row r="334" spans="2:34" ht="12.75" customHeight="1" x14ac:dyDescent="0.25">
      <c r="B334" s="543"/>
      <c r="C334" s="544"/>
      <c r="D334" s="544"/>
      <c r="E334" s="544"/>
      <c r="F334" s="544"/>
      <c r="G334" s="544"/>
      <c r="H334" s="544"/>
      <c r="I334" s="544"/>
      <c r="J334" s="92"/>
      <c r="K334" s="93"/>
      <c r="L334" s="93"/>
      <c r="M334" s="93"/>
      <c r="N334" s="93"/>
      <c r="X334" s="504"/>
      <c r="Y334" s="504"/>
      <c r="Z334" s="504"/>
      <c r="AA334" s="504"/>
      <c r="AB334" s="504"/>
    </row>
    <row r="335" spans="2:34" ht="12.75" customHeight="1" x14ac:dyDescent="0.25">
      <c r="B335" s="543"/>
      <c r="C335" s="544"/>
      <c r="D335" s="544"/>
      <c r="E335" s="544"/>
      <c r="F335" s="544"/>
      <c r="G335" s="544"/>
      <c r="H335" s="544"/>
      <c r="I335" s="544"/>
      <c r="J335" s="92"/>
      <c r="K335" s="93"/>
      <c r="L335" s="93"/>
      <c r="M335" s="93"/>
      <c r="N335" s="93"/>
      <c r="X335" s="504"/>
      <c r="Y335" s="504"/>
      <c r="Z335" s="504"/>
      <c r="AA335" s="504"/>
      <c r="AB335" s="504"/>
    </row>
    <row r="336" spans="2:34" ht="12.75" customHeight="1" x14ac:dyDescent="0.25">
      <c r="B336" s="543"/>
      <c r="C336" s="544"/>
      <c r="D336" s="544"/>
      <c r="E336" s="544"/>
      <c r="F336" s="544"/>
      <c r="G336" s="544"/>
      <c r="H336" s="544"/>
      <c r="I336" s="544"/>
      <c r="J336" s="92"/>
      <c r="K336" s="93"/>
      <c r="L336" s="93"/>
      <c r="M336" s="93"/>
      <c r="N336" s="93"/>
      <c r="X336" s="504"/>
      <c r="Y336" s="504"/>
      <c r="Z336" s="504"/>
      <c r="AA336" s="504"/>
      <c r="AB336" s="504"/>
    </row>
    <row r="337" spans="2:46" ht="12.75" customHeight="1" x14ac:dyDescent="0.25">
      <c r="B337" s="543"/>
      <c r="C337" s="544"/>
      <c r="D337" s="544"/>
      <c r="E337" s="544"/>
      <c r="F337" s="544"/>
      <c r="G337" s="544"/>
      <c r="H337" s="544"/>
      <c r="I337" s="544"/>
      <c r="J337" s="92"/>
      <c r="K337" s="93"/>
      <c r="L337" s="93"/>
      <c r="M337" s="93"/>
      <c r="N337" s="93"/>
      <c r="X337" s="504"/>
      <c r="Y337" s="504"/>
      <c r="Z337" s="504"/>
      <c r="AA337" s="504"/>
      <c r="AB337" s="504"/>
    </row>
    <row r="338" spans="2:46" ht="12.75" customHeight="1" x14ac:dyDescent="0.25">
      <c r="B338" s="543"/>
      <c r="C338" s="544"/>
      <c r="D338" s="544"/>
      <c r="E338" s="544"/>
      <c r="F338" s="544"/>
      <c r="G338" s="544"/>
      <c r="H338" s="544"/>
      <c r="I338" s="544"/>
      <c r="J338" s="87"/>
      <c r="K338" s="88"/>
      <c r="L338" s="88"/>
      <c r="M338" s="88"/>
      <c r="N338" s="88"/>
      <c r="X338" s="504"/>
      <c r="Y338" s="504"/>
      <c r="Z338" s="504"/>
      <c r="AA338" s="504"/>
      <c r="AB338" s="504"/>
    </row>
    <row r="339" spans="2:46" ht="12.75" customHeight="1" x14ac:dyDescent="0.25">
      <c r="B339" s="543"/>
      <c r="C339" s="544"/>
      <c r="D339" s="544"/>
      <c r="E339" s="544"/>
      <c r="F339" s="544"/>
      <c r="G339" s="544"/>
      <c r="H339" s="544"/>
      <c r="I339" s="544"/>
      <c r="J339" s="87"/>
      <c r="K339" s="88"/>
      <c r="L339" s="88"/>
      <c r="M339" s="88"/>
      <c r="N339" s="88"/>
      <c r="X339" s="504"/>
      <c r="Y339" s="504"/>
      <c r="Z339" s="504"/>
      <c r="AA339" s="504"/>
      <c r="AB339" s="504"/>
    </row>
    <row r="340" spans="2:46" ht="12.75" customHeight="1" x14ac:dyDescent="0.25">
      <c r="B340" s="543"/>
      <c r="C340" s="544"/>
      <c r="D340" s="544"/>
      <c r="E340" s="544"/>
      <c r="F340" s="544"/>
      <c r="G340" s="544"/>
      <c r="H340" s="544"/>
      <c r="I340" s="544"/>
      <c r="J340" s="87"/>
      <c r="K340" s="88"/>
      <c r="L340" s="88"/>
      <c r="M340" s="88"/>
      <c r="N340" s="88"/>
      <c r="X340" s="504"/>
      <c r="Y340" s="504"/>
      <c r="Z340" s="504"/>
      <c r="AA340" s="504"/>
      <c r="AB340" s="504"/>
    </row>
    <row r="341" spans="2:46" ht="15" customHeight="1" x14ac:dyDescent="0.25">
      <c r="B341" s="545"/>
      <c r="C341" s="546"/>
      <c r="D341" s="546"/>
      <c r="E341" s="546"/>
      <c r="F341" s="546"/>
      <c r="G341" s="546"/>
      <c r="H341" s="546"/>
      <c r="I341" s="546"/>
      <c r="J341" s="87"/>
      <c r="K341" s="88"/>
      <c r="L341" s="88"/>
      <c r="M341" s="88"/>
      <c r="N341" s="88"/>
      <c r="X341" s="504"/>
      <c r="Y341" s="504"/>
      <c r="Z341" s="504"/>
      <c r="AA341" s="504"/>
      <c r="AB341" s="504"/>
    </row>
    <row r="342" spans="2:46" x14ac:dyDescent="0.25">
      <c r="P342" s="38"/>
      <c r="X342" s="504"/>
      <c r="Y342" s="504"/>
      <c r="Z342" s="504"/>
      <c r="AA342" s="504"/>
      <c r="AB342" s="504"/>
    </row>
    <row r="343" spans="2:46" ht="15" customHeight="1" x14ac:dyDescent="0.25">
      <c r="B343" s="24" t="s">
        <v>177</v>
      </c>
      <c r="M343" s="24"/>
      <c r="P343" s="24" t="s">
        <v>178</v>
      </c>
      <c r="X343" s="504"/>
      <c r="Y343" s="504"/>
      <c r="Z343" s="504"/>
      <c r="AA343" s="504"/>
      <c r="AB343" s="504"/>
    </row>
    <row r="344" spans="2:46" ht="19.5" customHeight="1" x14ac:dyDescent="0.25">
      <c r="B344" s="526" t="s">
        <v>179</v>
      </c>
      <c r="C344" s="526"/>
      <c r="D344" s="526"/>
      <c r="E344" s="526"/>
      <c r="F344" s="526"/>
      <c r="G344" s="526"/>
      <c r="H344" s="526"/>
      <c r="I344" s="526"/>
      <c r="P344" s="521" t="s">
        <v>180</v>
      </c>
      <c r="Q344" s="522"/>
      <c r="R344" s="522"/>
      <c r="S344" s="522"/>
      <c r="T344" s="522"/>
      <c r="U344" s="522"/>
      <c r="V344" s="522"/>
      <c r="W344" s="527"/>
      <c r="X344" s="504"/>
      <c r="Y344" s="504"/>
      <c r="Z344" s="504"/>
      <c r="AA344" s="504"/>
      <c r="AB344" s="504"/>
    </row>
    <row r="345" spans="2:46" ht="19.5" customHeight="1" x14ac:dyDescent="0.25">
      <c r="B345" s="525"/>
      <c r="C345" s="525"/>
      <c r="D345" s="525"/>
      <c r="E345" s="525"/>
      <c r="F345" s="525"/>
      <c r="G345" s="525"/>
      <c r="H345" s="525"/>
      <c r="I345" s="525"/>
      <c r="O345" s="45"/>
      <c r="P345" s="492"/>
      <c r="Q345" s="493"/>
      <c r="R345" s="493"/>
      <c r="S345" s="493"/>
      <c r="T345" s="493"/>
      <c r="U345" s="493"/>
      <c r="V345" s="493"/>
      <c r="W345" s="494"/>
      <c r="X345" s="504"/>
      <c r="Y345" s="504"/>
      <c r="Z345" s="504"/>
      <c r="AA345" s="504"/>
      <c r="AB345" s="504"/>
    </row>
    <row r="346" spans="2:46" ht="19.5" customHeight="1" x14ac:dyDescent="0.25">
      <c r="B346" s="525"/>
      <c r="C346" s="525"/>
      <c r="D346" s="525"/>
      <c r="E346" s="525"/>
      <c r="F346" s="525"/>
      <c r="G346" s="525"/>
      <c r="H346" s="525"/>
      <c r="I346" s="525"/>
      <c r="P346" s="492"/>
      <c r="Q346" s="493"/>
      <c r="R346" s="493"/>
      <c r="S346" s="493"/>
      <c r="T346" s="493"/>
      <c r="U346" s="493"/>
      <c r="V346" s="493"/>
      <c r="W346" s="494"/>
      <c r="X346" s="504"/>
      <c r="Y346" s="504"/>
      <c r="Z346" s="504"/>
      <c r="AA346" s="504"/>
      <c r="AB346" s="504"/>
    </row>
    <row r="347" spans="2:46" ht="19.5" customHeight="1" x14ac:dyDescent="0.25">
      <c r="B347" s="508"/>
      <c r="C347" s="509"/>
      <c r="D347" s="509"/>
      <c r="E347" s="509"/>
      <c r="F347" s="509"/>
      <c r="G347" s="509"/>
      <c r="H347" s="509"/>
      <c r="I347" s="510"/>
      <c r="P347" s="492"/>
      <c r="Q347" s="493"/>
      <c r="R347" s="493"/>
      <c r="S347" s="493"/>
      <c r="T347" s="493"/>
      <c r="U347" s="493"/>
      <c r="V347" s="493"/>
      <c r="W347" s="494"/>
      <c r="X347" s="504"/>
      <c r="Y347" s="504"/>
      <c r="Z347" s="504"/>
      <c r="AA347" s="504"/>
      <c r="AB347" s="504"/>
    </row>
    <row r="348" spans="2:46" ht="19.5" customHeight="1" x14ac:dyDescent="0.25">
      <c r="B348" s="24"/>
      <c r="P348" s="31"/>
      <c r="Q348" s="31"/>
      <c r="R348" s="31"/>
      <c r="S348" s="31"/>
      <c r="T348" s="31"/>
      <c r="U348" s="31"/>
      <c r="X348" s="504"/>
      <c r="Y348" s="504"/>
      <c r="Z348" s="504"/>
      <c r="AA348" s="504"/>
      <c r="AB348" s="504"/>
    </row>
    <row r="349" spans="2:46" x14ac:dyDescent="0.25">
      <c r="P349" s="38"/>
      <c r="X349" s="504"/>
      <c r="Y349" s="504"/>
      <c r="Z349" s="504"/>
      <c r="AA349" s="504"/>
      <c r="AB349" s="504"/>
    </row>
    <row r="350" spans="2:46" ht="19.5" customHeight="1" x14ac:dyDescent="0.25">
      <c r="B350" s="24"/>
      <c r="H350" s="24"/>
      <c r="R350" s="28"/>
      <c r="U350" s="71"/>
      <c r="X350" s="504"/>
      <c r="Y350" s="504"/>
      <c r="Z350" s="504"/>
      <c r="AA350" s="504"/>
      <c r="AB350" s="504"/>
    </row>
    <row r="351" spans="2:46" ht="19.5" customHeight="1" x14ac:dyDescent="0.25">
      <c r="B351" s="24"/>
      <c r="H351" s="24"/>
      <c r="P351" s="511" t="s">
        <v>181</v>
      </c>
      <c r="Q351" s="512"/>
      <c r="R351" s="512"/>
      <c r="S351" s="512"/>
      <c r="T351" s="512"/>
      <c r="U351" s="512"/>
      <c r="V351" s="512"/>
      <c r="W351" s="513"/>
      <c r="X351" s="68"/>
      <c r="Y351" s="68"/>
      <c r="Z351" s="68"/>
      <c r="AA351" s="68"/>
      <c r="AB351" s="68"/>
    </row>
    <row r="352" spans="2:46" ht="21" customHeight="1" x14ac:dyDescent="0.25">
      <c r="M352" s="38"/>
      <c r="P352" s="514"/>
      <c r="Q352" s="515"/>
      <c r="R352" s="515"/>
      <c r="S352" s="515"/>
      <c r="T352" s="515"/>
      <c r="U352" s="515"/>
      <c r="V352" s="515"/>
      <c r="W352" s="516"/>
      <c r="X352" s="24"/>
      <c r="Y352" s="24"/>
      <c r="Z352" s="24"/>
      <c r="AA352" s="24"/>
      <c r="AB352" s="24"/>
      <c r="AC352" s="24"/>
      <c r="AD352" s="24"/>
      <c r="AE352" s="24"/>
      <c r="AF352" s="24"/>
      <c r="AG352" s="24"/>
      <c r="AH352" s="49"/>
      <c r="AI352" s="49"/>
      <c r="AJ352" s="49"/>
      <c r="AK352" s="49"/>
      <c r="AL352" s="49"/>
      <c r="AM352" s="49"/>
      <c r="AN352" s="49"/>
      <c r="AO352" s="49"/>
      <c r="AP352" s="49"/>
      <c r="AQ352" s="49"/>
      <c r="AR352" s="49"/>
      <c r="AS352" s="49"/>
      <c r="AT352" s="48"/>
    </row>
    <row r="353" spans="2:46" ht="51" customHeight="1" x14ac:dyDescent="0.25">
      <c r="B353" s="517" t="s">
        <v>182</v>
      </c>
      <c r="C353" s="518"/>
      <c r="D353" s="518"/>
      <c r="E353" s="518"/>
      <c r="F353" s="518"/>
      <c r="G353" s="518"/>
      <c r="H353" s="518"/>
      <c r="I353" s="519"/>
      <c r="P353" s="520" t="str">
        <f>"Leverantören intygar att avropssvaret är giltigt minst den tid som avropande organisation angett ovan. "&amp;CHAR(10)&amp;"("&amp;TEXT(D34,"ÅÅÅÅ-MM-DD")&amp;")"</f>
        <v>Leverantören intygar att avropssvaret är giltigt minst den tid som avropande organisation angett ovan. 
(1900-01-00)</v>
      </c>
      <c r="Q353" s="520"/>
      <c r="R353" s="520"/>
      <c r="S353" s="520"/>
      <c r="T353" s="520"/>
      <c r="U353" s="520"/>
      <c r="V353" s="520"/>
      <c r="W353" s="520"/>
      <c r="X353" s="24"/>
      <c r="Y353" s="24"/>
      <c r="Z353" s="24"/>
      <c r="AA353" s="24"/>
      <c r="AB353" s="24"/>
      <c r="AC353" s="24"/>
      <c r="AD353" s="24"/>
      <c r="AE353" s="24"/>
      <c r="AF353" s="24"/>
      <c r="AG353" s="24"/>
      <c r="AH353" s="49"/>
      <c r="AI353" s="49"/>
      <c r="AJ353" s="49"/>
      <c r="AK353" s="49"/>
      <c r="AL353" s="49"/>
      <c r="AM353" s="49"/>
      <c r="AN353" s="49"/>
      <c r="AO353" s="49"/>
      <c r="AP353" s="49"/>
      <c r="AQ353" s="49"/>
      <c r="AR353" s="49"/>
      <c r="AS353" s="49"/>
      <c r="AT353" s="48"/>
    </row>
    <row r="354" spans="2:46" ht="21" customHeight="1" x14ac:dyDescent="0.25">
      <c r="B354" s="72"/>
      <c r="P354" s="521" t="s">
        <v>183</v>
      </c>
      <c r="Q354" s="522"/>
      <c r="R354" s="522"/>
      <c r="S354" s="522"/>
      <c r="T354" s="522"/>
      <c r="U354" s="522"/>
      <c r="V354" s="522"/>
      <c r="W354" s="523"/>
      <c r="X354" s="24"/>
      <c r="Y354" s="24"/>
      <c r="Z354" s="24"/>
      <c r="AA354" s="24"/>
      <c r="AB354" s="24"/>
      <c r="AC354" s="24"/>
      <c r="AD354" s="24"/>
      <c r="AE354" s="24"/>
      <c r="AF354" s="24"/>
      <c r="AG354" s="24"/>
      <c r="AH354" s="49"/>
      <c r="AI354" s="49"/>
      <c r="AJ354" s="49"/>
      <c r="AK354" s="49"/>
      <c r="AL354" s="49"/>
      <c r="AM354" s="49"/>
      <c r="AN354" s="49"/>
      <c r="AO354" s="49"/>
      <c r="AP354" s="49"/>
      <c r="AQ354" s="49"/>
      <c r="AR354" s="49"/>
      <c r="AS354" s="49"/>
      <c r="AT354" s="48"/>
    </row>
    <row r="355" spans="2:46" ht="21.75" customHeight="1" x14ac:dyDescent="0.25">
      <c r="B355" s="26"/>
      <c r="C355" s="26"/>
      <c r="D355" s="26"/>
      <c r="E355" s="26"/>
      <c r="F355" s="26"/>
      <c r="G355" s="26"/>
      <c r="H355" s="26"/>
      <c r="I355" s="26"/>
      <c r="J355" s="26"/>
      <c r="K355" s="26"/>
      <c r="L355" s="26"/>
      <c r="M355" s="26"/>
      <c r="P355" s="492"/>
      <c r="Q355" s="493"/>
      <c r="R355" s="493"/>
      <c r="S355" s="493"/>
      <c r="T355" s="493"/>
      <c r="U355" s="493"/>
      <c r="V355" s="493"/>
      <c r="W355" s="494"/>
      <c r="X355" s="32"/>
      <c r="Y355" s="32"/>
      <c r="Z355" s="32"/>
      <c r="AA355" s="32"/>
      <c r="AB355" s="32"/>
      <c r="AC355" s="32"/>
      <c r="AD355" s="32"/>
      <c r="AE355" s="32"/>
      <c r="AF355" s="32"/>
      <c r="AG355" s="32"/>
      <c r="AH355" s="48" t="b">
        <f>IF(P355=0,TRUE,FALSE)</f>
        <v>1</v>
      </c>
      <c r="AI355" s="50"/>
      <c r="AJ355" s="51"/>
      <c r="AK355" s="48"/>
      <c r="AL355" s="48"/>
      <c r="AM355" s="48"/>
      <c r="AN355" s="48"/>
      <c r="AO355" s="48"/>
      <c r="AP355" s="48"/>
      <c r="AQ355" s="48"/>
      <c r="AR355" s="48"/>
      <c r="AS355" s="48"/>
      <c r="AT355" s="48"/>
    </row>
    <row r="356" spans="2:46" ht="7.5" customHeight="1" x14ac:dyDescent="0.25">
      <c r="B356" s="26"/>
      <c r="C356" s="26"/>
      <c r="D356" s="26"/>
      <c r="E356" s="26"/>
      <c r="F356" s="26"/>
      <c r="G356" s="26"/>
      <c r="H356" s="26"/>
      <c r="I356" s="26"/>
      <c r="J356" s="26"/>
      <c r="K356" s="26"/>
      <c r="L356" s="26"/>
      <c r="M356" s="26"/>
      <c r="P356" s="33"/>
      <c r="Q356" s="33"/>
      <c r="R356" s="33"/>
      <c r="S356" s="33"/>
      <c r="T356" s="33"/>
      <c r="X356" s="34"/>
      <c r="Y356" s="34"/>
      <c r="Z356" s="34"/>
      <c r="AA356" s="34"/>
      <c r="AB356" s="34"/>
      <c r="AC356" s="34"/>
      <c r="AD356" s="34"/>
      <c r="AE356" s="34"/>
      <c r="AF356" s="34"/>
      <c r="AG356" s="34"/>
      <c r="AH356" s="52"/>
      <c r="AI356" s="52"/>
      <c r="AJ356" s="51"/>
      <c r="AK356" s="48"/>
      <c r="AL356" s="48"/>
      <c r="AM356" s="48"/>
      <c r="AN356" s="48"/>
      <c r="AO356" s="48"/>
      <c r="AP356" s="48"/>
      <c r="AQ356" s="48"/>
      <c r="AR356" s="48"/>
      <c r="AS356" s="48"/>
      <c r="AT356" s="48"/>
    </row>
    <row r="357" spans="2:46" ht="18" customHeight="1" x14ac:dyDescent="0.25">
      <c r="B357" s="26"/>
      <c r="C357" s="26"/>
      <c r="D357" s="26"/>
      <c r="E357" s="26"/>
      <c r="F357" s="26"/>
      <c r="G357" s="26"/>
      <c r="H357" s="26"/>
      <c r="I357" s="26"/>
      <c r="J357" s="26"/>
      <c r="K357" s="26"/>
      <c r="L357" s="26"/>
      <c r="M357" s="26"/>
      <c r="P357" s="495" t="s">
        <v>184</v>
      </c>
      <c r="Q357" s="496"/>
      <c r="R357" s="496"/>
      <c r="S357" s="496"/>
      <c r="T357" s="496"/>
      <c r="U357" s="496"/>
      <c r="V357" s="496"/>
      <c r="W357" s="497"/>
      <c r="X357" s="33"/>
      <c r="Y357" s="33"/>
      <c r="Z357" s="33"/>
      <c r="AA357" s="33"/>
      <c r="AB357" s="33"/>
      <c r="AC357" s="33"/>
      <c r="AD357" s="33"/>
      <c r="AE357" s="33"/>
      <c r="AF357" s="33"/>
      <c r="AG357" s="33"/>
      <c r="AH357" s="51"/>
      <c r="AI357" s="51"/>
      <c r="AJ357" s="51"/>
      <c r="AK357" s="48"/>
      <c r="AL357" s="48"/>
      <c r="AM357" s="48"/>
      <c r="AN357" s="48"/>
      <c r="AO357" s="48"/>
      <c r="AP357" s="48"/>
      <c r="AQ357" s="48"/>
      <c r="AR357" s="48"/>
      <c r="AS357" s="48"/>
      <c r="AT357" s="48"/>
    </row>
    <row r="358" spans="2:46" ht="14.25" customHeight="1" x14ac:dyDescent="0.25">
      <c r="B358" s="39"/>
      <c r="C358" s="39"/>
      <c r="D358" s="39"/>
      <c r="P358" s="498"/>
      <c r="Q358" s="499"/>
      <c r="R358" s="499"/>
      <c r="S358" s="499"/>
      <c r="T358" s="499"/>
      <c r="U358" s="499"/>
      <c r="V358" s="499"/>
      <c r="W358" s="500"/>
      <c r="X358" s="32"/>
      <c r="Y358" s="32"/>
      <c r="Z358" s="32"/>
      <c r="AA358" s="32"/>
      <c r="AB358" s="32"/>
      <c r="AC358" s="32"/>
      <c r="AD358" s="32"/>
      <c r="AE358" s="32"/>
      <c r="AF358" s="32"/>
      <c r="AG358" s="32"/>
      <c r="AH358" s="50"/>
      <c r="AI358" s="50"/>
      <c r="AJ358" s="51"/>
      <c r="AK358" s="48"/>
      <c r="AL358" s="48"/>
      <c r="AM358" s="48"/>
      <c r="AN358" s="48"/>
      <c r="AO358" s="48"/>
      <c r="AP358" s="48"/>
      <c r="AQ358" s="48"/>
      <c r="AR358" s="48"/>
      <c r="AS358" s="48"/>
      <c r="AT358" s="48"/>
    </row>
    <row r="359" spans="2:46" ht="26.25" customHeight="1" x14ac:dyDescent="0.25">
      <c r="B359" s="39"/>
      <c r="C359" s="39"/>
      <c r="D359" s="39"/>
      <c r="F359" s="38"/>
      <c r="P359" s="501"/>
      <c r="Q359" s="502"/>
      <c r="R359" s="502"/>
      <c r="S359" s="502"/>
      <c r="T359" s="502"/>
      <c r="U359" s="502"/>
      <c r="V359" s="502"/>
      <c r="W359" s="503"/>
      <c r="X359" s="34"/>
      <c r="Y359" s="34"/>
      <c r="Z359" s="34"/>
      <c r="AA359" s="34"/>
      <c r="AB359" s="34"/>
      <c r="AC359" s="34"/>
      <c r="AD359" s="34"/>
      <c r="AE359" s="34"/>
      <c r="AF359" s="34"/>
      <c r="AG359" s="34"/>
      <c r="AH359" s="48" t="b">
        <f>IF(P358=0,TRUE,FALSE)</f>
        <v>1</v>
      </c>
      <c r="AI359" s="52"/>
      <c r="AJ359" s="51"/>
      <c r="AK359" s="48"/>
      <c r="AL359" s="48"/>
      <c r="AM359" s="48"/>
      <c r="AN359" s="48"/>
      <c r="AO359" s="48"/>
      <c r="AP359" s="48"/>
      <c r="AQ359" s="48"/>
      <c r="AR359" s="48"/>
      <c r="AS359" s="48"/>
      <c r="AT359" s="48"/>
    </row>
    <row r="360" spans="2:46" ht="42.75" customHeight="1" x14ac:dyDescent="0.25">
      <c r="F360" s="38"/>
      <c r="R360" s="34"/>
      <c r="X360" s="34"/>
      <c r="Y360" s="34"/>
      <c r="Z360" s="34"/>
      <c r="AA360" s="34"/>
      <c r="AB360" s="34"/>
      <c r="AC360" s="34"/>
      <c r="AD360" s="34"/>
      <c r="AE360" s="34"/>
      <c r="AF360" s="34"/>
      <c r="AG360" s="34"/>
      <c r="AH360" s="52"/>
      <c r="AI360" s="52"/>
      <c r="AJ360" s="51"/>
      <c r="AK360" s="48"/>
      <c r="AL360" s="48"/>
      <c r="AM360" s="48"/>
      <c r="AN360" s="48"/>
      <c r="AO360" s="48"/>
      <c r="AP360" s="48"/>
      <c r="AQ360" s="48"/>
      <c r="AR360" s="48"/>
      <c r="AS360" s="48"/>
      <c r="AT360" s="48"/>
    </row>
    <row r="361" spans="2:46" ht="42.75" customHeight="1" x14ac:dyDescent="0.25">
      <c r="T361" s="507" t="str">
        <f>IF(LarmStatus,"Minst ett av de obligatoriska kraven är inte ifyllda eller besvarde med Nej","")</f>
        <v>Minst ett av de obligatoriska kraven är inte ifyllda eller besvarde med Nej</v>
      </c>
      <c r="U361" s="507"/>
      <c r="V361" s="507"/>
      <c r="W361" s="507"/>
      <c r="X361" s="38"/>
      <c r="AH361" s="48"/>
      <c r="AI361" s="48"/>
      <c r="AJ361" s="48"/>
      <c r="AK361" s="48"/>
      <c r="AL361" s="48"/>
      <c r="AM361" s="48"/>
      <c r="AN361" s="48"/>
      <c r="AO361" s="48"/>
      <c r="AP361" s="48"/>
      <c r="AQ361" s="48"/>
      <c r="AR361" s="48"/>
      <c r="AS361" s="48"/>
      <c r="AT361" s="48"/>
    </row>
    <row r="362" spans="2:46" ht="7.5" customHeight="1" x14ac:dyDescent="0.25">
      <c r="AH362" s="48"/>
      <c r="AI362" s="48"/>
      <c r="AJ362" s="48"/>
      <c r="AK362" s="48"/>
      <c r="AL362" s="48"/>
      <c r="AM362" s="48"/>
      <c r="AN362" s="48"/>
      <c r="AO362" s="48"/>
      <c r="AP362" s="48"/>
      <c r="AQ362" s="48"/>
      <c r="AR362" s="48"/>
      <c r="AS362" s="48"/>
      <c r="AT362" s="48"/>
    </row>
    <row r="363" spans="2:46" ht="7.5" customHeight="1" x14ac:dyDescent="0.25">
      <c r="AH363" s="48"/>
      <c r="AI363" s="48"/>
      <c r="AJ363" s="48"/>
      <c r="AK363" s="48"/>
      <c r="AL363" s="48"/>
      <c r="AM363" s="48"/>
      <c r="AN363" s="48"/>
      <c r="AO363" s="48"/>
      <c r="AP363" s="48"/>
      <c r="AQ363" s="48"/>
      <c r="AR363" s="48"/>
      <c r="AS363" s="48"/>
      <c r="AT363" s="48"/>
    </row>
    <row r="364" spans="2:46" ht="20.25" customHeight="1" x14ac:dyDescent="0.25">
      <c r="AH364" s="48"/>
      <c r="AI364" s="48"/>
      <c r="AJ364" s="48"/>
      <c r="AK364" s="48"/>
      <c r="AL364" s="48"/>
      <c r="AM364" s="48"/>
      <c r="AN364" s="48"/>
      <c r="AO364" s="48"/>
      <c r="AP364" s="48"/>
      <c r="AQ364" s="48"/>
      <c r="AR364" s="48"/>
      <c r="AS364" s="48"/>
      <c r="AT364" s="48"/>
    </row>
    <row r="365" spans="2:46" ht="17.25" customHeight="1" x14ac:dyDescent="0.25">
      <c r="AH365" s="48"/>
      <c r="AI365" s="48"/>
      <c r="AJ365" s="48"/>
      <c r="AK365" s="48"/>
      <c r="AL365" s="48"/>
      <c r="AM365" s="48"/>
      <c r="AN365" s="48"/>
      <c r="AO365" s="48"/>
      <c r="AP365" s="48"/>
      <c r="AQ365" s="48"/>
      <c r="AR365" s="48"/>
      <c r="AS365" s="48"/>
      <c r="AT365" s="48"/>
    </row>
    <row r="366" spans="2:46" ht="17.25" customHeight="1" x14ac:dyDescent="0.25">
      <c r="AH366" s="48"/>
      <c r="AI366" s="48"/>
      <c r="AJ366" s="48"/>
      <c r="AK366" s="48"/>
      <c r="AL366" s="48"/>
      <c r="AM366" s="48"/>
      <c r="AN366" s="48"/>
      <c r="AO366" s="48"/>
      <c r="AP366" s="48"/>
      <c r="AQ366" s="48"/>
      <c r="AR366" s="48"/>
      <c r="AS366" s="48"/>
      <c r="AT366" s="48"/>
    </row>
    <row r="367" spans="2:46" ht="17.25" customHeight="1" x14ac:dyDescent="0.25">
      <c r="AH367" s="48"/>
      <c r="AI367" s="48"/>
      <c r="AJ367" s="48"/>
      <c r="AK367" s="48"/>
      <c r="AL367" s="48"/>
      <c r="AM367" s="48"/>
      <c r="AN367" s="48"/>
      <c r="AO367" s="48"/>
      <c r="AP367" s="48"/>
      <c r="AQ367" s="48"/>
      <c r="AR367" s="48"/>
      <c r="AS367" s="48"/>
      <c r="AT367" s="48"/>
    </row>
    <row r="368" spans="2:46" ht="17.25" customHeight="1" x14ac:dyDescent="0.25">
      <c r="AH368" s="48"/>
      <c r="AI368" s="48"/>
      <c r="AJ368" s="48"/>
      <c r="AK368" s="48"/>
      <c r="AL368" s="48"/>
      <c r="AM368" s="48"/>
      <c r="AN368" s="48"/>
      <c r="AO368" s="48"/>
      <c r="AP368" s="48"/>
      <c r="AQ368" s="48"/>
      <c r="AR368" s="48"/>
      <c r="AS368" s="48"/>
      <c r="AT368" s="48"/>
    </row>
    <row r="369" spans="34:46" ht="17.25" customHeight="1" x14ac:dyDescent="0.25">
      <c r="AH369" s="48"/>
      <c r="AI369" s="48"/>
      <c r="AJ369" s="48"/>
      <c r="AK369" s="48"/>
      <c r="AL369" s="48"/>
      <c r="AM369" s="48"/>
      <c r="AN369" s="48"/>
      <c r="AO369" s="48"/>
      <c r="AP369" s="48"/>
      <c r="AQ369" s="48"/>
      <c r="AR369" s="48"/>
      <c r="AS369" s="48"/>
      <c r="AT369" s="48"/>
    </row>
    <row r="370" spans="34:46" ht="17.25" customHeight="1" x14ac:dyDescent="0.25">
      <c r="AH370" s="48"/>
      <c r="AI370" s="48"/>
      <c r="AJ370" s="48"/>
      <c r="AK370" s="48"/>
      <c r="AL370" s="48"/>
      <c r="AM370" s="48"/>
      <c r="AN370" s="48"/>
      <c r="AO370" s="48"/>
      <c r="AP370" s="48"/>
      <c r="AQ370" s="48"/>
      <c r="AR370" s="48"/>
      <c r="AS370" s="48"/>
      <c r="AT370" s="48"/>
    </row>
    <row r="371" spans="34:46" ht="17.25" customHeight="1" x14ac:dyDescent="0.25">
      <c r="AH371" s="48"/>
      <c r="AI371" s="48"/>
      <c r="AJ371" s="48"/>
      <c r="AK371" s="48"/>
      <c r="AL371" s="48"/>
      <c r="AM371" s="48"/>
      <c r="AN371" s="48"/>
      <c r="AO371" s="48"/>
      <c r="AP371" s="48"/>
      <c r="AQ371" s="48"/>
      <c r="AR371" s="48"/>
      <c r="AS371" s="48"/>
      <c r="AT371" s="48"/>
    </row>
    <row r="402" spans="16:16" x14ac:dyDescent="0.25">
      <c r="P402" s="348">
        <f>X186</f>
        <v>0</v>
      </c>
    </row>
  </sheetData>
  <sheetProtection algorithmName="SHA-512" hashValue="uH/1dDso7VL0COvZSH1Ct3MEGAU2DWON6dQbzQtTxuT9rzqTRDmz3rbQewTk4Da6o8o4sqYRdq4QydDvWSPFAw==" saltValue="Hnte+s3FGRjd71l30IAX7Q==" spinCount="100000" sheet="1" objects="1" scenarios="1" selectLockedCells="1"/>
  <dataConsolidate/>
  <mergeCells count="1230">
    <mergeCell ref="C106:F106"/>
    <mergeCell ref="G106:L106"/>
    <mergeCell ref="P106:T106"/>
    <mergeCell ref="V106:W106"/>
    <mergeCell ref="X106:Y106"/>
    <mergeCell ref="C107:F107"/>
    <mergeCell ref="G107:L107"/>
    <mergeCell ref="P107:T107"/>
    <mergeCell ref="V107:W107"/>
    <mergeCell ref="X107:Y107"/>
    <mergeCell ref="C108:F108"/>
    <mergeCell ref="G108:L108"/>
    <mergeCell ref="P108:T108"/>
    <mergeCell ref="V108:W108"/>
    <mergeCell ref="X108:Y108"/>
    <mergeCell ref="C109:F109"/>
    <mergeCell ref="G109:L109"/>
    <mergeCell ref="P109:T109"/>
    <mergeCell ref="V109:W109"/>
    <mergeCell ref="X109:Y109"/>
    <mergeCell ref="C102:F102"/>
    <mergeCell ref="G102:L102"/>
    <mergeCell ref="P102:T102"/>
    <mergeCell ref="V102:W102"/>
    <mergeCell ref="X102:Y102"/>
    <mergeCell ref="C103:F103"/>
    <mergeCell ref="G103:L103"/>
    <mergeCell ref="P103:T103"/>
    <mergeCell ref="V103:W103"/>
    <mergeCell ref="X103:Y103"/>
    <mergeCell ref="C104:F104"/>
    <mergeCell ref="G104:L104"/>
    <mergeCell ref="P104:T104"/>
    <mergeCell ref="V104:W104"/>
    <mergeCell ref="X104:Y104"/>
    <mergeCell ref="C105:F105"/>
    <mergeCell ref="G105:L105"/>
    <mergeCell ref="P105:T105"/>
    <mergeCell ref="V105:W105"/>
    <mergeCell ref="X105:Y105"/>
    <mergeCell ref="C98:F98"/>
    <mergeCell ref="G98:L98"/>
    <mergeCell ref="P98:T98"/>
    <mergeCell ref="V98:W98"/>
    <mergeCell ref="X98:Y98"/>
    <mergeCell ref="C99:F99"/>
    <mergeCell ref="G99:L99"/>
    <mergeCell ref="P99:T99"/>
    <mergeCell ref="V99:W99"/>
    <mergeCell ref="X99:Y99"/>
    <mergeCell ref="C100:F100"/>
    <mergeCell ref="G100:L100"/>
    <mergeCell ref="P100:T100"/>
    <mergeCell ref="V100:W100"/>
    <mergeCell ref="X100:Y100"/>
    <mergeCell ref="C101:F101"/>
    <mergeCell ref="G101:L101"/>
    <mergeCell ref="P101:T101"/>
    <mergeCell ref="V101:W101"/>
    <mergeCell ref="X101:Y101"/>
    <mergeCell ref="C94:F94"/>
    <mergeCell ref="G94:L94"/>
    <mergeCell ref="P94:T94"/>
    <mergeCell ref="V94:W94"/>
    <mergeCell ref="X94:Y94"/>
    <mergeCell ref="C95:F95"/>
    <mergeCell ref="G95:L95"/>
    <mergeCell ref="P95:T95"/>
    <mergeCell ref="V95:W95"/>
    <mergeCell ref="X95:Y95"/>
    <mergeCell ref="C96:F96"/>
    <mergeCell ref="G96:L96"/>
    <mergeCell ref="P96:T96"/>
    <mergeCell ref="V96:W96"/>
    <mergeCell ref="X96:Y96"/>
    <mergeCell ref="C97:F97"/>
    <mergeCell ref="G97:L97"/>
    <mergeCell ref="P97:T97"/>
    <mergeCell ref="V97:W97"/>
    <mergeCell ref="X97:Y97"/>
    <mergeCell ref="C90:F90"/>
    <mergeCell ref="G90:L90"/>
    <mergeCell ref="P90:T90"/>
    <mergeCell ref="V90:W90"/>
    <mergeCell ref="X90:Y90"/>
    <mergeCell ref="C91:F91"/>
    <mergeCell ref="G91:L91"/>
    <mergeCell ref="P91:T91"/>
    <mergeCell ref="V91:W91"/>
    <mergeCell ref="X91:Y91"/>
    <mergeCell ref="C92:F92"/>
    <mergeCell ref="G92:L92"/>
    <mergeCell ref="P92:T92"/>
    <mergeCell ref="V92:W92"/>
    <mergeCell ref="X92:Y92"/>
    <mergeCell ref="C93:F93"/>
    <mergeCell ref="G93:L93"/>
    <mergeCell ref="P93:T93"/>
    <mergeCell ref="V93:W93"/>
    <mergeCell ref="X93:Y93"/>
    <mergeCell ref="C86:F86"/>
    <mergeCell ref="G86:L86"/>
    <mergeCell ref="P86:T86"/>
    <mergeCell ref="V86:W86"/>
    <mergeCell ref="X86:Y86"/>
    <mergeCell ref="C87:F87"/>
    <mergeCell ref="G87:L87"/>
    <mergeCell ref="P87:T87"/>
    <mergeCell ref="V87:W87"/>
    <mergeCell ref="X87:Y87"/>
    <mergeCell ref="C88:F88"/>
    <mergeCell ref="G88:L88"/>
    <mergeCell ref="P88:T88"/>
    <mergeCell ref="V88:W88"/>
    <mergeCell ref="X88:Y88"/>
    <mergeCell ref="C89:F89"/>
    <mergeCell ref="G89:L89"/>
    <mergeCell ref="P89:T89"/>
    <mergeCell ref="V89:W89"/>
    <mergeCell ref="X89:Y89"/>
    <mergeCell ref="C82:F82"/>
    <mergeCell ref="G82:L82"/>
    <mergeCell ref="P82:T82"/>
    <mergeCell ref="V82:W82"/>
    <mergeCell ref="X82:Y82"/>
    <mergeCell ref="C83:F83"/>
    <mergeCell ref="G83:L83"/>
    <mergeCell ref="P83:T83"/>
    <mergeCell ref="V83:W83"/>
    <mergeCell ref="X83:Y83"/>
    <mergeCell ref="C84:F84"/>
    <mergeCell ref="G84:L84"/>
    <mergeCell ref="P84:T84"/>
    <mergeCell ref="V84:W84"/>
    <mergeCell ref="X84:Y84"/>
    <mergeCell ref="C85:F85"/>
    <mergeCell ref="G85:L85"/>
    <mergeCell ref="P85:T85"/>
    <mergeCell ref="V85:W85"/>
    <mergeCell ref="X85:Y85"/>
    <mergeCell ref="G78:L78"/>
    <mergeCell ref="P78:T78"/>
    <mergeCell ref="V78:W78"/>
    <mergeCell ref="X78:Y78"/>
    <mergeCell ref="C79:F79"/>
    <mergeCell ref="G79:L79"/>
    <mergeCell ref="P79:T79"/>
    <mergeCell ref="V79:W79"/>
    <mergeCell ref="X79:Y79"/>
    <mergeCell ref="C80:F80"/>
    <mergeCell ref="G80:L80"/>
    <mergeCell ref="P80:T80"/>
    <mergeCell ref="V80:W80"/>
    <mergeCell ref="X80:Y80"/>
    <mergeCell ref="C81:F81"/>
    <mergeCell ref="G81:L81"/>
    <mergeCell ref="P81:T81"/>
    <mergeCell ref="V81:W81"/>
    <mergeCell ref="X81:Y81"/>
    <mergeCell ref="P74:T74"/>
    <mergeCell ref="V74:W74"/>
    <mergeCell ref="X74:Y74"/>
    <mergeCell ref="C75:F75"/>
    <mergeCell ref="G75:L75"/>
    <mergeCell ref="P75:T75"/>
    <mergeCell ref="V75:W75"/>
    <mergeCell ref="X75:Y75"/>
    <mergeCell ref="C76:F76"/>
    <mergeCell ref="G76:L76"/>
    <mergeCell ref="P76:T76"/>
    <mergeCell ref="V76:W76"/>
    <mergeCell ref="X76:Y76"/>
    <mergeCell ref="C77:F77"/>
    <mergeCell ref="G77:L77"/>
    <mergeCell ref="P77:T77"/>
    <mergeCell ref="V77:W77"/>
    <mergeCell ref="X77:Y77"/>
    <mergeCell ref="P70:T70"/>
    <mergeCell ref="V70:W70"/>
    <mergeCell ref="X70:Y70"/>
    <mergeCell ref="C71:F71"/>
    <mergeCell ref="G71:L71"/>
    <mergeCell ref="P71:T71"/>
    <mergeCell ref="V71:W71"/>
    <mergeCell ref="X71:Y71"/>
    <mergeCell ref="C72:F72"/>
    <mergeCell ref="G72:L72"/>
    <mergeCell ref="P72:T72"/>
    <mergeCell ref="V72:W72"/>
    <mergeCell ref="X72:Y72"/>
    <mergeCell ref="C73:F73"/>
    <mergeCell ref="G73:L73"/>
    <mergeCell ref="P73:T73"/>
    <mergeCell ref="V73:W73"/>
    <mergeCell ref="X73:Y73"/>
    <mergeCell ref="B6:I6"/>
    <mergeCell ref="J6:O7"/>
    <mergeCell ref="B7:I7"/>
    <mergeCell ref="B8:G8"/>
    <mergeCell ref="H8:I8"/>
    <mergeCell ref="J8:O8"/>
    <mergeCell ref="B3:E3"/>
    <mergeCell ref="P3:R3"/>
    <mergeCell ref="T3:W3"/>
    <mergeCell ref="B4:I5"/>
    <mergeCell ref="J4:O4"/>
    <mergeCell ref="P4:W5"/>
    <mergeCell ref="J5:O5"/>
    <mergeCell ref="T14:W14"/>
    <mergeCell ref="B15:D15"/>
    <mergeCell ref="E15:I15"/>
    <mergeCell ref="P15:S15"/>
    <mergeCell ref="T15:W1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V12:W12"/>
    <mergeCell ref="V49:W49"/>
    <mergeCell ref="X49:Y49"/>
    <mergeCell ref="V50:W50"/>
    <mergeCell ref="B13:D13"/>
    <mergeCell ref="E13:G13"/>
    <mergeCell ref="H13:I13"/>
    <mergeCell ref="P13:S13"/>
    <mergeCell ref="T13:U13"/>
    <mergeCell ref="V13:W13"/>
    <mergeCell ref="B36:C36"/>
    <mergeCell ref="D36:E36"/>
    <mergeCell ref="G36:H36"/>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B37:C37"/>
    <mergeCell ref="D37:E37"/>
    <mergeCell ref="G37:H37"/>
    <mergeCell ref="B31:C31"/>
    <mergeCell ref="D31:E31"/>
    <mergeCell ref="G31:I31"/>
    <mergeCell ref="B33:C33"/>
    <mergeCell ref="D33:E33"/>
    <mergeCell ref="B34:C34"/>
    <mergeCell ref="D34:E34"/>
    <mergeCell ref="V56:W56"/>
    <mergeCell ref="P48:Q48"/>
    <mergeCell ref="B39:K39"/>
    <mergeCell ref="B40:K40"/>
    <mergeCell ref="B42:K42"/>
    <mergeCell ref="B43:K43"/>
    <mergeCell ref="B48:E48"/>
    <mergeCell ref="V51:W51"/>
    <mergeCell ref="X51:Y51"/>
    <mergeCell ref="X56:Y56"/>
    <mergeCell ref="X54:Y54"/>
    <mergeCell ref="V55:W55"/>
    <mergeCell ref="X55:Y55"/>
    <mergeCell ref="V54:W54"/>
    <mergeCell ref="X52:Y52"/>
    <mergeCell ref="V53:W53"/>
    <mergeCell ref="X53:Y53"/>
    <mergeCell ref="V52:W52"/>
    <mergeCell ref="X50:Y50"/>
    <mergeCell ref="G51:L51"/>
    <mergeCell ref="G52:L52"/>
    <mergeCell ref="G53:L53"/>
    <mergeCell ref="G54:L54"/>
    <mergeCell ref="G55:L55"/>
    <mergeCell ref="G56:L56"/>
    <mergeCell ref="F47:I48"/>
    <mergeCell ref="P49:T49"/>
    <mergeCell ref="P50:T50"/>
    <mergeCell ref="P51:T51"/>
    <mergeCell ref="P52:T52"/>
    <mergeCell ref="P53:T53"/>
    <mergeCell ref="P54:T54"/>
    <mergeCell ref="P119:U119"/>
    <mergeCell ref="X119:Y119"/>
    <mergeCell ref="P142:U142"/>
    <mergeCell ref="X58:Y58"/>
    <mergeCell ref="V59:W59"/>
    <mergeCell ref="X59:Y59"/>
    <mergeCell ref="V58:W58"/>
    <mergeCell ref="X60:Y60"/>
    <mergeCell ref="V61:W61"/>
    <mergeCell ref="X61:Y61"/>
    <mergeCell ref="V60:W60"/>
    <mergeCell ref="V57:W57"/>
    <mergeCell ref="X57:Y57"/>
    <mergeCell ref="V67:W67"/>
    <mergeCell ref="X67:Y67"/>
    <mergeCell ref="V66:W66"/>
    <mergeCell ref="X142:Y142"/>
    <mergeCell ref="X68:Y68"/>
    <mergeCell ref="X111:Y111"/>
    <mergeCell ref="V69:W69"/>
    <mergeCell ref="X69:Y69"/>
    <mergeCell ref="V68:W68"/>
    <mergeCell ref="X66:Y66"/>
    <mergeCell ref="P117:U117"/>
    <mergeCell ref="X117:Y117"/>
    <mergeCell ref="P118:U118"/>
    <mergeCell ref="X118:Y118"/>
    <mergeCell ref="P116:U116"/>
    <mergeCell ref="X116:Y116"/>
    <mergeCell ref="V62:W62"/>
    <mergeCell ref="X64:Y64"/>
    <mergeCell ref="V65:W65"/>
    <mergeCell ref="X65:Y65"/>
    <mergeCell ref="V64:W64"/>
    <mergeCell ref="X62:Y62"/>
    <mergeCell ref="V63:W63"/>
    <mergeCell ref="X63:Y63"/>
    <mergeCell ref="P115:Q115"/>
    <mergeCell ref="P67:T67"/>
    <mergeCell ref="P68:T68"/>
    <mergeCell ref="P69:T69"/>
    <mergeCell ref="K211:N211"/>
    <mergeCell ref="C212:D212"/>
    <mergeCell ref="E212:F212"/>
    <mergeCell ref="G212:J212"/>
    <mergeCell ref="K212:N212"/>
    <mergeCell ref="Q206:X206"/>
    <mergeCell ref="B199:J199"/>
    <mergeCell ref="B200:J201"/>
    <mergeCell ref="K201:K204"/>
    <mergeCell ref="L201:N203"/>
    <mergeCell ref="B203:F203"/>
    <mergeCell ref="B204:E204"/>
    <mergeCell ref="Q205:X205"/>
    <mergeCell ref="E205:F205"/>
    <mergeCell ref="C205:D205"/>
    <mergeCell ref="C206:D206"/>
    <mergeCell ref="E206:F206"/>
    <mergeCell ref="G205:J205"/>
    <mergeCell ref="G206:J206"/>
    <mergeCell ref="E210:F210"/>
    <mergeCell ref="G210:J210"/>
    <mergeCell ref="K210:N210"/>
    <mergeCell ref="C211:D211"/>
    <mergeCell ref="E211:F211"/>
    <mergeCell ref="G211:J211"/>
    <mergeCell ref="B189:J189"/>
    <mergeCell ref="B190:J190"/>
    <mergeCell ref="E192:I192"/>
    <mergeCell ref="L194:N197"/>
    <mergeCell ref="K205:N205"/>
    <mergeCell ref="K206:N206"/>
    <mergeCell ref="K224:N224"/>
    <mergeCell ref="Q218:X218"/>
    <mergeCell ref="Q215:X215"/>
    <mergeCell ref="Q216:X216"/>
    <mergeCell ref="C216:D216"/>
    <mergeCell ref="E216:F216"/>
    <mergeCell ref="G216:J216"/>
    <mergeCell ref="K216:N216"/>
    <mergeCell ref="C217:D217"/>
    <mergeCell ref="E217:F217"/>
    <mergeCell ref="G217:J217"/>
    <mergeCell ref="K217:N217"/>
    <mergeCell ref="C218:D218"/>
    <mergeCell ref="E218:F218"/>
    <mergeCell ref="G218:J218"/>
    <mergeCell ref="K218:N218"/>
    <mergeCell ref="Q207:X207"/>
    <mergeCell ref="Q208:X208"/>
    <mergeCell ref="Q217:X217"/>
    <mergeCell ref="Q213:X213"/>
    <mergeCell ref="Q214:X214"/>
    <mergeCell ref="Q211:X211"/>
    <mergeCell ref="Q212:X212"/>
    <mergeCell ref="Q209:X209"/>
    <mergeCell ref="Q210:X210"/>
    <mergeCell ref="C210:D210"/>
    <mergeCell ref="Q227:X227"/>
    <mergeCell ref="C228:D228"/>
    <mergeCell ref="E228:F228"/>
    <mergeCell ref="G228:J228"/>
    <mergeCell ref="K228:N228"/>
    <mergeCell ref="C229:D229"/>
    <mergeCell ref="E229:F229"/>
    <mergeCell ref="G229:J229"/>
    <mergeCell ref="K229:N229"/>
    <mergeCell ref="C230:D230"/>
    <mergeCell ref="E230:F230"/>
    <mergeCell ref="G230:J230"/>
    <mergeCell ref="K230:N230"/>
    <mergeCell ref="Q219:X219"/>
    <mergeCell ref="Q220:X220"/>
    <mergeCell ref="Q225:X225"/>
    <mergeCell ref="Q226:X226"/>
    <mergeCell ref="Q223:X223"/>
    <mergeCell ref="Q224:X224"/>
    <mergeCell ref="Q221:X221"/>
    <mergeCell ref="Q222:X222"/>
    <mergeCell ref="C222:D222"/>
    <mergeCell ref="E222:F222"/>
    <mergeCell ref="G222:J222"/>
    <mergeCell ref="K222:N222"/>
    <mergeCell ref="C223:D223"/>
    <mergeCell ref="E223:F223"/>
    <mergeCell ref="G223:J223"/>
    <mergeCell ref="K223:N223"/>
    <mergeCell ref="C224:D224"/>
    <mergeCell ref="Q236:X236"/>
    <mergeCell ref="C231:D231"/>
    <mergeCell ref="E231:F231"/>
    <mergeCell ref="G231:J231"/>
    <mergeCell ref="K231:N231"/>
    <mergeCell ref="C232:D232"/>
    <mergeCell ref="Q238:X238"/>
    <mergeCell ref="C238:D238"/>
    <mergeCell ref="E238:F238"/>
    <mergeCell ref="G238:J238"/>
    <mergeCell ref="K238:N238"/>
    <mergeCell ref="E240:F240"/>
    <mergeCell ref="G240:J240"/>
    <mergeCell ref="K240:N240"/>
    <mergeCell ref="C241:D241"/>
    <mergeCell ref="E241:F241"/>
    <mergeCell ref="G241:J241"/>
    <mergeCell ref="K241:N241"/>
    <mergeCell ref="E232:F232"/>
    <mergeCell ref="G232:J232"/>
    <mergeCell ref="K232:N232"/>
    <mergeCell ref="C233:D233"/>
    <mergeCell ref="E233:F233"/>
    <mergeCell ref="G233:J233"/>
    <mergeCell ref="K233:N233"/>
    <mergeCell ref="C234:D234"/>
    <mergeCell ref="E234:F234"/>
    <mergeCell ref="G234:J234"/>
    <mergeCell ref="K234:N234"/>
    <mergeCell ref="G236:J236"/>
    <mergeCell ref="Q248:X248"/>
    <mergeCell ref="Q245:X245"/>
    <mergeCell ref="Q246:X246"/>
    <mergeCell ref="Q247:X247"/>
    <mergeCell ref="C245:D245"/>
    <mergeCell ref="E245:F245"/>
    <mergeCell ref="G245:J245"/>
    <mergeCell ref="K245:N245"/>
    <mergeCell ref="C246:D246"/>
    <mergeCell ref="E246:F246"/>
    <mergeCell ref="G246:J246"/>
    <mergeCell ref="K246:N246"/>
    <mergeCell ref="Q243:X243"/>
    <mergeCell ref="Q244:X244"/>
    <mergeCell ref="Q239:X239"/>
    <mergeCell ref="Q240:X240"/>
    <mergeCell ref="Q242:X242"/>
    <mergeCell ref="C239:D239"/>
    <mergeCell ref="E239:F239"/>
    <mergeCell ref="G239:J239"/>
    <mergeCell ref="K239:N239"/>
    <mergeCell ref="C240:D240"/>
    <mergeCell ref="C244:D244"/>
    <mergeCell ref="E244:F244"/>
    <mergeCell ref="G244:J244"/>
    <mergeCell ref="K244:N244"/>
    <mergeCell ref="C247:D247"/>
    <mergeCell ref="E247:F247"/>
    <mergeCell ref="G247:J247"/>
    <mergeCell ref="K247:N247"/>
    <mergeCell ref="C248:D248"/>
    <mergeCell ref="E248:F248"/>
    <mergeCell ref="Q258:X258"/>
    <mergeCell ref="C258:D258"/>
    <mergeCell ref="E258:F258"/>
    <mergeCell ref="G258:J258"/>
    <mergeCell ref="K258:N258"/>
    <mergeCell ref="C259:D259"/>
    <mergeCell ref="E259:F259"/>
    <mergeCell ref="G259:J259"/>
    <mergeCell ref="K259:N259"/>
    <mergeCell ref="C260:D260"/>
    <mergeCell ref="E260:F260"/>
    <mergeCell ref="G260:J260"/>
    <mergeCell ref="K260:N260"/>
    <mergeCell ref="Q249:X249"/>
    <mergeCell ref="Q250:X250"/>
    <mergeCell ref="Q259:X259"/>
    <mergeCell ref="Q255:X255"/>
    <mergeCell ref="Q256:X256"/>
    <mergeCell ref="Q253:X253"/>
    <mergeCell ref="Q254:X254"/>
    <mergeCell ref="Q251:X251"/>
    <mergeCell ref="Q252:X252"/>
    <mergeCell ref="C253:D253"/>
    <mergeCell ref="E253:F253"/>
    <mergeCell ref="G253:J253"/>
    <mergeCell ref="K253:N253"/>
    <mergeCell ref="C254:D254"/>
    <mergeCell ref="E254:F254"/>
    <mergeCell ref="G254:J254"/>
    <mergeCell ref="K254:N254"/>
    <mergeCell ref="C250:D250"/>
    <mergeCell ref="E250:F250"/>
    <mergeCell ref="Q261:X261"/>
    <mergeCell ref="Q262:X262"/>
    <mergeCell ref="Q271:X271"/>
    <mergeCell ref="Q267:X267"/>
    <mergeCell ref="Q268:X268"/>
    <mergeCell ref="Q265:X265"/>
    <mergeCell ref="Q266:X266"/>
    <mergeCell ref="Q263:X263"/>
    <mergeCell ref="Q264:X264"/>
    <mergeCell ref="C264:D264"/>
    <mergeCell ref="E264:F264"/>
    <mergeCell ref="G264:J264"/>
    <mergeCell ref="K264:N264"/>
    <mergeCell ref="C265:D265"/>
    <mergeCell ref="E265:F265"/>
    <mergeCell ref="G265:J265"/>
    <mergeCell ref="K265:N265"/>
    <mergeCell ref="C266:D266"/>
    <mergeCell ref="E266:F266"/>
    <mergeCell ref="G266:J266"/>
    <mergeCell ref="K266:N266"/>
    <mergeCell ref="C261:D261"/>
    <mergeCell ref="E261:F261"/>
    <mergeCell ref="G261:J261"/>
    <mergeCell ref="K261:N261"/>
    <mergeCell ref="C262:D262"/>
    <mergeCell ref="E262:F262"/>
    <mergeCell ref="G262:J262"/>
    <mergeCell ref="K262:N262"/>
    <mergeCell ref="C263:D263"/>
    <mergeCell ref="E263:F263"/>
    <mergeCell ref="G263:J263"/>
    <mergeCell ref="E284:F284"/>
    <mergeCell ref="G284:J284"/>
    <mergeCell ref="K284:N284"/>
    <mergeCell ref="Q273:X273"/>
    <mergeCell ref="Q274:X274"/>
    <mergeCell ref="Q283:X283"/>
    <mergeCell ref="Q279:X279"/>
    <mergeCell ref="Q280:X280"/>
    <mergeCell ref="Q277:X277"/>
    <mergeCell ref="Q278:X278"/>
    <mergeCell ref="Q275:X275"/>
    <mergeCell ref="Q276:X276"/>
    <mergeCell ref="C276:D276"/>
    <mergeCell ref="E276:F276"/>
    <mergeCell ref="G276:J276"/>
    <mergeCell ref="K276:N276"/>
    <mergeCell ref="C277:D277"/>
    <mergeCell ref="E277:F277"/>
    <mergeCell ref="G277:J277"/>
    <mergeCell ref="K277:N277"/>
    <mergeCell ref="C278:D278"/>
    <mergeCell ref="E278:F278"/>
    <mergeCell ref="G278:J278"/>
    <mergeCell ref="K278:N278"/>
    <mergeCell ref="C273:D273"/>
    <mergeCell ref="E273:F273"/>
    <mergeCell ref="G273:J273"/>
    <mergeCell ref="K273:N273"/>
    <mergeCell ref="C274:D274"/>
    <mergeCell ref="E274:F274"/>
    <mergeCell ref="G274:J274"/>
    <mergeCell ref="E282:F282"/>
    <mergeCell ref="B319:I319"/>
    <mergeCell ref="P319:S319"/>
    <mergeCell ref="B320:I320"/>
    <mergeCell ref="B321:I321"/>
    <mergeCell ref="B308:I308"/>
    <mergeCell ref="B311:I311"/>
    <mergeCell ref="P311:S311"/>
    <mergeCell ref="B312:I312"/>
    <mergeCell ref="B313:I313"/>
    <mergeCell ref="B314:I314"/>
    <mergeCell ref="B297:I297"/>
    <mergeCell ref="Q295:X295"/>
    <mergeCell ref="B296:F296"/>
    <mergeCell ref="Q293:X293"/>
    <mergeCell ref="Q294:X294"/>
    <mergeCell ref="Q285:X285"/>
    <mergeCell ref="Q286:X286"/>
    <mergeCell ref="Q291:X291"/>
    <mergeCell ref="Q292:X292"/>
    <mergeCell ref="Q289:X289"/>
    <mergeCell ref="Q290:X290"/>
    <mergeCell ref="Q287:X287"/>
    <mergeCell ref="Q288:X288"/>
    <mergeCell ref="C288:D288"/>
    <mergeCell ref="E288:F288"/>
    <mergeCell ref="G288:J288"/>
    <mergeCell ref="K288:N288"/>
    <mergeCell ref="C289:D289"/>
    <mergeCell ref="E289:F289"/>
    <mergeCell ref="G289:J289"/>
    <mergeCell ref="K289:N289"/>
    <mergeCell ref="C285:D285"/>
    <mergeCell ref="Q260:X260"/>
    <mergeCell ref="Q257:X257"/>
    <mergeCell ref="T361:W361"/>
    <mergeCell ref="B347:I347"/>
    <mergeCell ref="P347:W347"/>
    <mergeCell ref="P351:W352"/>
    <mergeCell ref="B353:I353"/>
    <mergeCell ref="P353:W353"/>
    <mergeCell ref="P354:W354"/>
    <mergeCell ref="B299:I299"/>
    <mergeCell ref="P299:S299"/>
    <mergeCell ref="B300:I300"/>
    <mergeCell ref="B301:I301"/>
    <mergeCell ref="B302:I302"/>
    <mergeCell ref="B305:I305"/>
    <mergeCell ref="P305:S305"/>
    <mergeCell ref="B306:I306"/>
    <mergeCell ref="B307:I307"/>
    <mergeCell ref="B344:I344"/>
    <mergeCell ref="P344:W344"/>
    <mergeCell ref="B345:I345"/>
    <mergeCell ref="P345:W345"/>
    <mergeCell ref="B346:I346"/>
    <mergeCell ref="P346:W346"/>
    <mergeCell ref="B322:I322"/>
    <mergeCell ref="B325:I325"/>
    <mergeCell ref="B326:I328"/>
    <mergeCell ref="B330:F330"/>
    <mergeCell ref="B331:I331"/>
    <mergeCell ref="B332:I341"/>
    <mergeCell ref="B315:I315"/>
    <mergeCell ref="B316:I316"/>
    <mergeCell ref="P141:U141"/>
    <mergeCell ref="X141:Y141"/>
    <mergeCell ref="P355:W355"/>
    <mergeCell ref="P357:W357"/>
    <mergeCell ref="P358:W359"/>
    <mergeCell ref="X301:AB350"/>
    <mergeCell ref="Q241:X241"/>
    <mergeCell ref="Q237:X237"/>
    <mergeCell ref="P123:U123"/>
    <mergeCell ref="X123:Y123"/>
    <mergeCell ref="P124:U124"/>
    <mergeCell ref="X124:Y124"/>
    <mergeCell ref="P135:U135"/>
    <mergeCell ref="X135:Y135"/>
    <mergeCell ref="P136:U136"/>
    <mergeCell ref="X136:Y136"/>
    <mergeCell ref="P133:U133"/>
    <mergeCell ref="X133:Y133"/>
    <mergeCell ref="P134:U134"/>
    <mergeCell ref="X134:Y134"/>
    <mergeCell ref="P131:U131"/>
    <mergeCell ref="X131:Y131"/>
    <mergeCell ref="P132:U132"/>
    <mergeCell ref="X132:Y132"/>
    <mergeCell ref="P139:U139"/>
    <mergeCell ref="X139:Y139"/>
    <mergeCell ref="Q284:X284"/>
    <mergeCell ref="Q281:X281"/>
    <mergeCell ref="Q282:X282"/>
    <mergeCell ref="Q272:X272"/>
    <mergeCell ref="Q269:X269"/>
    <mergeCell ref="Q270:X270"/>
    <mergeCell ref="P140:U140"/>
    <mergeCell ref="X140:Y140"/>
    <mergeCell ref="C139:F139"/>
    <mergeCell ref="C140:F140"/>
    <mergeCell ref="M139:N139"/>
    <mergeCell ref="M140:N140"/>
    <mergeCell ref="P137:U137"/>
    <mergeCell ref="X137:Y137"/>
    <mergeCell ref="P138:U138"/>
    <mergeCell ref="X138:Y138"/>
    <mergeCell ref="C137:F137"/>
    <mergeCell ref="C138:F138"/>
    <mergeCell ref="M137:N137"/>
    <mergeCell ref="M138:N138"/>
    <mergeCell ref="P120:U120"/>
    <mergeCell ref="X120:Y120"/>
    <mergeCell ref="P129:U129"/>
    <mergeCell ref="X129:Y129"/>
    <mergeCell ref="P130:U130"/>
    <mergeCell ref="X130:Y130"/>
    <mergeCell ref="P127:U127"/>
    <mergeCell ref="X127:Y127"/>
    <mergeCell ref="P128:U128"/>
    <mergeCell ref="X128:Y128"/>
    <mergeCell ref="P125:U125"/>
    <mergeCell ref="X125:Y125"/>
    <mergeCell ref="P126:U126"/>
    <mergeCell ref="X126:Y126"/>
    <mergeCell ref="P121:U121"/>
    <mergeCell ref="X121:Y121"/>
    <mergeCell ref="P122:U122"/>
    <mergeCell ref="X122:Y122"/>
    <mergeCell ref="P146:U146"/>
    <mergeCell ref="X146:Y146"/>
    <mergeCell ref="G145:L145"/>
    <mergeCell ref="G146:L146"/>
    <mergeCell ref="C145:F145"/>
    <mergeCell ref="C146:F146"/>
    <mergeCell ref="M145:N145"/>
    <mergeCell ref="M146:N146"/>
    <mergeCell ref="P143:U143"/>
    <mergeCell ref="X143:Y143"/>
    <mergeCell ref="P144:U144"/>
    <mergeCell ref="X144:Y144"/>
    <mergeCell ref="G143:L143"/>
    <mergeCell ref="G144:L144"/>
    <mergeCell ref="C143:F143"/>
    <mergeCell ref="C144:F144"/>
    <mergeCell ref="M143:N143"/>
    <mergeCell ref="M144:N144"/>
    <mergeCell ref="P145:U145"/>
    <mergeCell ref="X145:Y145"/>
    <mergeCell ref="P149:U149"/>
    <mergeCell ref="X149:Y149"/>
    <mergeCell ref="P150:U150"/>
    <mergeCell ref="X150:Y150"/>
    <mergeCell ref="G149:L149"/>
    <mergeCell ref="G150:L150"/>
    <mergeCell ref="C149:F149"/>
    <mergeCell ref="C150:F150"/>
    <mergeCell ref="M149:N149"/>
    <mergeCell ref="M150:N150"/>
    <mergeCell ref="P147:U147"/>
    <mergeCell ref="X147:Y147"/>
    <mergeCell ref="P148:U148"/>
    <mergeCell ref="X148:Y148"/>
    <mergeCell ref="G147:L147"/>
    <mergeCell ref="G148:L148"/>
    <mergeCell ref="C147:F147"/>
    <mergeCell ref="C148:F148"/>
    <mergeCell ref="M147:N147"/>
    <mergeCell ref="M148:N148"/>
    <mergeCell ref="P153:U153"/>
    <mergeCell ref="X153:Y153"/>
    <mergeCell ref="P154:U154"/>
    <mergeCell ref="X154:Y154"/>
    <mergeCell ref="G153:L153"/>
    <mergeCell ref="G154:L154"/>
    <mergeCell ref="C153:F153"/>
    <mergeCell ref="C154:F154"/>
    <mergeCell ref="M153:N153"/>
    <mergeCell ref="M154:N154"/>
    <mergeCell ref="P151:U151"/>
    <mergeCell ref="X151:Y151"/>
    <mergeCell ref="P152:U152"/>
    <mergeCell ref="X152:Y152"/>
    <mergeCell ref="G151:L151"/>
    <mergeCell ref="G152:L152"/>
    <mergeCell ref="C151:F151"/>
    <mergeCell ref="C152:F152"/>
    <mergeCell ref="M151:N151"/>
    <mergeCell ref="M152:N152"/>
    <mergeCell ref="P157:U157"/>
    <mergeCell ref="X157:Y157"/>
    <mergeCell ref="P158:U158"/>
    <mergeCell ref="X158:Y158"/>
    <mergeCell ref="G157:L157"/>
    <mergeCell ref="G158:L158"/>
    <mergeCell ref="C157:F157"/>
    <mergeCell ref="C158:F158"/>
    <mergeCell ref="M157:N157"/>
    <mergeCell ref="M158:N158"/>
    <mergeCell ref="P155:U155"/>
    <mergeCell ref="X155:Y155"/>
    <mergeCell ref="P156:U156"/>
    <mergeCell ref="X156:Y156"/>
    <mergeCell ref="G155:L155"/>
    <mergeCell ref="G156:L156"/>
    <mergeCell ref="C155:F155"/>
    <mergeCell ref="C156:F156"/>
    <mergeCell ref="M155:N155"/>
    <mergeCell ref="M156:N156"/>
    <mergeCell ref="P161:U161"/>
    <mergeCell ref="X161:Y161"/>
    <mergeCell ref="P162:U162"/>
    <mergeCell ref="X162:Y162"/>
    <mergeCell ref="G161:L161"/>
    <mergeCell ref="G162:L162"/>
    <mergeCell ref="C161:F161"/>
    <mergeCell ref="C162:F162"/>
    <mergeCell ref="M161:N161"/>
    <mergeCell ref="M162:N162"/>
    <mergeCell ref="P159:U159"/>
    <mergeCell ref="X159:Y159"/>
    <mergeCell ref="P160:U160"/>
    <mergeCell ref="X160:Y160"/>
    <mergeCell ref="G159:L159"/>
    <mergeCell ref="G160:L160"/>
    <mergeCell ref="C159:F159"/>
    <mergeCell ref="C160:F160"/>
    <mergeCell ref="M159:N159"/>
    <mergeCell ref="M160:N160"/>
    <mergeCell ref="P165:U165"/>
    <mergeCell ref="X165:Y165"/>
    <mergeCell ref="P166:U166"/>
    <mergeCell ref="X166:Y166"/>
    <mergeCell ref="G165:L165"/>
    <mergeCell ref="G166:L166"/>
    <mergeCell ref="C165:F165"/>
    <mergeCell ref="C166:F166"/>
    <mergeCell ref="M165:N165"/>
    <mergeCell ref="M166:N166"/>
    <mergeCell ref="P163:U163"/>
    <mergeCell ref="X163:Y163"/>
    <mergeCell ref="P164:U164"/>
    <mergeCell ref="X164:Y164"/>
    <mergeCell ref="G163:L163"/>
    <mergeCell ref="G164:L164"/>
    <mergeCell ref="C163:F163"/>
    <mergeCell ref="C164:F164"/>
    <mergeCell ref="M163:N163"/>
    <mergeCell ref="M164:N164"/>
    <mergeCell ref="P170:U170"/>
    <mergeCell ref="X170:Y170"/>
    <mergeCell ref="G169:L169"/>
    <mergeCell ref="G170:L170"/>
    <mergeCell ref="C169:F169"/>
    <mergeCell ref="C170:F170"/>
    <mergeCell ref="M169:N169"/>
    <mergeCell ref="M170:N170"/>
    <mergeCell ref="P167:U167"/>
    <mergeCell ref="X167:Y167"/>
    <mergeCell ref="P168:U168"/>
    <mergeCell ref="X168:Y168"/>
    <mergeCell ref="G167:L167"/>
    <mergeCell ref="G168:L168"/>
    <mergeCell ref="C167:F167"/>
    <mergeCell ref="C168:F168"/>
    <mergeCell ref="M167:N167"/>
    <mergeCell ref="M168:N168"/>
    <mergeCell ref="X176:Y176"/>
    <mergeCell ref="G175:L175"/>
    <mergeCell ref="G176:L176"/>
    <mergeCell ref="C175:F175"/>
    <mergeCell ref="C176:F176"/>
    <mergeCell ref="M175:N175"/>
    <mergeCell ref="M176:N176"/>
    <mergeCell ref="C173:F173"/>
    <mergeCell ref="C174:F174"/>
    <mergeCell ref="M173:N173"/>
    <mergeCell ref="M174:N174"/>
    <mergeCell ref="P171:U171"/>
    <mergeCell ref="X171:Y171"/>
    <mergeCell ref="P172:U172"/>
    <mergeCell ref="X172:Y172"/>
    <mergeCell ref="G171:L171"/>
    <mergeCell ref="G172:L172"/>
    <mergeCell ref="C171:F171"/>
    <mergeCell ref="C172:F172"/>
    <mergeCell ref="M171:N171"/>
    <mergeCell ref="M172:N172"/>
    <mergeCell ref="G49:L49"/>
    <mergeCell ref="G50:L50"/>
    <mergeCell ref="P180:U180"/>
    <mergeCell ref="X180:Y180"/>
    <mergeCell ref="P181:U181"/>
    <mergeCell ref="G117:L117"/>
    <mergeCell ref="G118:L118"/>
    <mergeCell ref="G119:L119"/>
    <mergeCell ref="G120:L120"/>
    <mergeCell ref="G121:L121"/>
    <mergeCell ref="P179:U179"/>
    <mergeCell ref="X179:Y179"/>
    <mergeCell ref="X181:Y181"/>
    <mergeCell ref="X174:Y174"/>
    <mergeCell ref="G173:L173"/>
    <mergeCell ref="G174:L174"/>
    <mergeCell ref="P169:U169"/>
    <mergeCell ref="X169:Y169"/>
    <mergeCell ref="M135:N135"/>
    <mergeCell ref="G116:L116"/>
    <mergeCell ref="G129:L129"/>
    <mergeCell ref="G130:L130"/>
    <mergeCell ref="G131:L131"/>
    <mergeCell ref="G132:L132"/>
    <mergeCell ref="G133:L133"/>
    <mergeCell ref="G134:L134"/>
    <mergeCell ref="G135:L135"/>
    <mergeCell ref="G136:L136"/>
    <mergeCell ref="G137:L137"/>
    <mergeCell ref="G138:L138"/>
    <mergeCell ref="G139:L139"/>
    <mergeCell ref="G140:L140"/>
    <mergeCell ref="C49:F49"/>
    <mergeCell ref="C50:F50"/>
    <mergeCell ref="C51:F51"/>
    <mergeCell ref="C52:F52"/>
    <mergeCell ref="C53:F53"/>
    <mergeCell ref="C54:F54"/>
    <mergeCell ref="C55:F55"/>
    <mergeCell ref="C56:F56"/>
    <mergeCell ref="C57:F57"/>
    <mergeCell ref="C58:F58"/>
    <mergeCell ref="C59:F59"/>
    <mergeCell ref="C60:F60"/>
    <mergeCell ref="C61:F61"/>
    <mergeCell ref="C62:F62"/>
    <mergeCell ref="C63:F63"/>
    <mergeCell ref="C64:F64"/>
    <mergeCell ref="C65:F65"/>
    <mergeCell ref="G179:L179"/>
    <mergeCell ref="M179:N179"/>
    <mergeCell ref="M116:N116"/>
    <mergeCell ref="M117:N117"/>
    <mergeCell ref="M118:N118"/>
    <mergeCell ref="M119:N119"/>
    <mergeCell ref="M120:N120"/>
    <mergeCell ref="M121:N121"/>
    <mergeCell ref="G124:L124"/>
    <mergeCell ref="G125:L125"/>
    <mergeCell ref="G126:L126"/>
    <mergeCell ref="G127:L127"/>
    <mergeCell ref="G128:L128"/>
    <mergeCell ref="M133:N133"/>
    <mergeCell ref="C177:F177"/>
    <mergeCell ref="C178:F178"/>
    <mergeCell ref="X186:Y186"/>
    <mergeCell ref="X183:Y183"/>
    <mergeCell ref="P177:U177"/>
    <mergeCell ref="X177:Y177"/>
    <mergeCell ref="P178:U178"/>
    <mergeCell ref="X178:Y178"/>
    <mergeCell ref="G177:L177"/>
    <mergeCell ref="G178:L178"/>
    <mergeCell ref="P173:U173"/>
    <mergeCell ref="X173:Y173"/>
    <mergeCell ref="P174:U174"/>
    <mergeCell ref="M177:N177"/>
    <mergeCell ref="M178:N178"/>
    <mergeCell ref="P175:U175"/>
    <mergeCell ref="X175:Y175"/>
    <mergeCell ref="P176:U176"/>
    <mergeCell ref="G142:L142"/>
    <mergeCell ref="C141:F141"/>
    <mergeCell ref="C142:F142"/>
    <mergeCell ref="G57:L57"/>
    <mergeCell ref="G58:L58"/>
    <mergeCell ref="G59:L59"/>
    <mergeCell ref="B115:E115"/>
    <mergeCell ref="G60:L60"/>
    <mergeCell ref="G61:L61"/>
    <mergeCell ref="G68:L68"/>
    <mergeCell ref="G69:L69"/>
    <mergeCell ref="G62:L62"/>
    <mergeCell ref="G63:L63"/>
    <mergeCell ref="G64:L64"/>
    <mergeCell ref="G65:L65"/>
    <mergeCell ref="M131:N131"/>
    <mergeCell ref="M132:N132"/>
    <mergeCell ref="M134:N134"/>
    <mergeCell ref="M136:N136"/>
    <mergeCell ref="C66:F66"/>
    <mergeCell ref="C67:F67"/>
    <mergeCell ref="C68:F68"/>
    <mergeCell ref="C69:F69"/>
    <mergeCell ref="M141:N141"/>
    <mergeCell ref="M142:N142"/>
    <mergeCell ref="G66:L66"/>
    <mergeCell ref="G67:L67"/>
    <mergeCell ref="C70:F70"/>
    <mergeCell ref="G70:L70"/>
    <mergeCell ref="C74:F74"/>
    <mergeCell ref="G74:L74"/>
    <mergeCell ref="C78:F78"/>
    <mergeCell ref="C180:F180"/>
    <mergeCell ref="C181:F181"/>
    <mergeCell ref="M122:N122"/>
    <mergeCell ref="M123:N123"/>
    <mergeCell ref="M124:N124"/>
    <mergeCell ref="M125:N125"/>
    <mergeCell ref="M126:N126"/>
    <mergeCell ref="M127:N127"/>
    <mergeCell ref="M128:N128"/>
    <mergeCell ref="M129:N129"/>
    <mergeCell ref="M130:N130"/>
    <mergeCell ref="G180:L180"/>
    <mergeCell ref="G181:L181"/>
    <mergeCell ref="C116:F116"/>
    <mergeCell ref="C117:F117"/>
    <mergeCell ref="C118:F118"/>
    <mergeCell ref="C119:F119"/>
    <mergeCell ref="C120:F120"/>
    <mergeCell ref="C121:F121"/>
    <mergeCell ref="C122:F122"/>
    <mergeCell ref="C123:F123"/>
    <mergeCell ref="C124:F124"/>
    <mergeCell ref="C125:F125"/>
    <mergeCell ref="C126:F126"/>
    <mergeCell ref="C127:F127"/>
    <mergeCell ref="C128:F128"/>
    <mergeCell ref="C129:F129"/>
    <mergeCell ref="C130:F130"/>
    <mergeCell ref="C131:F131"/>
    <mergeCell ref="C132:F132"/>
    <mergeCell ref="C133:F133"/>
    <mergeCell ref="G141:L141"/>
    <mergeCell ref="C213:D213"/>
    <mergeCell ref="E213:F213"/>
    <mergeCell ref="G213:J213"/>
    <mergeCell ref="K213:N213"/>
    <mergeCell ref="C214:D214"/>
    <mergeCell ref="E214:F214"/>
    <mergeCell ref="G214:J214"/>
    <mergeCell ref="K214:N214"/>
    <mergeCell ref="C215:D215"/>
    <mergeCell ref="E215:F215"/>
    <mergeCell ref="G215:J215"/>
    <mergeCell ref="K215:N215"/>
    <mergeCell ref="M180:N180"/>
    <mergeCell ref="C134:F134"/>
    <mergeCell ref="C135:F135"/>
    <mergeCell ref="C136:F136"/>
    <mergeCell ref="G122:L122"/>
    <mergeCell ref="G123:L123"/>
    <mergeCell ref="C207:D207"/>
    <mergeCell ref="E207:F207"/>
    <mergeCell ref="G207:J207"/>
    <mergeCell ref="K207:N207"/>
    <mergeCell ref="C208:D208"/>
    <mergeCell ref="E208:F208"/>
    <mergeCell ref="G208:J208"/>
    <mergeCell ref="K208:N208"/>
    <mergeCell ref="C209:D209"/>
    <mergeCell ref="E209:F209"/>
    <mergeCell ref="G209:J209"/>
    <mergeCell ref="K209:N209"/>
    <mergeCell ref="M181:N181"/>
    <mergeCell ref="C179:F179"/>
    <mergeCell ref="C219:D219"/>
    <mergeCell ref="E219:F219"/>
    <mergeCell ref="G219:J219"/>
    <mergeCell ref="K219:N219"/>
    <mergeCell ref="C220:D220"/>
    <mergeCell ref="E220:F220"/>
    <mergeCell ref="G220:J220"/>
    <mergeCell ref="K220:N220"/>
    <mergeCell ref="C221:D221"/>
    <mergeCell ref="E221:F221"/>
    <mergeCell ref="G221:J221"/>
    <mergeCell ref="K221:N221"/>
    <mergeCell ref="C225:D225"/>
    <mergeCell ref="E225:F225"/>
    <mergeCell ref="G225:J225"/>
    <mergeCell ref="K225:N225"/>
    <mergeCell ref="C226:D226"/>
    <mergeCell ref="E226:F226"/>
    <mergeCell ref="E224:F224"/>
    <mergeCell ref="G224:J224"/>
    <mergeCell ref="G248:J248"/>
    <mergeCell ref="K248:N248"/>
    <mergeCell ref="C249:D249"/>
    <mergeCell ref="E249:F249"/>
    <mergeCell ref="G249:J249"/>
    <mergeCell ref="K249:N249"/>
    <mergeCell ref="G226:J226"/>
    <mergeCell ref="K226:N226"/>
    <mergeCell ref="C227:D227"/>
    <mergeCell ref="E227:F227"/>
    <mergeCell ref="G227:J227"/>
    <mergeCell ref="K227:N227"/>
    <mergeCell ref="C242:D242"/>
    <mergeCell ref="E242:F242"/>
    <mergeCell ref="G242:J242"/>
    <mergeCell ref="K242:N242"/>
    <mergeCell ref="C243:D243"/>
    <mergeCell ref="E243:F243"/>
    <mergeCell ref="G243:J243"/>
    <mergeCell ref="K243:N243"/>
    <mergeCell ref="C235:D235"/>
    <mergeCell ref="E235:F235"/>
    <mergeCell ref="G235:J235"/>
    <mergeCell ref="K235:N235"/>
    <mergeCell ref="C236:D236"/>
    <mergeCell ref="E236:F236"/>
    <mergeCell ref="K236:N236"/>
    <mergeCell ref="C237:D237"/>
    <mergeCell ref="E237:F237"/>
    <mergeCell ref="G237:J237"/>
    <mergeCell ref="K237:N237"/>
    <mergeCell ref="E267:F267"/>
    <mergeCell ref="G267:J267"/>
    <mergeCell ref="K267:N267"/>
    <mergeCell ref="C268:D268"/>
    <mergeCell ref="E268:F268"/>
    <mergeCell ref="G268:J268"/>
    <mergeCell ref="K268:N268"/>
    <mergeCell ref="C269:D269"/>
    <mergeCell ref="E269:F269"/>
    <mergeCell ref="G269:J269"/>
    <mergeCell ref="K269:N269"/>
    <mergeCell ref="C270:D270"/>
    <mergeCell ref="E270:F270"/>
    <mergeCell ref="G250:J250"/>
    <mergeCell ref="K250:N250"/>
    <mergeCell ref="C251:D251"/>
    <mergeCell ref="E251:F251"/>
    <mergeCell ref="G251:J251"/>
    <mergeCell ref="K251:N251"/>
    <mergeCell ref="C252:D252"/>
    <mergeCell ref="E252:F252"/>
    <mergeCell ref="G252:J252"/>
    <mergeCell ref="K252:N252"/>
    <mergeCell ref="C279:D279"/>
    <mergeCell ref="E279:F279"/>
    <mergeCell ref="G279:J279"/>
    <mergeCell ref="K279:N279"/>
    <mergeCell ref="C280:D280"/>
    <mergeCell ref="E280:F280"/>
    <mergeCell ref="G280:J280"/>
    <mergeCell ref="K280:N280"/>
    <mergeCell ref="C281:D281"/>
    <mergeCell ref="E281:F281"/>
    <mergeCell ref="G281:J281"/>
    <mergeCell ref="K281:N281"/>
    <mergeCell ref="C282:D282"/>
    <mergeCell ref="K263:N263"/>
    <mergeCell ref="C255:D255"/>
    <mergeCell ref="E255:F255"/>
    <mergeCell ref="G255:J255"/>
    <mergeCell ref="K255:N255"/>
    <mergeCell ref="C256:D256"/>
    <mergeCell ref="E256:F256"/>
    <mergeCell ref="G256:J256"/>
    <mergeCell ref="K256:N256"/>
    <mergeCell ref="C257:D257"/>
    <mergeCell ref="E257:F257"/>
    <mergeCell ref="G257:J257"/>
    <mergeCell ref="K257:N257"/>
    <mergeCell ref="K274:N274"/>
    <mergeCell ref="C275:D275"/>
    <mergeCell ref="E275:F275"/>
    <mergeCell ref="G275:J275"/>
    <mergeCell ref="K275:N275"/>
    <mergeCell ref="C267:D267"/>
    <mergeCell ref="G283:J283"/>
    <mergeCell ref="K283:N283"/>
    <mergeCell ref="E285:F285"/>
    <mergeCell ref="G285:J285"/>
    <mergeCell ref="C284:D284"/>
    <mergeCell ref="C293:D293"/>
    <mergeCell ref="E293:F293"/>
    <mergeCell ref="G293:J293"/>
    <mergeCell ref="K293:N293"/>
    <mergeCell ref="C294:D294"/>
    <mergeCell ref="E294:F294"/>
    <mergeCell ref="G294:J294"/>
    <mergeCell ref="K294:N294"/>
    <mergeCell ref="G270:J270"/>
    <mergeCell ref="K270:N270"/>
    <mergeCell ref="C271:D271"/>
    <mergeCell ref="E271:F271"/>
    <mergeCell ref="G271:J271"/>
    <mergeCell ref="K271:N271"/>
    <mergeCell ref="C272:D272"/>
    <mergeCell ref="E272:F272"/>
    <mergeCell ref="G272:J272"/>
    <mergeCell ref="K272:N272"/>
    <mergeCell ref="K285:N285"/>
    <mergeCell ref="C286:D286"/>
    <mergeCell ref="E286:F286"/>
    <mergeCell ref="G286:J286"/>
    <mergeCell ref="K286:N286"/>
    <mergeCell ref="C287:D287"/>
    <mergeCell ref="E287:F287"/>
    <mergeCell ref="G287:J287"/>
    <mergeCell ref="K287:N287"/>
    <mergeCell ref="P55:T55"/>
    <mergeCell ref="P56:T56"/>
    <mergeCell ref="P57:T57"/>
    <mergeCell ref="P58:T58"/>
    <mergeCell ref="P59:T59"/>
    <mergeCell ref="P60:T60"/>
    <mergeCell ref="P61:T61"/>
    <mergeCell ref="P62:T62"/>
    <mergeCell ref="P63:T63"/>
    <mergeCell ref="P64:T64"/>
    <mergeCell ref="P65:T65"/>
    <mergeCell ref="P66:T66"/>
    <mergeCell ref="C295:D295"/>
    <mergeCell ref="E295:F295"/>
    <mergeCell ref="G295:J295"/>
    <mergeCell ref="K295:N295"/>
    <mergeCell ref="C290:D290"/>
    <mergeCell ref="E290:F290"/>
    <mergeCell ref="G290:J290"/>
    <mergeCell ref="K290:N290"/>
    <mergeCell ref="C291:D291"/>
    <mergeCell ref="E291:F291"/>
    <mergeCell ref="G291:J291"/>
    <mergeCell ref="K291:N291"/>
    <mergeCell ref="C292:D292"/>
    <mergeCell ref="E292:F292"/>
    <mergeCell ref="G292:J292"/>
    <mergeCell ref="K292:N292"/>
    <mergeCell ref="G282:J282"/>
    <mergeCell ref="K282:N282"/>
    <mergeCell ref="C283:D283"/>
    <mergeCell ref="E283:F283"/>
  </mergeCells>
  <conditionalFormatting sqref="C206:D295">
    <cfRule type="expression" dxfId="15" priority="7">
      <formula>$B206&lt;&gt;"Vara"</formula>
    </cfRule>
  </conditionalFormatting>
  <conditionalFormatting sqref="E206:F295">
    <cfRule type="expression" dxfId="14" priority="6">
      <formula>$B206&lt;&gt;"Tjänst"</formula>
    </cfRule>
  </conditionalFormatting>
  <conditionalFormatting sqref="G206:J295">
    <cfRule type="expression" dxfId="13" priority="2">
      <formula>$C206=""</formula>
    </cfRule>
  </conditionalFormatting>
  <dataValidations count="16">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97B3B234-7C83-490E-BE98-50024E2198FF}">
      <formula1>40817</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CCB08135-B2C1-453C-803A-845BD90785BC}">
      <formula1>40909</formula1>
      <formula2>47484</formula2>
    </dataValidation>
    <dataValidation type="list" allowBlank="1" showInputMessage="1" showErrorMessage="1" sqref="P9:U9" xr:uid="{4CC07F5E-019B-4D07-B3AB-B4FCE992A494}">
      <formula1>ResLevDelområde</formula1>
    </dataValidation>
    <dataValidation type="list" allowBlank="1" showInputMessage="1" showErrorMessage="1" sqref="M117:M181 M50:M109" xr:uid="{9DA95DDC-8DF2-41D1-9BF2-9C98F8D4E961}">
      <formula1>ValBilaga</formula1>
    </dataValidation>
    <dataValidation type="list" allowBlank="1" showInputMessage="1" showErrorMessage="1" sqref="B190:J190" xr:uid="{4F909CA7-0847-48FA-8464-90B3429D22F0}">
      <formula1>TblGrundTilldeln</formula1>
    </dataValidation>
    <dataValidation type="list" allowBlank="1" showInputMessage="1" showErrorMessage="1" sqref="B40 B43:K43" xr:uid="{0096C989-DCF0-4BD9-8346-6D65236E9004}">
      <formula1>TblDelområde</formula1>
    </dataValidation>
    <dataValidation type="date" errorStyle="information" allowBlank="1" showInputMessage="1" showErrorMessage="1" errorTitle="Fel" error="Ange datum i datumformatet ÅÅÅÅ-MM-DD" promptTitle="Datum" prompt="Datum i datumformatet ÅÅÅÅ-MM-DD" sqref="D38" xr:uid="{A3203DE1-12F9-48A0-90CE-46B0C10D009B}">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8775E5E1-67AF-4896-AE9F-4DD9C8B4D477}">
      <formula1>40817</formula1>
      <formula2>42308</formula2>
    </dataValidation>
    <dataValidation allowBlank="1" showErrorMessage="1" sqref="B41:I41" xr:uid="{5ADAF2C0-AFB7-42C4-9A0F-4402DCB3CC51}"/>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A4D2768-64D5-4B5B-A616-C229F6A03A1C}">
      <formula1>40817</formula1>
      <formula2>47484</formula2>
    </dataValidation>
    <dataValidation type="date" errorStyle="information" allowBlank="1" showInputMessage="1" showErrorMessage="1" errorTitle="Fel" error="Ange datum i datumformatet ÅÅÅÅ-MM-DD" promptTitle="Datum" prompt="Datum i datumformatet ÅÅÅÅ-MM-DD" sqref="D34:E34" xr:uid="{264D33D9-FF1A-4A51-9419-C482DCD4849A}">
      <formula1>40817</formula1>
      <formula2>47484</formula2>
    </dataValidation>
    <dataValidation type="list" allowBlank="1" showInputMessage="1" showErrorMessage="1" sqref="T299 P17:P18 Q350 T305 T311 T319 P206:P295" xr:uid="{3271531D-E1BE-4C2D-8205-30A10E17A3FD}">
      <formula1>"Ja,Nej"</formula1>
    </dataValidation>
    <dataValidation type="list" showInputMessage="1" showErrorMessage="1" sqref="B206:B295" xr:uid="{96CAF5F3-6DC9-4D49-99DD-8213760DA6B5}">
      <formula1>TblVaraTjanstAlt</formula1>
    </dataValidation>
    <dataValidation type="list" allowBlank="1" showInputMessage="1" showErrorMessage="1" sqref="G206:J295" xr:uid="{A13C1795-4517-4490-89F4-FE0C4B2502EB}">
      <formula1>TblSkaKravFKU</formula1>
    </dataValidation>
    <dataValidation type="list" showInputMessage="1" showErrorMessage="1" sqref="C206:D295" xr:uid="{F9365AC6-0E04-421B-AE39-8C7D75EA14F4}">
      <formula1>$AD$50:$AD$109</formula1>
    </dataValidation>
    <dataValidation type="list" showInputMessage="1" showErrorMessage="1" sqref="E206:F295" xr:uid="{64E7186C-3EBD-49D2-AB35-4271D49FE57C}">
      <formula1>$AD$117:$AD$181</formula1>
    </dataValidation>
  </dataValidations>
  <pageMargins left="0.31496062992125984" right="0.31496062992125984" top="0.39370078740157483" bottom="0.39370078740157483" header="0.51181102362204722" footer="0.19685039370078741"/>
  <pageSetup paperSize="9" scale="47" fitToHeight="0" pageOrder="overThenDown" orientation="landscape" r:id="rId1"/>
  <headerFooter alignWithMargins="0">
    <oddFooter>&amp;R&amp;P (&amp;N)</oddFooter>
  </headerFooter>
  <colBreaks count="1" manualBreakCount="1">
    <brk id="15" max="1048575" man="1"/>
  </colBreaks>
  <drawing r:id="rId2"/>
  <legacyDrawing r:id="rId3"/>
  <controls>
    <mc:AlternateContent xmlns:mc="http://schemas.openxmlformats.org/markup-compatibility/2006">
      <mc:Choice Requires="x14">
        <control shapeId="2050" r:id="rId4" name="AddRows3Button">
          <controlPr defaultSize="0" autoLine="0" autoPict="0" r:id="rId5">
            <anchor moveWithCells="1" sizeWithCells="1">
              <from>
                <xdr:col>11</xdr:col>
                <xdr:colOff>622300</xdr:colOff>
                <xdr:row>295</xdr:row>
                <xdr:rowOff>0</xdr:rowOff>
              </from>
              <to>
                <xdr:col>14</xdr:col>
                <xdr:colOff>0</xdr:colOff>
                <xdr:row>295</xdr:row>
                <xdr:rowOff>0</xdr:rowOff>
              </to>
            </anchor>
          </controlPr>
        </control>
      </mc:Choice>
      <mc:Fallback>
        <control shapeId="2050" r:id="rId4" name="AddRows3Button"/>
      </mc:Fallback>
    </mc:AlternateContent>
  </controls>
  <extLst>
    <ext xmlns:x14="http://schemas.microsoft.com/office/spreadsheetml/2009/9/main" uri="{78C0D931-6437-407d-A8EE-F0AAD7539E65}">
      <x14:conditionalFormattings>
        <x14:conditionalFormatting xmlns:xm="http://schemas.microsoft.com/office/excel/2006/main">
          <x14:cfRule type="expression" priority="19" id="{7EA2DA39-68C9-4F0B-9D07-FB344ADDF89B}">
            <xm:f>Information!$D$12&lt;&gt;"Ja"</xm:f>
            <x14:dxf>
              <font>
                <color theme="0"/>
              </font>
              <fill>
                <patternFill>
                  <bgColor theme="0"/>
                </patternFill>
              </fill>
              <border>
                <left/>
                <right/>
                <top/>
                <bottom/>
                <vertical/>
                <horizontal/>
              </border>
            </x14:dxf>
          </x14:cfRule>
          <xm:sqref>A1:ZZ999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46DD099-FAE4-4533-9E1A-D1A401DF7781}">
          <x14:formula1>
            <xm:f>Admin!$R$3:$R$18</xm:f>
          </x14:formula1>
          <xm:sqref>C117:C181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82B27-C736-4406-BE10-64529DD9EAF7}">
  <sheetPr codeName="Sheet7"/>
  <dimension ref="A2:AT481"/>
  <sheetViews>
    <sheetView showGridLines="0" zoomScaleNormal="100" workbookViewId="0">
      <selection activeCell="AP2" sqref="AP2"/>
    </sheetView>
  </sheetViews>
  <sheetFormatPr defaultColWidth="9.1796875" defaultRowHeight="12.5" x14ac:dyDescent="0.25"/>
  <cols>
    <col min="1" max="1" width="4.1796875" style="177" customWidth="1"/>
    <col min="2" max="2" width="13" style="23" customWidth="1"/>
    <col min="3" max="4" width="12.7265625" style="23" customWidth="1"/>
    <col min="5" max="8" width="11.7265625" style="23" customWidth="1"/>
    <col min="9" max="10" width="10.26953125" style="23" customWidth="1"/>
    <col min="11" max="11" width="14.1796875" style="23" customWidth="1"/>
    <col min="12" max="12" width="16" style="23" customWidth="1"/>
    <col min="13" max="14" width="12.7265625" style="23" customWidth="1"/>
    <col min="15" max="15" width="3.26953125" style="23" customWidth="1"/>
    <col min="16" max="17" width="19.1796875" style="23" customWidth="1"/>
    <col min="18" max="18" width="11.453125" style="23" customWidth="1"/>
    <col min="19" max="19" width="10.26953125" style="23" customWidth="1"/>
    <col min="20" max="20" width="9.54296875" style="23" customWidth="1"/>
    <col min="21" max="21" width="20.7265625" style="23" customWidth="1"/>
    <col min="22" max="23" width="10.7265625" style="23" customWidth="1"/>
    <col min="24" max="25" width="8.7265625" style="23" customWidth="1"/>
    <col min="26" max="26" width="9.54296875" style="23" hidden="1" customWidth="1"/>
    <col min="27" max="28" width="9.1796875" style="23" hidden="1" customWidth="1"/>
    <col min="29" max="29" width="12.54296875" style="23" hidden="1" customWidth="1"/>
    <col min="30" max="32" width="8.453125" style="23" hidden="1" customWidth="1"/>
    <col min="33" max="34" width="9.7265625" style="23" hidden="1" customWidth="1"/>
    <col min="35" max="35" width="8.453125" style="23" hidden="1" customWidth="1"/>
    <col min="36" max="37" width="7.7265625" style="23" hidden="1" customWidth="1"/>
    <col min="38" max="39" width="8.7265625" style="23" hidden="1" customWidth="1"/>
    <col min="40" max="40" width="7.7265625" style="23" hidden="1" customWidth="1"/>
    <col min="41" max="41" width="9.1796875" style="23" hidden="1" customWidth="1"/>
    <col min="42" max="43" width="9.1796875" style="23" customWidth="1"/>
    <col min="44" max="44" width="10.453125" style="23" customWidth="1"/>
    <col min="45" max="50" width="9.1796875" style="23" customWidth="1"/>
    <col min="51" max="16384" width="9.1796875" style="23"/>
  </cols>
  <sheetData>
    <row r="2" spans="1:46" ht="13" x14ac:dyDescent="0.25">
      <c r="G2" s="24"/>
      <c r="J2" s="38"/>
      <c r="M2" s="45"/>
      <c r="O2" s="20"/>
      <c r="W2" s="20" t="str">
        <f>"Diarienummer avropsberättigad : "&amp;B15</f>
        <v xml:space="preserve">Diarienummer avropsberättigad : </v>
      </c>
      <c r="AC2" s="20"/>
      <c r="AH2" s="48"/>
      <c r="AI2" s="48"/>
      <c r="AJ2" s="48"/>
      <c r="AK2" s="48"/>
      <c r="AL2" s="48"/>
      <c r="AM2" s="48"/>
      <c r="AN2" s="48"/>
      <c r="AO2" s="48"/>
      <c r="AP2" s="48"/>
      <c r="AQ2" s="48"/>
      <c r="AR2" s="48"/>
      <c r="AS2" s="48"/>
      <c r="AT2" s="48"/>
    </row>
    <row r="3" spans="1:46" ht="25" x14ac:dyDescent="0.25">
      <c r="B3" s="649" t="s">
        <v>13</v>
      </c>
      <c r="C3" s="649"/>
      <c r="D3" s="650"/>
      <c r="E3" s="650"/>
      <c r="P3" s="649" t="s">
        <v>14</v>
      </c>
      <c r="Q3" s="651"/>
      <c r="R3" s="650"/>
      <c r="T3" s="507" t="str">
        <f>IF(LarmStatus,"Minst ett av de obligatoriska kraven är inte ifyllda eller besvarade med Nej","")</f>
        <v>Minst ett av de obligatoriska kraven är inte ifyllda eller besvarade med Nej</v>
      </c>
      <c r="U3" s="507"/>
      <c r="V3" s="507"/>
      <c r="W3" s="507"/>
      <c r="X3" s="24"/>
      <c r="Y3" s="24"/>
      <c r="Z3" s="24"/>
      <c r="AB3" s="24"/>
      <c r="AD3" s="54"/>
      <c r="AH3" s="24" t="b">
        <f>OR(AH4:AH1116)</f>
        <v>1</v>
      </c>
    </row>
    <row r="4" spans="1:46" ht="32.25" customHeight="1" x14ac:dyDescent="0.45">
      <c r="B4" s="652" t="s">
        <v>15</v>
      </c>
      <c r="C4" s="653"/>
      <c r="D4" s="653"/>
      <c r="E4" s="653"/>
      <c r="F4" s="653"/>
      <c r="G4" s="653"/>
      <c r="H4" s="653"/>
      <c r="I4" s="653"/>
      <c r="J4" s="656" t="s">
        <v>16</v>
      </c>
      <c r="K4" s="657"/>
      <c r="L4" s="657"/>
      <c r="M4" s="657"/>
      <c r="N4" s="657"/>
      <c r="O4" s="658"/>
      <c r="P4" s="659" t="s">
        <v>17</v>
      </c>
      <c r="Q4" s="659"/>
      <c r="R4" s="659"/>
      <c r="S4" s="659"/>
      <c r="T4" s="659"/>
      <c r="U4" s="659"/>
      <c r="V4" s="659"/>
      <c r="W4" s="660"/>
      <c r="Z4" s="25"/>
    </row>
    <row r="5" spans="1:46" ht="63" customHeight="1" x14ac:dyDescent="0.25">
      <c r="B5" s="654"/>
      <c r="C5" s="655"/>
      <c r="D5" s="655"/>
      <c r="E5" s="655"/>
      <c r="F5" s="655"/>
      <c r="G5" s="655"/>
      <c r="H5" s="655"/>
      <c r="I5" s="655"/>
      <c r="J5" s="663" t="s">
        <v>18</v>
      </c>
      <c r="K5" s="664"/>
      <c r="L5" s="664"/>
      <c r="M5" s="664"/>
      <c r="N5" s="664"/>
      <c r="O5" s="665"/>
      <c r="P5" s="661"/>
      <c r="Q5" s="661"/>
      <c r="R5" s="661"/>
      <c r="S5" s="661"/>
      <c r="T5" s="661"/>
      <c r="U5" s="661"/>
      <c r="V5" s="661"/>
      <c r="W5" s="662"/>
      <c r="AB5" s="1"/>
      <c r="AC5" s="26"/>
      <c r="AD5" s="26"/>
      <c r="AE5" s="26"/>
      <c r="AF5" s="26"/>
    </row>
    <row r="6" spans="1:46" ht="26.25" customHeight="1" x14ac:dyDescent="0.25">
      <c r="B6" s="641" t="s">
        <v>19</v>
      </c>
      <c r="C6" s="641"/>
      <c r="D6" s="641"/>
      <c r="E6" s="641"/>
      <c r="F6" s="641"/>
      <c r="G6" s="641"/>
      <c r="H6" s="641"/>
      <c r="I6" s="641"/>
      <c r="J6" s="642" t="s">
        <v>20</v>
      </c>
      <c r="K6" s="643"/>
      <c r="L6" s="643"/>
      <c r="M6" s="643"/>
      <c r="N6" s="643"/>
      <c r="O6" s="644"/>
      <c r="P6" s="24"/>
      <c r="Q6" s="5"/>
      <c r="R6" s="5"/>
      <c r="S6" s="5"/>
      <c r="T6" s="5"/>
      <c r="U6" s="5"/>
      <c r="V6" s="5"/>
      <c r="W6" s="5"/>
      <c r="AB6" s="1"/>
      <c r="AC6" s="26"/>
      <c r="AD6" s="26"/>
      <c r="AE6" s="26"/>
      <c r="AF6" s="26"/>
    </row>
    <row r="7" spans="1:46" ht="18" customHeight="1" x14ac:dyDescent="0.25">
      <c r="B7" s="645" t="s">
        <v>21</v>
      </c>
      <c r="C7" s="645"/>
      <c r="D7" s="645"/>
      <c r="E7" s="645"/>
      <c r="F7" s="645"/>
      <c r="G7" s="645"/>
      <c r="H7" s="645"/>
      <c r="I7" s="645"/>
      <c r="J7" s="642"/>
      <c r="K7" s="643"/>
      <c r="L7" s="643"/>
      <c r="M7" s="643"/>
      <c r="N7" s="643"/>
      <c r="O7" s="644"/>
      <c r="P7" s="359" t="s">
        <v>22</v>
      </c>
      <c r="Q7" s="5"/>
      <c r="R7" s="5"/>
      <c r="S7" s="5"/>
      <c r="T7" s="5"/>
      <c r="U7" s="5"/>
      <c r="V7" s="5"/>
      <c r="W7" s="5"/>
      <c r="AB7" s="1"/>
      <c r="AC7" s="26"/>
      <c r="AD7" s="26"/>
      <c r="AE7" s="26"/>
      <c r="AF7" s="26"/>
    </row>
    <row r="8" spans="1:46" ht="27.75" customHeight="1" x14ac:dyDescent="0.25">
      <c r="B8" s="611" t="s">
        <v>23</v>
      </c>
      <c r="C8" s="612"/>
      <c r="D8" s="612"/>
      <c r="E8" s="612"/>
      <c r="F8" s="612"/>
      <c r="G8" s="612"/>
      <c r="H8" s="611" t="s">
        <v>24</v>
      </c>
      <c r="I8" s="613"/>
      <c r="J8" s="646" t="s">
        <v>25</v>
      </c>
      <c r="K8" s="647"/>
      <c r="L8" s="647"/>
      <c r="M8" s="647"/>
      <c r="N8" s="647"/>
      <c r="O8" s="648"/>
      <c r="P8" s="622" t="s">
        <v>26</v>
      </c>
      <c r="Q8" s="622"/>
      <c r="R8" s="622"/>
      <c r="S8" s="622"/>
      <c r="T8" s="622"/>
      <c r="U8" s="622"/>
      <c r="V8" s="622" t="s">
        <v>24</v>
      </c>
      <c r="W8" s="622"/>
      <c r="AB8" s="1"/>
      <c r="AC8" s="26"/>
      <c r="AD8" s="26"/>
      <c r="AE8" s="26"/>
      <c r="AF8" s="26"/>
    </row>
    <row r="9" spans="1:46" ht="19.5" customHeight="1" x14ac:dyDescent="0.25">
      <c r="B9" s="666"/>
      <c r="C9" s="667"/>
      <c r="D9" s="667"/>
      <c r="E9" s="667"/>
      <c r="F9" s="667"/>
      <c r="G9" s="667"/>
      <c r="H9" s="666"/>
      <c r="I9" s="668"/>
      <c r="J9" s="672" t="s">
        <v>27</v>
      </c>
      <c r="K9" s="673"/>
      <c r="L9" s="673"/>
      <c r="M9" s="673"/>
      <c r="N9" s="673"/>
      <c r="O9" s="674"/>
      <c r="P9" s="675"/>
      <c r="Q9" s="675"/>
      <c r="R9" s="675"/>
      <c r="S9" s="675"/>
      <c r="T9" s="675"/>
      <c r="U9" s="675"/>
      <c r="V9" s="621" t="str">
        <f>IFERROR(INDEX(Admin!$E$61:$E$105,MATCH('1 Spec. - 2. Relativ viktning'!$P$9,Admin!$C$61:$C$105,0)),"")</f>
        <v/>
      </c>
      <c r="W9" s="621"/>
      <c r="AB9" s="1"/>
      <c r="AC9" s="26"/>
      <c r="AD9" s="26"/>
      <c r="AE9" s="26"/>
      <c r="AF9" s="26"/>
    </row>
    <row r="10" spans="1:46" s="26" customFormat="1" ht="27.75" customHeight="1" x14ac:dyDescent="0.25">
      <c r="A10" s="178"/>
      <c r="B10" s="610" t="s">
        <v>28</v>
      </c>
      <c r="C10" s="610"/>
      <c r="D10" s="610"/>
      <c r="E10" s="610" t="s">
        <v>29</v>
      </c>
      <c r="F10" s="610"/>
      <c r="G10" s="610"/>
      <c r="H10" s="610" t="s">
        <v>30</v>
      </c>
      <c r="I10" s="610"/>
      <c r="J10" s="669" t="str">
        <f>'1 Spec. - 1. Lägsta pris'!J10</f>
        <v>Version 1.5</v>
      </c>
      <c r="K10" s="670"/>
      <c r="L10" s="670"/>
      <c r="M10" s="670"/>
      <c r="N10" s="670"/>
      <c r="O10" s="671"/>
      <c r="P10" s="622" t="s">
        <v>31</v>
      </c>
      <c r="Q10" s="622"/>
      <c r="R10" s="622"/>
      <c r="S10" s="622"/>
      <c r="T10" s="622" t="s">
        <v>32</v>
      </c>
      <c r="U10" s="622"/>
      <c r="V10" s="622"/>
      <c r="W10" s="622"/>
      <c r="AB10" s="1"/>
    </row>
    <row r="11" spans="1:46" ht="19.5" customHeight="1" x14ac:dyDescent="0.25">
      <c r="B11" s="620"/>
      <c r="C11" s="620"/>
      <c r="D11" s="620"/>
      <c r="E11" s="620"/>
      <c r="F11" s="620"/>
      <c r="G11" s="620"/>
      <c r="H11" s="620"/>
      <c r="I11" s="620"/>
      <c r="P11" s="621" t="str">
        <f>IFERROR(INDEX(Admin!$L$61:$L$105,MATCH('1 Spec. - 2. Relativ viktning'!$P$9,Admin!$C$61:$C$105,0)),"")</f>
        <v/>
      </c>
      <c r="Q11" s="621"/>
      <c r="R11" s="621"/>
      <c r="S11" s="621"/>
      <c r="T11" s="621" t="str">
        <f>IFERROR(INDEX(Admin!$N$61:$N$105,MATCH('1 Spec. - 2. Relativ viktning'!$P$9,Admin!$C$61:$C$105,0)),"")</f>
        <v/>
      </c>
      <c r="U11" s="621"/>
      <c r="V11" s="621"/>
      <c r="W11" s="621"/>
      <c r="AB11" s="1"/>
      <c r="AC11" s="26"/>
      <c r="AD11" s="26"/>
      <c r="AE11" s="26"/>
      <c r="AF11" s="26"/>
    </row>
    <row r="12" spans="1:46" ht="27.75" customHeight="1" x14ac:dyDescent="0.25">
      <c r="B12" s="610" t="s">
        <v>33</v>
      </c>
      <c r="C12" s="610"/>
      <c r="D12" s="610"/>
      <c r="E12" s="610" t="s">
        <v>31</v>
      </c>
      <c r="F12" s="610"/>
      <c r="G12" s="610"/>
      <c r="H12" s="610" t="s">
        <v>34</v>
      </c>
      <c r="I12" s="610"/>
      <c r="P12" s="622" t="s">
        <v>28</v>
      </c>
      <c r="Q12" s="622"/>
      <c r="R12" s="622"/>
      <c r="S12" s="511"/>
      <c r="T12" s="622" t="s">
        <v>29</v>
      </c>
      <c r="U12" s="622"/>
      <c r="V12" s="622" t="s">
        <v>30</v>
      </c>
      <c r="W12" s="622"/>
      <c r="AB12" s="1"/>
      <c r="AC12" s="26"/>
      <c r="AD12" s="26"/>
      <c r="AE12" s="26"/>
      <c r="AF12" s="26"/>
    </row>
    <row r="13" spans="1:46" ht="19.5" customHeight="1" x14ac:dyDescent="0.25">
      <c r="B13" s="620"/>
      <c r="C13" s="620"/>
      <c r="D13" s="620"/>
      <c r="E13" s="620"/>
      <c r="F13" s="620"/>
      <c r="G13" s="620"/>
      <c r="H13" s="620"/>
      <c r="I13" s="620"/>
      <c r="P13" s="604" t="str">
        <f>IFERROR(INDEX(Admin!$F$61:$F$105,MATCH('1 Spec. - 2. Relativ viktning'!$P$9,Admin!$C$61:$C$105,0)),"")</f>
        <v/>
      </c>
      <c r="Q13" s="605"/>
      <c r="R13" s="605"/>
      <c r="S13" s="606"/>
      <c r="T13" s="621" t="str">
        <f>IFERROR(INDEX(Admin!$G$61:$G$105,MATCH('1 Spec. - 2. Relativ viktning'!$P$9,Admin!$C$61:$C$105,0)),"")</f>
        <v/>
      </c>
      <c r="U13" s="621"/>
      <c r="V13" s="621" t="str">
        <f>IFERROR(INDEX(Admin!$H$61:$H$105,MATCH('1 Spec. - 2. Relativ viktning'!$P$9,Admin!$C$61:$C$105,0)),"")</f>
        <v/>
      </c>
      <c r="W13" s="621"/>
      <c r="AB13" s="1"/>
      <c r="AC13" s="26"/>
      <c r="AD13" s="26"/>
      <c r="AE13" s="26"/>
      <c r="AF13" s="26"/>
    </row>
    <row r="14" spans="1:46" ht="27.75" customHeight="1" x14ac:dyDescent="0.25">
      <c r="B14" s="610" t="s">
        <v>35</v>
      </c>
      <c r="C14" s="610"/>
      <c r="D14" s="610"/>
      <c r="E14" s="611" t="s">
        <v>32</v>
      </c>
      <c r="F14" s="612"/>
      <c r="G14" s="612"/>
      <c r="H14" s="612"/>
      <c r="I14" s="613"/>
      <c r="P14" s="511" t="s">
        <v>34</v>
      </c>
      <c r="Q14" s="512"/>
      <c r="R14" s="512"/>
      <c r="S14" s="512"/>
      <c r="T14" s="511" t="s">
        <v>36</v>
      </c>
      <c r="U14" s="512"/>
      <c r="V14" s="512"/>
      <c r="W14" s="602"/>
      <c r="AB14" s="1"/>
      <c r="AC14" s="26"/>
      <c r="AD14" s="26"/>
      <c r="AE14" s="26"/>
      <c r="AF14" s="26"/>
    </row>
    <row r="15" spans="1:46" ht="19.5" customHeight="1" x14ac:dyDescent="0.25">
      <c r="B15" s="620"/>
      <c r="C15" s="620"/>
      <c r="D15" s="620"/>
      <c r="E15" s="666"/>
      <c r="F15" s="667"/>
      <c r="G15" s="667"/>
      <c r="H15" s="667"/>
      <c r="I15" s="668"/>
      <c r="P15" s="604" t="str">
        <f>IFERROR(INDEX(Admin!$M$61:$M$105,MATCH($P$9,Admin!$C$61:$C$105,0)),"")</f>
        <v/>
      </c>
      <c r="Q15" s="605"/>
      <c r="R15" s="605"/>
      <c r="S15" s="606"/>
      <c r="T15" s="604"/>
      <c r="U15" s="605"/>
      <c r="V15" s="605"/>
      <c r="W15" s="606"/>
      <c r="AB15" s="1"/>
      <c r="AC15" s="26"/>
      <c r="AD15" s="26"/>
      <c r="AE15" s="26"/>
      <c r="AF15" s="26"/>
    </row>
    <row r="16" spans="1:46" ht="27.75" customHeight="1" x14ac:dyDescent="0.25">
      <c r="B16" s="612"/>
      <c r="C16" s="612"/>
      <c r="D16" s="612"/>
      <c r="E16" s="612"/>
      <c r="F16" s="612"/>
      <c r="G16" s="612"/>
      <c r="H16" s="612"/>
      <c r="I16" s="612"/>
      <c r="J16" s="38"/>
      <c r="P16" s="511" t="s">
        <v>37</v>
      </c>
      <c r="Q16" s="512"/>
      <c r="R16" s="602"/>
      <c r="S16" s="511" t="s">
        <v>38</v>
      </c>
      <c r="T16" s="512"/>
      <c r="U16" s="512"/>
      <c r="V16" s="512"/>
      <c r="W16" s="602"/>
      <c r="AB16" s="1"/>
      <c r="AC16" s="26"/>
      <c r="AD16" s="26"/>
      <c r="AE16" s="26"/>
      <c r="AF16" s="26"/>
    </row>
    <row r="17" spans="2:34" ht="19.5" customHeight="1" x14ac:dyDescent="0.25">
      <c r="B17" s="603"/>
      <c r="C17" s="603"/>
      <c r="D17" s="603"/>
      <c r="E17" s="603" t="s">
        <v>39</v>
      </c>
      <c r="F17" s="603"/>
      <c r="G17" s="603"/>
      <c r="H17" s="603"/>
      <c r="I17" s="603"/>
      <c r="P17" s="604"/>
      <c r="Q17" s="605"/>
      <c r="R17" s="606"/>
      <c r="S17" s="607"/>
      <c r="T17" s="608"/>
      <c r="U17" s="608"/>
      <c r="V17" s="608"/>
      <c r="W17" s="609"/>
      <c r="AB17" s="1"/>
      <c r="AC17" s="26"/>
      <c r="AD17" s="26"/>
      <c r="AE17" s="26"/>
      <c r="AF17" s="26"/>
      <c r="AH17" s="55" t="b">
        <f>IF(AND(P17=0,P17&lt;&gt;"Ja"),TRUE,FALSE)</f>
        <v>1</v>
      </c>
    </row>
    <row r="18" spans="2:34" ht="19.5" customHeight="1" x14ac:dyDescent="0.25">
      <c r="B18" s="357"/>
      <c r="C18" s="357"/>
      <c r="D18" s="357"/>
      <c r="E18" s="357"/>
      <c r="F18" s="357"/>
      <c r="G18" s="357"/>
      <c r="H18" s="357"/>
      <c r="I18" s="357"/>
      <c r="P18" s="217"/>
      <c r="Q18" s="217"/>
      <c r="R18" s="217"/>
      <c r="S18" s="216"/>
      <c r="T18" s="216"/>
      <c r="U18" s="216"/>
      <c r="V18" s="216"/>
      <c r="W18" s="216"/>
      <c r="AB18" s="1"/>
      <c r="AC18" s="26"/>
      <c r="AD18" s="26"/>
      <c r="AE18" s="26"/>
      <c r="AF18" s="26"/>
      <c r="AH18" s="55"/>
    </row>
    <row r="19" spans="2:34" ht="17.25" customHeight="1" x14ac:dyDescent="0.25">
      <c r="B19" s="24" t="s">
        <v>40</v>
      </c>
      <c r="P19" s="24" t="s">
        <v>41</v>
      </c>
      <c r="AB19" s="1"/>
      <c r="AC19" s="26"/>
      <c r="AD19" s="26"/>
      <c r="AE19" s="26"/>
      <c r="AF19" s="26"/>
    </row>
    <row r="20" spans="2:34" ht="12.75" customHeight="1" x14ac:dyDescent="0.25">
      <c r="B20" s="626" t="s">
        <v>42</v>
      </c>
      <c r="C20" s="627"/>
      <c r="D20" s="627"/>
      <c r="E20" s="627"/>
      <c r="F20" s="627"/>
      <c r="G20" s="627"/>
      <c r="H20" s="627"/>
      <c r="I20" s="628"/>
      <c r="P20" s="626" t="s">
        <v>43</v>
      </c>
      <c r="Q20" s="627"/>
      <c r="R20" s="627"/>
      <c r="S20" s="627"/>
      <c r="T20" s="627"/>
      <c r="U20" s="627"/>
      <c r="V20" s="627"/>
      <c r="W20" s="628"/>
      <c r="AB20" s="1"/>
      <c r="AC20" s="26"/>
      <c r="AD20" s="26"/>
      <c r="AE20" s="26"/>
      <c r="AF20" s="26"/>
    </row>
    <row r="21" spans="2:34" ht="12.75" customHeight="1" x14ac:dyDescent="0.25">
      <c r="B21" s="629"/>
      <c r="C21" s="584"/>
      <c r="D21" s="584"/>
      <c r="E21" s="584"/>
      <c r="F21" s="584"/>
      <c r="G21" s="584"/>
      <c r="H21" s="584"/>
      <c r="I21" s="630"/>
      <c r="P21" s="629"/>
      <c r="Q21" s="584"/>
      <c r="R21" s="584"/>
      <c r="S21" s="584"/>
      <c r="T21" s="584"/>
      <c r="U21" s="584"/>
      <c r="V21" s="584"/>
      <c r="W21" s="630"/>
      <c r="AB21" s="1"/>
      <c r="AC21" s="26"/>
      <c r="AD21" s="26"/>
      <c r="AE21" s="26"/>
      <c r="AF21" s="26"/>
    </row>
    <row r="22" spans="2:34" ht="12.75" customHeight="1" x14ac:dyDescent="0.25">
      <c r="B22" s="629"/>
      <c r="C22" s="584"/>
      <c r="D22" s="584"/>
      <c r="E22" s="584"/>
      <c r="F22" s="584"/>
      <c r="G22" s="584"/>
      <c r="H22" s="584"/>
      <c r="I22" s="630"/>
      <c r="P22" s="629"/>
      <c r="Q22" s="584"/>
      <c r="R22" s="584"/>
      <c r="S22" s="584"/>
      <c r="T22" s="584"/>
      <c r="U22" s="584"/>
      <c r="V22" s="584"/>
      <c r="W22" s="630"/>
      <c r="AB22" s="1"/>
      <c r="AC22" s="26"/>
      <c r="AD22" s="26"/>
      <c r="AE22" s="26"/>
      <c r="AF22" s="26"/>
    </row>
    <row r="23" spans="2:34" ht="12.75" customHeight="1" x14ac:dyDescent="0.25">
      <c r="B23" s="629"/>
      <c r="C23" s="584"/>
      <c r="D23" s="584"/>
      <c r="E23" s="584"/>
      <c r="F23" s="584"/>
      <c r="G23" s="584"/>
      <c r="H23" s="584"/>
      <c r="I23" s="630"/>
      <c r="P23" s="629"/>
      <c r="Q23" s="584"/>
      <c r="R23" s="584"/>
      <c r="S23" s="584"/>
      <c r="T23" s="584"/>
      <c r="U23" s="584"/>
      <c r="V23" s="584"/>
      <c r="W23" s="630"/>
      <c r="AB23" s="1"/>
      <c r="AC23" s="26"/>
      <c r="AD23" s="26"/>
      <c r="AE23" s="26"/>
      <c r="AF23" s="26"/>
    </row>
    <row r="24" spans="2:34" ht="54.4" customHeight="1" x14ac:dyDescent="0.25">
      <c r="B24" s="629"/>
      <c r="C24" s="584"/>
      <c r="D24" s="584"/>
      <c r="E24" s="584"/>
      <c r="F24" s="584"/>
      <c r="G24" s="584"/>
      <c r="H24" s="584"/>
      <c r="I24" s="630"/>
      <c r="P24" s="631"/>
      <c r="Q24" s="632"/>
      <c r="R24" s="632"/>
      <c r="S24" s="632"/>
      <c r="T24" s="632"/>
      <c r="U24" s="632"/>
      <c r="V24" s="632"/>
      <c r="W24" s="633"/>
      <c r="AB24" s="1"/>
      <c r="AC24" s="26"/>
      <c r="AD24" s="26"/>
      <c r="AE24" s="26"/>
      <c r="AF24" s="26"/>
    </row>
    <row r="25" spans="2:34" ht="43.15" customHeight="1" x14ac:dyDescent="0.25">
      <c r="B25" s="631"/>
      <c r="C25" s="632"/>
      <c r="D25" s="632"/>
      <c r="E25" s="632"/>
      <c r="F25" s="632"/>
      <c r="G25" s="632"/>
      <c r="H25" s="632"/>
      <c r="I25" s="633"/>
      <c r="AB25" s="1"/>
      <c r="AC25" s="26"/>
      <c r="AD25" s="26"/>
      <c r="AE25" s="26"/>
      <c r="AF25" s="26"/>
    </row>
    <row r="26" spans="2:34" ht="17.25" customHeight="1" x14ac:dyDescent="0.25">
      <c r="B26" s="56"/>
      <c r="C26" s="35"/>
      <c r="D26" s="35"/>
      <c r="E26" s="35"/>
      <c r="F26" s="35"/>
      <c r="G26" s="35"/>
      <c r="H26" s="35"/>
      <c r="P26" s="24" t="s">
        <v>44</v>
      </c>
    </row>
    <row r="27" spans="2:34" ht="55.5" customHeight="1" x14ac:dyDescent="0.3">
      <c r="B27" s="41" t="s">
        <v>45</v>
      </c>
      <c r="P27" s="634" t="s">
        <v>46</v>
      </c>
      <c r="Q27" s="635"/>
      <c r="R27" s="635"/>
      <c r="S27" s="635"/>
      <c r="T27" s="635"/>
      <c r="U27" s="635"/>
      <c r="V27" s="635"/>
      <c r="W27" s="636"/>
      <c r="AB27" s="1"/>
      <c r="AC27" s="26"/>
      <c r="AD27" s="26"/>
      <c r="AE27" s="26"/>
      <c r="AF27" s="26"/>
    </row>
    <row r="28" spans="2:34" ht="115.5" customHeight="1" x14ac:dyDescent="0.25">
      <c r="B28" s="618"/>
      <c r="C28" s="637"/>
      <c r="D28" s="637"/>
      <c r="E28" s="637"/>
      <c r="F28" s="637"/>
      <c r="G28" s="637"/>
      <c r="H28" s="637"/>
      <c r="I28" s="637"/>
      <c r="P28" s="638"/>
      <c r="Q28" s="639"/>
      <c r="R28" s="639"/>
      <c r="S28" s="639"/>
      <c r="T28" s="639"/>
      <c r="U28" s="639"/>
      <c r="V28" s="639"/>
      <c r="W28" s="640"/>
      <c r="AB28" s="1"/>
      <c r="AC28" s="26"/>
      <c r="AD28" s="26"/>
      <c r="AE28" s="26"/>
      <c r="AF28" s="26"/>
    </row>
    <row r="29" spans="2:34" ht="17.25" customHeight="1" x14ac:dyDescent="0.25">
      <c r="B29" s="56"/>
      <c r="C29" s="35"/>
      <c r="D29" s="35"/>
      <c r="E29" s="35"/>
      <c r="F29" s="35"/>
      <c r="G29" s="35"/>
      <c r="H29" s="35"/>
    </row>
    <row r="30" spans="2:34" ht="27.75" customHeight="1" x14ac:dyDescent="0.25">
      <c r="B30" s="619" t="s">
        <v>47</v>
      </c>
      <c r="C30" s="619"/>
      <c r="D30" s="619" t="s">
        <v>48</v>
      </c>
      <c r="E30" s="619"/>
      <c r="G30" s="526" t="s">
        <v>49</v>
      </c>
      <c r="H30" s="526"/>
      <c r="I30" s="526"/>
    </row>
    <row r="31" spans="2:34" ht="19.5" customHeight="1" x14ac:dyDescent="0.25">
      <c r="B31" s="614"/>
      <c r="C31" s="615"/>
      <c r="D31" s="617"/>
      <c r="E31" s="617"/>
      <c r="G31" s="618"/>
      <c r="H31" s="618"/>
      <c r="I31" s="618"/>
    </row>
    <row r="32" spans="2:34" ht="12.75" customHeight="1" x14ac:dyDescent="0.25"/>
    <row r="33" spans="2:27" ht="27.75" customHeight="1" x14ac:dyDescent="0.25">
      <c r="B33" s="619" t="s">
        <v>50</v>
      </c>
      <c r="C33" s="619"/>
      <c r="D33" s="619" t="s">
        <v>51</v>
      </c>
      <c r="E33" s="619"/>
    </row>
    <row r="34" spans="2:27" ht="19.5" customHeight="1" x14ac:dyDescent="0.25">
      <c r="B34" s="614"/>
      <c r="C34" s="615"/>
      <c r="D34" s="617"/>
      <c r="E34" s="617"/>
      <c r="P34" s="57"/>
      <c r="Q34" s="57"/>
      <c r="R34" s="57"/>
    </row>
    <row r="35" spans="2:27" ht="12.75" customHeight="1" x14ac:dyDescent="0.25">
      <c r="F35" s="38"/>
    </row>
    <row r="36" spans="2:27" ht="27.75" customHeight="1" x14ac:dyDescent="0.25">
      <c r="B36" s="619" t="s">
        <v>52</v>
      </c>
      <c r="C36" s="619"/>
      <c r="D36" s="619" t="s">
        <v>53</v>
      </c>
      <c r="E36" s="619"/>
      <c r="G36" s="625"/>
      <c r="H36" s="625"/>
    </row>
    <row r="37" spans="2:27" ht="19.5" customHeight="1" x14ac:dyDescent="0.25">
      <c r="B37" s="614"/>
      <c r="C37" s="615"/>
      <c r="D37" s="614"/>
      <c r="E37" s="615"/>
      <c r="G37" s="616"/>
      <c r="H37" s="616"/>
      <c r="P37" s="57"/>
      <c r="Q37" s="57"/>
      <c r="R37" s="57"/>
    </row>
    <row r="38" spans="2:27" ht="12.75" hidden="1" customHeight="1" x14ac:dyDescent="0.25"/>
    <row r="39" spans="2:27" ht="26.25" hidden="1" customHeight="1" x14ac:dyDescent="0.25">
      <c r="B39" s="521" t="s">
        <v>54</v>
      </c>
      <c r="C39" s="522"/>
      <c r="D39" s="522"/>
      <c r="E39" s="522"/>
      <c r="F39" s="522"/>
      <c r="G39" s="522"/>
      <c r="H39" s="522"/>
      <c r="I39" s="522"/>
      <c r="J39" s="522"/>
      <c r="K39" s="522"/>
      <c r="L39" s="186"/>
      <c r="M39" s="187"/>
      <c r="N39" s="187"/>
    </row>
    <row r="40" spans="2:27" ht="26.25" hidden="1" customHeight="1" x14ac:dyDescent="0.25">
      <c r="B40" s="594" t="s">
        <v>55</v>
      </c>
      <c r="C40" s="595"/>
      <c r="D40" s="595"/>
      <c r="E40" s="595"/>
      <c r="F40" s="595"/>
      <c r="G40" s="595"/>
      <c r="H40" s="595"/>
      <c r="I40" s="595"/>
      <c r="J40" s="595"/>
      <c r="K40" s="595"/>
      <c r="L40" s="188"/>
      <c r="M40" s="189"/>
      <c r="N40" s="189"/>
    </row>
    <row r="41" spans="2:27" ht="12.75" customHeight="1" x14ac:dyDescent="0.25">
      <c r="B41" s="32"/>
      <c r="C41" s="32"/>
      <c r="D41" s="32"/>
      <c r="E41" s="32"/>
      <c r="F41" s="32"/>
      <c r="G41" s="32"/>
      <c r="H41" s="32"/>
      <c r="I41" s="32"/>
      <c r="J41" s="32"/>
      <c r="K41" s="75"/>
    </row>
    <row r="42" spans="2:27" ht="27.75" customHeight="1" x14ac:dyDescent="0.25">
      <c r="B42" s="592" t="s">
        <v>56</v>
      </c>
      <c r="C42" s="596"/>
      <c r="D42" s="596"/>
      <c r="E42" s="596"/>
      <c r="F42" s="596"/>
      <c r="G42" s="596"/>
      <c r="H42" s="596"/>
      <c r="I42" s="596"/>
      <c r="J42" s="596"/>
      <c r="K42" s="596"/>
      <c r="L42" s="222"/>
      <c r="M42" s="223"/>
      <c r="N42" s="223"/>
    </row>
    <row r="43" spans="2:27" ht="25.5" customHeight="1" x14ac:dyDescent="0.25">
      <c r="B43" s="594"/>
      <c r="C43" s="595"/>
      <c r="D43" s="595"/>
      <c r="E43" s="595"/>
      <c r="F43" s="595"/>
      <c r="G43" s="595"/>
      <c r="H43" s="595"/>
      <c r="I43" s="595"/>
      <c r="J43" s="595"/>
      <c r="K43" s="595"/>
      <c r="L43" s="224"/>
      <c r="M43" s="225"/>
      <c r="N43" s="225"/>
      <c r="P43" s="220"/>
      <c r="Q43" s="220"/>
      <c r="R43" s="220"/>
      <c r="V43" s="38"/>
    </row>
    <row r="44" spans="2:27" ht="18.75" customHeight="1" x14ac:dyDescent="0.25">
      <c r="B44" s="26"/>
      <c r="C44" s="26"/>
      <c r="D44" s="26"/>
      <c r="E44" s="26"/>
      <c r="F44" s="26"/>
      <c r="G44" s="26"/>
      <c r="H44" s="26"/>
      <c r="I44" s="26"/>
      <c r="J44" s="26"/>
      <c r="K44" s="26"/>
      <c r="L44" s="26"/>
      <c r="M44" s="26"/>
      <c r="N44" s="26"/>
    </row>
    <row r="45" spans="2:27" ht="18.75" customHeight="1" x14ac:dyDescent="0.25">
      <c r="B45" s="26"/>
      <c r="C45" s="26"/>
      <c r="D45" s="26"/>
      <c r="E45" s="26"/>
      <c r="F45" s="26"/>
      <c r="G45" s="26"/>
      <c r="H45" s="26"/>
      <c r="I45" s="26"/>
      <c r="J45" s="26"/>
      <c r="K45" s="26"/>
      <c r="L45" s="26"/>
      <c r="M45" s="26"/>
      <c r="N45" s="26"/>
    </row>
    <row r="46" spans="2:27" ht="18.75" customHeight="1" x14ac:dyDescent="0.25">
      <c r="B46" s="26"/>
      <c r="C46" s="26"/>
      <c r="D46" s="26"/>
      <c r="E46" s="26"/>
      <c r="F46" s="26"/>
      <c r="G46" s="26"/>
      <c r="H46" s="26"/>
      <c r="I46" s="26"/>
      <c r="J46" s="26"/>
      <c r="K46" s="26"/>
      <c r="L46" s="26"/>
      <c r="M46" s="26"/>
      <c r="N46" s="26"/>
    </row>
    <row r="47" spans="2:27" ht="59.25" customHeight="1" x14ac:dyDescent="0.25">
      <c r="F47" s="597" t="s">
        <v>57</v>
      </c>
      <c r="G47" s="597"/>
      <c r="H47" s="597"/>
      <c r="I47" s="597"/>
      <c r="N47" s="26"/>
      <c r="X47" s="226"/>
      <c r="Y47" s="27"/>
      <c r="Z47" s="27"/>
      <c r="AA47" s="27"/>
    </row>
    <row r="48" spans="2:27" ht="59.25" customHeight="1" x14ac:dyDescent="0.25">
      <c r="B48" s="474" t="s">
        <v>58</v>
      </c>
      <c r="C48" s="474"/>
      <c r="D48" s="474"/>
      <c r="E48" s="474"/>
      <c r="F48" s="598"/>
      <c r="G48" s="598"/>
      <c r="H48" s="598"/>
      <c r="I48" s="598"/>
      <c r="P48" s="572" t="s">
        <v>59</v>
      </c>
      <c r="Q48" s="572"/>
      <c r="R48" s="54"/>
      <c r="S48" s="54"/>
      <c r="T48" s="54"/>
    </row>
    <row r="49" spans="2:43" ht="96.75" customHeight="1" x14ac:dyDescent="0.25">
      <c r="B49" s="227" t="s">
        <v>60</v>
      </c>
      <c r="C49" s="468" t="s">
        <v>61</v>
      </c>
      <c r="D49" s="469"/>
      <c r="E49" s="469"/>
      <c r="F49" s="470"/>
      <c r="G49" s="680" t="s">
        <v>62</v>
      </c>
      <c r="H49" s="681"/>
      <c r="I49" s="681"/>
      <c r="J49" s="681"/>
      <c r="K49" s="681"/>
      <c r="L49" s="682"/>
      <c r="M49" s="234" t="s">
        <v>63</v>
      </c>
      <c r="N49" s="358" t="s">
        <v>64</v>
      </c>
      <c r="P49" s="599" t="s">
        <v>65</v>
      </c>
      <c r="Q49" s="600"/>
      <c r="R49" s="600"/>
      <c r="S49" s="600"/>
      <c r="T49" s="600"/>
      <c r="U49" s="355" t="s">
        <v>871</v>
      </c>
      <c r="V49" s="623" t="s">
        <v>872</v>
      </c>
      <c r="W49" s="624"/>
      <c r="X49" s="592" t="s">
        <v>66</v>
      </c>
      <c r="Y49" s="593"/>
    </row>
    <row r="50" spans="2:43" ht="43.5" customHeight="1" x14ac:dyDescent="0.25">
      <c r="B50" s="233" t="s">
        <v>67</v>
      </c>
      <c r="C50" s="465"/>
      <c r="D50" s="466"/>
      <c r="E50" s="466"/>
      <c r="F50" s="467"/>
      <c r="G50" s="471"/>
      <c r="H50" s="472"/>
      <c r="I50" s="472"/>
      <c r="J50" s="472"/>
      <c r="K50" s="472"/>
      <c r="L50" s="473"/>
      <c r="M50" s="235"/>
      <c r="N50" s="235"/>
      <c r="P50" s="459"/>
      <c r="Q50" s="460"/>
      <c r="R50" s="460"/>
      <c r="S50" s="460"/>
      <c r="T50" s="460"/>
      <c r="U50" s="356"/>
      <c r="V50" s="570"/>
      <c r="W50" s="571"/>
      <c r="X50" s="568">
        <f>IFERROR(IF(M50="Ja",V50,V50*N50),0)</f>
        <v>0</v>
      </c>
      <c r="Y50" s="569"/>
      <c r="Z50" s="349"/>
      <c r="AA50" s="86"/>
      <c r="AB50" s="86"/>
      <c r="AC50" s="86"/>
      <c r="AD50" s="86" t="str">
        <f>IF(C50="","",B50&amp;" "&amp;C50)</f>
        <v/>
      </c>
      <c r="AE50" s="86"/>
      <c r="AF50" s="86"/>
      <c r="AG50" s="86"/>
      <c r="AH50" s="86"/>
      <c r="AI50" s="86"/>
      <c r="AJ50" s="86"/>
      <c r="AK50" s="86"/>
      <c r="AL50" s="86"/>
      <c r="AM50" s="86"/>
      <c r="AN50" s="86"/>
      <c r="AO50" s="86"/>
      <c r="AP50" s="86"/>
      <c r="AQ50" s="86"/>
    </row>
    <row r="51" spans="2:43" ht="42.75" customHeight="1" x14ac:dyDescent="0.25">
      <c r="B51" s="233" t="s">
        <v>68</v>
      </c>
      <c r="C51" s="465"/>
      <c r="D51" s="466"/>
      <c r="E51" s="466"/>
      <c r="F51" s="467"/>
      <c r="G51" s="471"/>
      <c r="H51" s="472"/>
      <c r="I51" s="472"/>
      <c r="J51" s="472"/>
      <c r="K51" s="472"/>
      <c r="L51" s="473"/>
      <c r="M51" s="235"/>
      <c r="N51" s="235"/>
      <c r="P51" s="459"/>
      <c r="Q51" s="460"/>
      <c r="R51" s="460"/>
      <c r="S51" s="460"/>
      <c r="T51" s="460"/>
      <c r="U51" s="356"/>
      <c r="V51" s="570"/>
      <c r="W51" s="571"/>
      <c r="X51" s="568">
        <f t="shared" ref="X51:X69" si="0">IFERROR(IF(M51="Ja",V51,V51*N51),0)</f>
        <v>0</v>
      </c>
      <c r="Y51" s="569"/>
      <c r="AD51" s="86" t="str">
        <f t="shared" ref="AD51:AD69" si="1">IF(C51="","",B51&amp;" "&amp;C51)</f>
        <v/>
      </c>
    </row>
    <row r="52" spans="2:43" ht="42.75" customHeight="1" x14ac:dyDescent="0.25">
      <c r="B52" s="233" t="s">
        <v>69</v>
      </c>
      <c r="C52" s="465"/>
      <c r="D52" s="466"/>
      <c r="E52" s="466"/>
      <c r="F52" s="467"/>
      <c r="G52" s="471"/>
      <c r="H52" s="472"/>
      <c r="I52" s="472"/>
      <c r="J52" s="472"/>
      <c r="K52" s="472"/>
      <c r="L52" s="473"/>
      <c r="M52" s="235"/>
      <c r="N52" s="235"/>
      <c r="P52" s="459"/>
      <c r="Q52" s="460"/>
      <c r="R52" s="460"/>
      <c r="S52" s="460"/>
      <c r="T52" s="460"/>
      <c r="U52" s="356"/>
      <c r="V52" s="570"/>
      <c r="W52" s="571"/>
      <c r="X52" s="568">
        <f t="shared" si="0"/>
        <v>0</v>
      </c>
      <c r="Y52" s="569"/>
      <c r="AD52" s="86" t="str">
        <f t="shared" si="1"/>
        <v/>
      </c>
    </row>
    <row r="53" spans="2:43" ht="42.75" customHeight="1" x14ac:dyDescent="0.25">
      <c r="B53" s="233" t="s">
        <v>70</v>
      </c>
      <c r="C53" s="465"/>
      <c r="D53" s="466"/>
      <c r="E53" s="466"/>
      <c r="F53" s="467"/>
      <c r="G53" s="471"/>
      <c r="H53" s="472"/>
      <c r="I53" s="472"/>
      <c r="J53" s="472"/>
      <c r="K53" s="472"/>
      <c r="L53" s="473"/>
      <c r="M53" s="235"/>
      <c r="N53" s="235"/>
      <c r="P53" s="459"/>
      <c r="Q53" s="460"/>
      <c r="R53" s="460"/>
      <c r="S53" s="460"/>
      <c r="T53" s="460"/>
      <c r="U53" s="356"/>
      <c r="V53" s="570"/>
      <c r="W53" s="571"/>
      <c r="X53" s="568">
        <f t="shared" si="0"/>
        <v>0</v>
      </c>
      <c r="Y53" s="569"/>
      <c r="AD53" s="86" t="str">
        <f t="shared" si="1"/>
        <v/>
      </c>
    </row>
    <row r="54" spans="2:43" ht="42.75" customHeight="1" x14ac:dyDescent="0.25">
      <c r="B54" s="233" t="s">
        <v>71</v>
      </c>
      <c r="C54" s="465"/>
      <c r="D54" s="466"/>
      <c r="E54" s="466"/>
      <c r="F54" s="467"/>
      <c r="G54" s="471"/>
      <c r="H54" s="472"/>
      <c r="I54" s="472"/>
      <c r="J54" s="472"/>
      <c r="K54" s="472"/>
      <c r="L54" s="473"/>
      <c r="M54" s="235"/>
      <c r="N54" s="235"/>
      <c r="P54" s="459"/>
      <c r="Q54" s="460"/>
      <c r="R54" s="460"/>
      <c r="S54" s="460"/>
      <c r="T54" s="460"/>
      <c r="U54" s="356"/>
      <c r="V54" s="570"/>
      <c r="W54" s="571"/>
      <c r="X54" s="568">
        <f t="shared" si="0"/>
        <v>0</v>
      </c>
      <c r="Y54" s="569"/>
      <c r="AD54" s="86" t="str">
        <f t="shared" si="1"/>
        <v/>
      </c>
    </row>
    <row r="55" spans="2:43" ht="42.75" customHeight="1" x14ac:dyDescent="0.25">
      <c r="B55" s="233" t="s">
        <v>72</v>
      </c>
      <c r="C55" s="465"/>
      <c r="D55" s="466"/>
      <c r="E55" s="466"/>
      <c r="F55" s="467"/>
      <c r="G55" s="471"/>
      <c r="H55" s="472"/>
      <c r="I55" s="472"/>
      <c r="J55" s="472"/>
      <c r="K55" s="472"/>
      <c r="L55" s="473"/>
      <c r="M55" s="235"/>
      <c r="N55" s="235"/>
      <c r="P55" s="459"/>
      <c r="Q55" s="460"/>
      <c r="R55" s="460"/>
      <c r="S55" s="460"/>
      <c r="T55" s="460"/>
      <c r="U55" s="356"/>
      <c r="V55" s="570"/>
      <c r="W55" s="571"/>
      <c r="X55" s="568">
        <f t="shared" si="0"/>
        <v>0</v>
      </c>
      <c r="Y55" s="569"/>
      <c r="AD55" s="86" t="str">
        <f t="shared" si="1"/>
        <v/>
      </c>
    </row>
    <row r="56" spans="2:43" ht="42.75" customHeight="1" x14ac:dyDescent="0.25">
      <c r="B56" s="233" t="s">
        <v>73</v>
      </c>
      <c r="C56" s="465"/>
      <c r="D56" s="466"/>
      <c r="E56" s="466"/>
      <c r="F56" s="467"/>
      <c r="G56" s="471"/>
      <c r="H56" s="472"/>
      <c r="I56" s="472"/>
      <c r="J56" s="472"/>
      <c r="K56" s="472"/>
      <c r="L56" s="473"/>
      <c r="M56" s="235"/>
      <c r="N56" s="235"/>
      <c r="P56" s="459"/>
      <c r="Q56" s="460"/>
      <c r="R56" s="460"/>
      <c r="S56" s="460"/>
      <c r="T56" s="460"/>
      <c r="U56" s="356"/>
      <c r="V56" s="570"/>
      <c r="W56" s="571"/>
      <c r="X56" s="568">
        <f t="shared" si="0"/>
        <v>0</v>
      </c>
      <c r="Y56" s="569"/>
      <c r="AD56" s="86" t="str">
        <f t="shared" si="1"/>
        <v/>
      </c>
    </row>
    <row r="57" spans="2:43" ht="42.75" customHeight="1" x14ac:dyDescent="0.25">
      <c r="B57" s="233" t="s">
        <v>74</v>
      </c>
      <c r="C57" s="465"/>
      <c r="D57" s="466"/>
      <c r="E57" s="466"/>
      <c r="F57" s="467"/>
      <c r="G57" s="471"/>
      <c r="H57" s="472"/>
      <c r="I57" s="472"/>
      <c r="J57" s="472"/>
      <c r="K57" s="472"/>
      <c r="L57" s="473"/>
      <c r="M57" s="235"/>
      <c r="N57" s="235"/>
      <c r="P57" s="459"/>
      <c r="Q57" s="460"/>
      <c r="R57" s="460"/>
      <c r="S57" s="460"/>
      <c r="T57" s="460"/>
      <c r="U57" s="356"/>
      <c r="V57" s="570"/>
      <c r="W57" s="571"/>
      <c r="X57" s="568">
        <f t="shared" si="0"/>
        <v>0</v>
      </c>
      <c r="Y57" s="569"/>
      <c r="AD57" s="86" t="str">
        <f t="shared" si="1"/>
        <v/>
      </c>
    </row>
    <row r="58" spans="2:43" ht="42.75" customHeight="1" x14ac:dyDescent="0.25">
      <c r="B58" s="233" t="s">
        <v>75</v>
      </c>
      <c r="C58" s="465"/>
      <c r="D58" s="466"/>
      <c r="E58" s="466"/>
      <c r="F58" s="467"/>
      <c r="G58" s="471"/>
      <c r="H58" s="472"/>
      <c r="I58" s="472"/>
      <c r="J58" s="472"/>
      <c r="K58" s="472"/>
      <c r="L58" s="473"/>
      <c r="M58" s="235"/>
      <c r="N58" s="235"/>
      <c r="P58" s="459"/>
      <c r="Q58" s="460"/>
      <c r="R58" s="460"/>
      <c r="S58" s="460"/>
      <c r="T58" s="460"/>
      <c r="U58" s="356"/>
      <c r="V58" s="570"/>
      <c r="W58" s="571"/>
      <c r="X58" s="568">
        <f t="shared" si="0"/>
        <v>0</v>
      </c>
      <c r="Y58" s="569"/>
      <c r="AD58" s="86" t="str">
        <f t="shared" si="1"/>
        <v/>
      </c>
    </row>
    <row r="59" spans="2:43" ht="42.75" customHeight="1" x14ac:dyDescent="0.25">
      <c r="B59" s="233" t="s">
        <v>76</v>
      </c>
      <c r="C59" s="465"/>
      <c r="D59" s="466"/>
      <c r="E59" s="466"/>
      <c r="F59" s="467"/>
      <c r="G59" s="471"/>
      <c r="H59" s="472"/>
      <c r="I59" s="472"/>
      <c r="J59" s="472"/>
      <c r="K59" s="472"/>
      <c r="L59" s="473"/>
      <c r="M59" s="235"/>
      <c r="N59" s="235"/>
      <c r="P59" s="459"/>
      <c r="Q59" s="460"/>
      <c r="R59" s="460"/>
      <c r="S59" s="460"/>
      <c r="T59" s="460"/>
      <c r="U59" s="356"/>
      <c r="V59" s="570"/>
      <c r="W59" s="571"/>
      <c r="X59" s="568">
        <f t="shared" si="0"/>
        <v>0</v>
      </c>
      <c r="Y59" s="569"/>
      <c r="AD59" s="86" t="str">
        <f t="shared" si="1"/>
        <v/>
      </c>
    </row>
    <row r="60" spans="2:43" ht="42.75" customHeight="1" x14ac:dyDescent="0.25">
      <c r="B60" s="233" t="s">
        <v>77</v>
      </c>
      <c r="C60" s="465"/>
      <c r="D60" s="466"/>
      <c r="E60" s="466"/>
      <c r="F60" s="467"/>
      <c r="G60" s="471"/>
      <c r="H60" s="472"/>
      <c r="I60" s="472"/>
      <c r="J60" s="472"/>
      <c r="K60" s="472"/>
      <c r="L60" s="473"/>
      <c r="M60" s="235"/>
      <c r="N60" s="235"/>
      <c r="P60" s="459"/>
      <c r="Q60" s="460"/>
      <c r="R60" s="460"/>
      <c r="S60" s="460"/>
      <c r="T60" s="460"/>
      <c r="U60" s="356"/>
      <c r="V60" s="570"/>
      <c r="W60" s="571"/>
      <c r="X60" s="568">
        <f t="shared" si="0"/>
        <v>0</v>
      </c>
      <c r="Y60" s="569"/>
      <c r="AD60" s="86" t="str">
        <f t="shared" si="1"/>
        <v/>
      </c>
    </row>
    <row r="61" spans="2:43" ht="42.75" customHeight="1" x14ac:dyDescent="0.25">
      <c r="B61" s="233" t="s">
        <v>78</v>
      </c>
      <c r="C61" s="465"/>
      <c r="D61" s="466"/>
      <c r="E61" s="466"/>
      <c r="F61" s="467"/>
      <c r="G61" s="471"/>
      <c r="H61" s="472"/>
      <c r="I61" s="472"/>
      <c r="J61" s="472"/>
      <c r="K61" s="472"/>
      <c r="L61" s="473"/>
      <c r="M61" s="235"/>
      <c r="N61" s="235"/>
      <c r="P61" s="459"/>
      <c r="Q61" s="460"/>
      <c r="R61" s="460"/>
      <c r="S61" s="460"/>
      <c r="T61" s="460"/>
      <c r="U61" s="356"/>
      <c r="V61" s="570"/>
      <c r="W61" s="571"/>
      <c r="X61" s="568">
        <f t="shared" si="0"/>
        <v>0</v>
      </c>
      <c r="Y61" s="569"/>
      <c r="AD61" s="86" t="str">
        <f t="shared" si="1"/>
        <v/>
      </c>
    </row>
    <row r="62" spans="2:43" ht="42.75" customHeight="1" x14ac:dyDescent="0.25">
      <c r="B62" s="233" t="s">
        <v>79</v>
      </c>
      <c r="C62" s="465"/>
      <c r="D62" s="466"/>
      <c r="E62" s="466"/>
      <c r="F62" s="467"/>
      <c r="G62" s="471"/>
      <c r="H62" s="472"/>
      <c r="I62" s="472"/>
      <c r="J62" s="472"/>
      <c r="K62" s="472"/>
      <c r="L62" s="473"/>
      <c r="M62" s="235"/>
      <c r="N62" s="235"/>
      <c r="P62" s="459"/>
      <c r="Q62" s="460"/>
      <c r="R62" s="460"/>
      <c r="S62" s="460"/>
      <c r="T62" s="460"/>
      <c r="U62" s="356"/>
      <c r="V62" s="570"/>
      <c r="W62" s="571"/>
      <c r="X62" s="568">
        <f t="shared" si="0"/>
        <v>0</v>
      </c>
      <c r="Y62" s="569"/>
      <c r="AD62" s="86" t="str">
        <f t="shared" si="1"/>
        <v/>
      </c>
    </row>
    <row r="63" spans="2:43" ht="42.75" customHeight="1" x14ac:dyDescent="0.25">
      <c r="B63" s="233" t="s">
        <v>80</v>
      </c>
      <c r="C63" s="465"/>
      <c r="D63" s="466"/>
      <c r="E63" s="466"/>
      <c r="F63" s="467"/>
      <c r="G63" s="471"/>
      <c r="H63" s="472"/>
      <c r="I63" s="472"/>
      <c r="J63" s="472"/>
      <c r="K63" s="472"/>
      <c r="L63" s="473"/>
      <c r="M63" s="235"/>
      <c r="N63" s="235"/>
      <c r="P63" s="459"/>
      <c r="Q63" s="460"/>
      <c r="R63" s="460"/>
      <c r="S63" s="460"/>
      <c r="T63" s="460"/>
      <c r="U63" s="356"/>
      <c r="V63" s="570"/>
      <c r="W63" s="571"/>
      <c r="X63" s="568">
        <f t="shared" si="0"/>
        <v>0</v>
      </c>
      <c r="Y63" s="569"/>
      <c r="AD63" s="86" t="str">
        <f t="shared" si="1"/>
        <v/>
      </c>
    </row>
    <row r="64" spans="2:43" ht="42.75" customHeight="1" x14ac:dyDescent="0.25">
      <c r="B64" s="233" t="s">
        <v>81</v>
      </c>
      <c r="C64" s="465"/>
      <c r="D64" s="466"/>
      <c r="E64" s="466"/>
      <c r="F64" s="467"/>
      <c r="G64" s="471"/>
      <c r="H64" s="472"/>
      <c r="I64" s="472"/>
      <c r="J64" s="472"/>
      <c r="K64" s="472"/>
      <c r="L64" s="473"/>
      <c r="M64" s="235"/>
      <c r="N64" s="235"/>
      <c r="P64" s="459"/>
      <c r="Q64" s="460"/>
      <c r="R64" s="460"/>
      <c r="S64" s="460"/>
      <c r="T64" s="460"/>
      <c r="U64" s="356"/>
      <c r="V64" s="570"/>
      <c r="W64" s="571"/>
      <c r="X64" s="568">
        <f t="shared" si="0"/>
        <v>0</v>
      </c>
      <c r="Y64" s="569"/>
      <c r="AD64" s="86" t="str">
        <f t="shared" si="1"/>
        <v/>
      </c>
    </row>
    <row r="65" spans="2:30" ht="42.75" customHeight="1" x14ac:dyDescent="0.25">
      <c r="B65" s="233" t="s">
        <v>82</v>
      </c>
      <c r="C65" s="465"/>
      <c r="D65" s="466"/>
      <c r="E65" s="466"/>
      <c r="F65" s="467"/>
      <c r="G65" s="471"/>
      <c r="H65" s="472"/>
      <c r="I65" s="472"/>
      <c r="J65" s="472"/>
      <c r="K65" s="472"/>
      <c r="L65" s="473"/>
      <c r="M65" s="235"/>
      <c r="N65" s="235"/>
      <c r="P65" s="459"/>
      <c r="Q65" s="460"/>
      <c r="R65" s="460"/>
      <c r="S65" s="460"/>
      <c r="T65" s="460"/>
      <c r="U65" s="356"/>
      <c r="V65" s="570"/>
      <c r="W65" s="571"/>
      <c r="X65" s="568">
        <f t="shared" si="0"/>
        <v>0</v>
      </c>
      <c r="Y65" s="569"/>
      <c r="AD65" s="86" t="str">
        <f t="shared" si="1"/>
        <v/>
      </c>
    </row>
    <row r="66" spans="2:30" ht="42.75" customHeight="1" x14ac:dyDescent="0.25">
      <c r="B66" s="233" t="s">
        <v>83</v>
      </c>
      <c r="C66" s="465"/>
      <c r="D66" s="466"/>
      <c r="E66" s="466"/>
      <c r="F66" s="467"/>
      <c r="G66" s="471"/>
      <c r="H66" s="472"/>
      <c r="I66" s="472"/>
      <c r="J66" s="472"/>
      <c r="K66" s="472"/>
      <c r="L66" s="473"/>
      <c r="M66" s="235"/>
      <c r="N66" s="235"/>
      <c r="P66" s="459"/>
      <c r="Q66" s="460"/>
      <c r="R66" s="460"/>
      <c r="S66" s="460"/>
      <c r="T66" s="460"/>
      <c r="U66" s="356"/>
      <c r="V66" s="570"/>
      <c r="W66" s="571"/>
      <c r="X66" s="568">
        <f t="shared" si="0"/>
        <v>0</v>
      </c>
      <c r="Y66" s="569"/>
      <c r="AD66" s="86" t="str">
        <f t="shared" si="1"/>
        <v/>
      </c>
    </row>
    <row r="67" spans="2:30" ht="42.75" customHeight="1" x14ac:dyDescent="0.25">
      <c r="B67" s="233" t="s">
        <v>84</v>
      </c>
      <c r="C67" s="465"/>
      <c r="D67" s="466"/>
      <c r="E67" s="466"/>
      <c r="F67" s="467"/>
      <c r="G67" s="471"/>
      <c r="H67" s="472"/>
      <c r="I67" s="472"/>
      <c r="J67" s="472"/>
      <c r="K67" s="472"/>
      <c r="L67" s="473"/>
      <c r="M67" s="235"/>
      <c r="N67" s="235"/>
      <c r="P67" s="459"/>
      <c r="Q67" s="460"/>
      <c r="R67" s="460"/>
      <c r="S67" s="460"/>
      <c r="T67" s="460"/>
      <c r="U67" s="356"/>
      <c r="V67" s="570"/>
      <c r="W67" s="571"/>
      <c r="X67" s="568">
        <f t="shared" si="0"/>
        <v>0</v>
      </c>
      <c r="Y67" s="569"/>
      <c r="AD67" s="86" t="str">
        <f t="shared" si="1"/>
        <v/>
      </c>
    </row>
    <row r="68" spans="2:30" ht="42.75" customHeight="1" x14ac:dyDescent="0.25">
      <c r="B68" s="233" t="s">
        <v>85</v>
      </c>
      <c r="C68" s="465"/>
      <c r="D68" s="466"/>
      <c r="E68" s="466"/>
      <c r="F68" s="467"/>
      <c r="G68" s="471"/>
      <c r="H68" s="472"/>
      <c r="I68" s="472"/>
      <c r="J68" s="472"/>
      <c r="K68" s="472"/>
      <c r="L68" s="473"/>
      <c r="M68" s="235"/>
      <c r="N68" s="235"/>
      <c r="P68" s="459"/>
      <c r="Q68" s="460"/>
      <c r="R68" s="460"/>
      <c r="S68" s="460"/>
      <c r="T68" s="460"/>
      <c r="U68" s="356"/>
      <c r="V68" s="570"/>
      <c r="W68" s="571"/>
      <c r="X68" s="568">
        <f t="shared" si="0"/>
        <v>0</v>
      </c>
      <c r="Y68" s="569"/>
      <c r="AD68" s="86" t="str">
        <f t="shared" si="1"/>
        <v/>
      </c>
    </row>
    <row r="69" spans="2:30" ht="42.75" customHeight="1" x14ac:dyDescent="0.25">
      <c r="B69" s="233" t="s">
        <v>86</v>
      </c>
      <c r="C69" s="465"/>
      <c r="D69" s="466"/>
      <c r="E69" s="466"/>
      <c r="F69" s="467"/>
      <c r="G69" s="471"/>
      <c r="H69" s="472"/>
      <c r="I69" s="472"/>
      <c r="J69" s="472"/>
      <c r="K69" s="472"/>
      <c r="L69" s="473"/>
      <c r="M69" s="235"/>
      <c r="N69" s="235"/>
      <c r="P69" s="459"/>
      <c r="Q69" s="460"/>
      <c r="R69" s="460"/>
      <c r="S69" s="460"/>
      <c r="T69" s="460"/>
      <c r="U69" s="356"/>
      <c r="V69" s="570"/>
      <c r="W69" s="571"/>
      <c r="X69" s="568">
        <f t="shared" si="0"/>
        <v>0</v>
      </c>
      <c r="Y69" s="569"/>
      <c r="AD69" s="86" t="str">
        <f t="shared" si="1"/>
        <v/>
      </c>
    </row>
    <row r="70" spans="2:30" ht="42.75" customHeight="1" x14ac:dyDescent="0.25">
      <c r="B70" s="233" t="s">
        <v>87</v>
      </c>
      <c r="C70" s="465"/>
      <c r="D70" s="466"/>
      <c r="E70" s="466"/>
      <c r="F70" s="467"/>
      <c r="G70" s="471"/>
      <c r="H70" s="472"/>
      <c r="I70" s="472"/>
      <c r="J70" s="472"/>
      <c r="K70" s="472"/>
      <c r="L70" s="473"/>
      <c r="M70" s="235"/>
      <c r="N70" s="235"/>
      <c r="P70" s="459"/>
      <c r="Q70" s="460"/>
      <c r="R70" s="460"/>
      <c r="S70" s="460"/>
      <c r="T70" s="460"/>
      <c r="U70" s="356"/>
      <c r="V70" s="570"/>
      <c r="W70" s="571"/>
      <c r="X70" s="568">
        <f t="shared" ref="X70:X109" si="2">IFERROR(IF(M70="Ja",V70,V70*N70),0)</f>
        <v>0</v>
      </c>
      <c r="Y70" s="569"/>
      <c r="AD70" s="86" t="str">
        <f t="shared" ref="AD70:AD109" si="3">IF(C70="","",B70&amp;" "&amp;C70)</f>
        <v/>
      </c>
    </row>
    <row r="71" spans="2:30" ht="42.75" customHeight="1" x14ac:dyDescent="0.25">
      <c r="B71" s="233" t="s">
        <v>88</v>
      </c>
      <c r="C71" s="465"/>
      <c r="D71" s="466"/>
      <c r="E71" s="466"/>
      <c r="F71" s="467"/>
      <c r="G71" s="471"/>
      <c r="H71" s="472"/>
      <c r="I71" s="472"/>
      <c r="J71" s="472"/>
      <c r="K71" s="472"/>
      <c r="L71" s="473"/>
      <c r="M71" s="235"/>
      <c r="N71" s="235"/>
      <c r="P71" s="459"/>
      <c r="Q71" s="460"/>
      <c r="R71" s="460"/>
      <c r="S71" s="460"/>
      <c r="T71" s="460"/>
      <c r="U71" s="356"/>
      <c r="V71" s="570"/>
      <c r="W71" s="571"/>
      <c r="X71" s="568">
        <f t="shared" si="2"/>
        <v>0</v>
      </c>
      <c r="Y71" s="569"/>
      <c r="AD71" s="86" t="str">
        <f t="shared" si="3"/>
        <v/>
      </c>
    </row>
    <row r="72" spans="2:30" ht="42.75" customHeight="1" x14ac:dyDescent="0.25">
      <c r="B72" s="233" t="s">
        <v>89</v>
      </c>
      <c r="C72" s="465"/>
      <c r="D72" s="466"/>
      <c r="E72" s="466"/>
      <c r="F72" s="467"/>
      <c r="G72" s="471"/>
      <c r="H72" s="472"/>
      <c r="I72" s="472"/>
      <c r="J72" s="472"/>
      <c r="K72" s="472"/>
      <c r="L72" s="473"/>
      <c r="M72" s="235"/>
      <c r="N72" s="235"/>
      <c r="P72" s="459"/>
      <c r="Q72" s="460"/>
      <c r="R72" s="460"/>
      <c r="S72" s="460"/>
      <c r="T72" s="460"/>
      <c r="U72" s="356"/>
      <c r="V72" s="570"/>
      <c r="W72" s="571"/>
      <c r="X72" s="568">
        <f t="shared" si="2"/>
        <v>0</v>
      </c>
      <c r="Y72" s="569"/>
      <c r="AD72" s="86" t="str">
        <f t="shared" si="3"/>
        <v/>
      </c>
    </row>
    <row r="73" spans="2:30" ht="42.75" customHeight="1" x14ac:dyDescent="0.25">
      <c r="B73" s="233" t="s">
        <v>90</v>
      </c>
      <c r="C73" s="465"/>
      <c r="D73" s="466"/>
      <c r="E73" s="466"/>
      <c r="F73" s="467"/>
      <c r="G73" s="471"/>
      <c r="H73" s="472"/>
      <c r="I73" s="472"/>
      <c r="J73" s="472"/>
      <c r="K73" s="472"/>
      <c r="L73" s="473"/>
      <c r="M73" s="235"/>
      <c r="N73" s="235"/>
      <c r="P73" s="459"/>
      <c r="Q73" s="460"/>
      <c r="R73" s="460"/>
      <c r="S73" s="460"/>
      <c r="T73" s="460"/>
      <c r="U73" s="356"/>
      <c r="V73" s="570"/>
      <c r="W73" s="571"/>
      <c r="X73" s="568">
        <f t="shared" si="2"/>
        <v>0</v>
      </c>
      <c r="Y73" s="569"/>
      <c r="AD73" s="86" t="str">
        <f t="shared" si="3"/>
        <v/>
      </c>
    </row>
    <row r="74" spans="2:30" ht="42.75" customHeight="1" x14ac:dyDescent="0.25">
      <c r="B74" s="233" t="s">
        <v>91</v>
      </c>
      <c r="C74" s="465"/>
      <c r="D74" s="466"/>
      <c r="E74" s="466"/>
      <c r="F74" s="467"/>
      <c r="G74" s="471"/>
      <c r="H74" s="472"/>
      <c r="I74" s="472"/>
      <c r="J74" s="472"/>
      <c r="K74" s="472"/>
      <c r="L74" s="473"/>
      <c r="M74" s="235"/>
      <c r="N74" s="235"/>
      <c r="P74" s="459"/>
      <c r="Q74" s="460"/>
      <c r="R74" s="460"/>
      <c r="S74" s="460"/>
      <c r="T74" s="460"/>
      <c r="U74" s="356"/>
      <c r="V74" s="570"/>
      <c r="W74" s="571"/>
      <c r="X74" s="568">
        <f t="shared" si="2"/>
        <v>0</v>
      </c>
      <c r="Y74" s="569"/>
      <c r="AD74" s="86" t="str">
        <f t="shared" si="3"/>
        <v/>
      </c>
    </row>
    <row r="75" spans="2:30" ht="42.75" customHeight="1" x14ac:dyDescent="0.25">
      <c r="B75" s="233" t="s">
        <v>92</v>
      </c>
      <c r="C75" s="465"/>
      <c r="D75" s="466"/>
      <c r="E75" s="466"/>
      <c r="F75" s="467"/>
      <c r="G75" s="471"/>
      <c r="H75" s="472"/>
      <c r="I75" s="472"/>
      <c r="J75" s="472"/>
      <c r="K75" s="472"/>
      <c r="L75" s="473"/>
      <c r="M75" s="235"/>
      <c r="N75" s="235"/>
      <c r="P75" s="459"/>
      <c r="Q75" s="460"/>
      <c r="R75" s="460"/>
      <c r="S75" s="460"/>
      <c r="T75" s="460"/>
      <c r="U75" s="356"/>
      <c r="V75" s="570"/>
      <c r="W75" s="571"/>
      <c r="X75" s="568">
        <f t="shared" si="2"/>
        <v>0</v>
      </c>
      <c r="Y75" s="569"/>
      <c r="AD75" s="86" t="str">
        <f t="shared" si="3"/>
        <v/>
      </c>
    </row>
    <row r="76" spans="2:30" ht="42.75" customHeight="1" x14ac:dyDescent="0.25">
      <c r="B76" s="233" t="s">
        <v>93</v>
      </c>
      <c r="C76" s="465"/>
      <c r="D76" s="466"/>
      <c r="E76" s="466"/>
      <c r="F76" s="467"/>
      <c r="G76" s="471"/>
      <c r="H76" s="472"/>
      <c r="I76" s="472"/>
      <c r="J76" s="472"/>
      <c r="K76" s="472"/>
      <c r="L76" s="473"/>
      <c r="M76" s="235"/>
      <c r="N76" s="235"/>
      <c r="P76" s="459"/>
      <c r="Q76" s="460"/>
      <c r="R76" s="460"/>
      <c r="S76" s="460"/>
      <c r="T76" s="460"/>
      <c r="U76" s="356"/>
      <c r="V76" s="570"/>
      <c r="W76" s="571"/>
      <c r="X76" s="568">
        <f t="shared" si="2"/>
        <v>0</v>
      </c>
      <c r="Y76" s="569"/>
      <c r="AD76" s="86" t="str">
        <f t="shared" si="3"/>
        <v/>
      </c>
    </row>
    <row r="77" spans="2:30" ht="42.75" customHeight="1" x14ac:dyDescent="0.25">
      <c r="B77" s="233" t="s">
        <v>94</v>
      </c>
      <c r="C77" s="465"/>
      <c r="D77" s="466"/>
      <c r="E77" s="466"/>
      <c r="F77" s="467"/>
      <c r="G77" s="471"/>
      <c r="H77" s="472"/>
      <c r="I77" s="472"/>
      <c r="J77" s="472"/>
      <c r="K77" s="472"/>
      <c r="L77" s="473"/>
      <c r="M77" s="235"/>
      <c r="N77" s="235"/>
      <c r="P77" s="459"/>
      <c r="Q77" s="460"/>
      <c r="R77" s="460"/>
      <c r="S77" s="460"/>
      <c r="T77" s="460"/>
      <c r="U77" s="356"/>
      <c r="V77" s="570"/>
      <c r="W77" s="571"/>
      <c r="X77" s="568">
        <f t="shared" si="2"/>
        <v>0</v>
      </c>
      <c r="Y77" s="569"/>
      <c r="AD77" s="86" t="str">
        <f t="shared" si="3"/>
        <v/>
      </c>
    </row>
    <row r="78" spans="2:30" ht="42.75" customHeight="1" x14ac:dyDescent="0.25">
      <c r="B78" s="233" t="s">
        <v>95</v>
      </c>
      <c r="C78" s="465"/>
      <c r="D78" s="466"/>
      <c r="E78" s="466"/>
      <c r="F78" s="467"/>
      <c r="G78" s="471"/>
      <c r="H78" s="472"/>
      <c r="I78" s="472"/>
      <c r="J78" s="472"/>
      <c r="K78" s="472"/>
      <c r="L78" s="473"/>
      <c r="M78" s="235"/>
      <c r="N78" s="235"/>
      <c r="P78" s="459"/>
      <c r="Q78" s="460"/>
      <c r="R78" s="460"/>
      <c r="S78" s="460"/>
      <c r="T78" s="460"/>
      <c r="U78" s="356"/>
      <c r="V78" s="570"/>
      <c r="W78" s="571"/>
      <c r="X78" s="568">
        <f t="shared" si="2"/>
        <v>0</v>
      </c>
      <c r="Y78" s="569"/>
      <c r="AD78" s="86" t="str">
        <f t="shared" si="3"/>
        <v/>
      </c>
    </row>
    <row r="79" spans="2:30" ht="42.75" customHeight="1" x14ac:dyDescent="0.25">
      <c r="B79" s="233" t="s">
        <v>96</v>
      </c>
      <c r="C79" s="465"/>
      <c r="D79" s="466"/>
      <c r="E79" s="466"/>
      <c r="F79" s="467"/>
      <c r="G79" s="471"/>
      <c r="H79" s="472"/>
      <c r="I79" s="472"/>
      <c r="J79" s="472"/>
      <c r="K79" s="472"/>
      <c r="L79" s="473"/>
      <c r="M79" s="235"/>
      <c r="N79" s="235"/>
      <c r="P79" s="459"/>
      <c r="Q79" s="460"/>
      <c r="R79" s="460"/>
      <c r="S79" s="460"/>
      <c r="T79" s="460"/>
      <c r="U79" s="356"/>
      <c r="V79" s="570"/>
      <c r="W79" s="571"/>
      <c r="X79" s="568">
        <f t="shared" si="2"/>
        <v>0</v>
      </c>
      <c r="Y79" s="569"/>
      <c r="AD79" s="86" t="str">
        <f t="shared" si="3"/>
        <v/>
      </c>
    </row>
    <row r="80" spans="2:30" ht="42.75" customHeight="1" x14ac:dyDescent="0.25">
      <c r="B80" s="233" t="s">
        <v>97</v>
      </c>
      <c r="C80" s="465"/>
      <c r="D80" s="466"/>
      <c r="E80" s="466"/>
      <c r="F80" s="467"/>
      <c r="G80" s="471"/>
      <c r="H80" s="472"/>
      <c r="I80" s="472"/>
      <c r="J80" s="472"/>
      <c r="K80" s="472"/>
      <c r="L80" s="473"/>
      <c r="M80" s="235"/>
      <c r="N80" s="235"/>
      <c r="P80" s="459"/>
      <c r="Q80" s="460"/>
      <c r="R80" s="460"/>
      <c r="S80" s="460"/>
      <c r="T80" s="460"/>
      <c r="U80" s="356"/>
      <c r="V80" s="570"/>
      <c r="W80" s="571"/>
      <c r="X80" s="568">
        <f t="shared" si="2"/>
        <v>0</v>
      </c>
      <c r="Y80" s="569"/>
      <c r="AD80" s="86" t="str">
        <f t="shared" si="3"/>
        <v/>
      </c>
    </row>
    <row r="81" spans="2:30" ht="42.75" customHeight="1" x14ac:dyDescent="0.25">
      <c r="B81" s="233" t="s">
        <v>98</v>
      </c>
      <c r="C81" s="465"/>
      <c r="D81" s="466"/>
      <c r="E81" s="466"/>
      <c r="F81" s="467"/>
      <c r="G81" s="471"/>
      <c r="H81" s="472"/>
      <c r="I81" s="472"/>
      <c r="J81" s="472"/>
      <c r="K81" s="472"/>
      <c r="L81" s="473"/>
      <c r="M81" s="235"/>
      <c r="N81" s="235"/>
      <c r="P81" s="459"/>
      <c r="Q81" s="460"/>
      <c r="R81" s="460"/>
      <c r="S81" s="460"/>
      <c r="T81" s="460"/>
      <c r="U81" s="356"/>
      <c r="V81" s="570"/>
      <c r="W81" s="571"/>
      <c r="X81" s="568">
        <f t="shared" si="2"/>
        <v>0</v>
      </c>
      <c r="Y81" s="569"/>
      <c r="AD81" s="86" t="str">
        <f t="shared" si="3"/>
        <v/>
      </c>
    </row>
    <row r="82" spans="2:30" ht="42.75" customHeight="1" x14ac:dyDescent="0.25">
      <c r="B82" s="233" t="s">
        <v>99</v>
      </c>
      <c r="C82" s="465"/>
      <c r="D82" s="466"/>
      <c r="E82" s="466"/>
      <c r="F82" s="467"/>
      <c r="G82" s="471"/>
      <c r="H82" s="472"/>
      <c r="I82" s="472"/>
      <c r="J82" s="472"/>
      <c r="K82" s="472"/>
      <c r="L82" s="473"/>
      <c r="M82" s="235"/>
      <c r="N82" s="235"/>
      <c r="P82" s="459"/>
      <c r="Q82" s="460"/>
      <c r="R82" s="460"/>
      <c r="S82" s="460"/>
      <c r="T82" s="460"/>
      <c r="U82" s="356"/>
      <c r="V82" s="570"/>
      <c r="W82" s="571"/>
      <c r="X82" s="568">
        <f t="shared" si="2"/>
        <v>0</v>
      </c>
      <c r="Y82" s="569"/>
      <c r="AD82" s="86" t="str">
        <f t="shared" si="3"/>
        <v/>
      </c>
    </row>
    <row r="83" spans="2:30" ht="42.75" customHeight="1" x14ac:dyDescent="0.25">
      <c r="B83" s="233" t="s">
        <v>100</v>
      </c>
      <c r="C83" s="465"/>
      <c r="D83" s="466"/>
      <c r="E83" s="466"/>
      <c r="F83" s="467"/>
      <c r="G83" s="471"/>
      <c r="H83" s="472"/>
      <c r="I83" s="472"/>
      <c r="J83" s="472"/>
      <c r="K83" s="472"/>
      <c r="L83" s="473"/>
      <c r="M83" s="235"/>
      <c r="N83" s="235"/>
      <c r="P83" s="459"/>
      <c r="Q83" s="460"/>
      <c r="R83" s="460"/>
      <c r="S83" s="460"/>
      <c r="T83" s="460"/>
      <c r="U83" s="356"/>
      <c r="V83" s="570"/>
      <c r="W83" s="571"/>
      <c r="X83" s="568">
        <f t="shared" si="2"/>
        <v>0</v>
      </c>
      <c r="Y83" s="569"/>
      <c r="AD83" s="86" t="str">
        <f t="shared" si="3"/>
        <v/>
      </c>
    </row>
    <row r="84" spans="2:30" ht="42.75" customHeight="1" x14ac:dyDescent="0.25">
      <c r="B84" s="233" t="s">
        <v>101</v>
      </c>
      <c r="C84" s="465"/>
      <c r="D84" s="466"/>
      <c r="E84" s="466"/>
      <c r="F84" s="467"/>
      <c r="G84" s="471"/>
      <c r="H84" s="472"/>
      <c r="I84" s="472"/>
      <c r="J84" s="472"/>
      <c r="K84" s="472"/>
      <c r="L84" s="473"/>
      <c r="M84" s="235"/>
      <c r="N84" s="235"/>
      <c r="P84" s="459"/>
      <c r="Q84" s="460"/>
      <c r="R84" s="460"/>
      <c r="S84" s="460"/>
      <c r="T84" s="460"/>
      <c r="U84" s="356"/>
      <c r="V84" s="570"/>
      <c r="W84" s="571"/>
      <c r="X84" s="568">
        <f t="shared" si="2"/>
        <v>0</v>
      </c>
      <c r="Y84" s="569"/>
      <c r="AD84" s="86" t="str">
        <f t="shared" si="3"/>
        <v/>
      </c>
    </row>
    <row r="85" spans="2:30" ht="42.75" customHeight="1" x14ac:dyDescent="0.25">
      <c r="B85" s="233" t="s">
        <v>102</v>
      </c>
      <c r="C85" s="465"/>
      <c r="D85" s="466"/>
      <c r="E85" s="466"/>
      <c r="F85" s="467"/>
      <c r="G85" s="471"/>
      <c r="H85" s="472"/>
      <c r="I85" s="472"/>
      <c r="J85" s="472"/>
      <c r="K85" s="472"/>
      <c r="L85" s="473"/>
      <c r="M85" s="235"/>
      <c r="N85" s="235"/>
      <c r="P85" s="459"/>
      <c r="Q85" s="460"/>
      <c r="R85" s="460"/>
      <c r="S85" s="460"/>
      <c r="T85" s="460"/>
      <c r="U85" s="356"/>
      <c r="V85" s="570"/>
      <c r="W85" s="571"/>
      <c r="X85" s="568">
        <f t="shared" si="2"/>
        <v>0</v>
      </c>
      <c r="Y85" s="569"/>
      <c r="AD85" s="86" t="str">
        <f t="shared" si="3"/>
        <v/>
      </c>
    </row>
    <row r="86" spans="2:30" ht="42.75" customHeight="1" x14ac:dyDescent="0.25">
      <c r="B86" s="233" t="s">
        <v>103</v>
      </c>
      <c r="C86" s="465"/>
      <c r="D86" s="466"/>
      <c r="E86" s="466"/>
      <c r="F86" s="467"/>
      <c r="G86" s="471"/>
      <c r="H86" s="472"/>
      <c r="I86" s="472"/>
      <c r="J86" s="472"/>
      <c r="K86" s="472"/>
      <c r="L86" s="473"/>
      <c r="M86" s="235"/>
      <c r="N86" s="235"/>
      <c r="P86" s="459"/>
      <c r="Q86" s="460"/>
      <c r="R86" s="460"/>
      <c r="S86" s="460"/>
      <c r="T86" s="460"/>
      <c r="U86" s="356"/>
      <c r="V86" s="570"/>
      <c r="W86" s="571"/>
      <c r="X86" s="568">
        <f t="shared" si="2"/>
        <v>0</v>
      </c>
      <c r="Y86" s="569"/>
      <c r="AD86" s="86" t="str">
        <f t="shared" si="3"/>
        <v/>
      </c>
    </row>
    <row r="87" spans="2:30" ht="42.75" customHeight="1" x14ac:dyDescent="0.25">
      <c r="B87" s="233" t="s">
        <v>104</v>
      </c>
      <c r="C87" s="465"/>
      <c r="D87" s="466"/>
      <c r="E87" s="466"/>
      <c r="F87" s="467"/>
      <c r="G87" s="471"/>
      <c r="H87" s="472"/>
      <c r="I87" s="472"/>
      <c r="J87" s="472"/>
      <c r="K87" s="472"/>
      <c r="L87" s="473"/>
      <c r="M87" s="235"/>
      <c r="N87" s="235"/>
      <c r="P87" s="459"/>
      <c r="Q87" s="460"/>
      <c r="R87" s="460"/>
      <c r="S87" s="460"/>
      <c r="T87" s="460"/>
      <c r="U87" s="356"/>
      <c r="V87" s="570"/>
      <c r="W87" s="571"/>
      <c r="X87" s="568">
        <f t="shared" si="2"/>
        <v>0</v>
      </c>
      <c r="Y87" s="569"/>
      <c r="AD87" s="86" t="str">
        <f t="shared" si="3"/>
        <v/>
      </c>
    </row>
    <row r="88" spans="2:30" ht="42.75" customHeight="1" x14ac:dyDescent="0.25">
      <c r="B88" s="233" t="s">
        <v>105</v>
      </c>
      <c r="C88" s="465"/>
      <c r="D88" s="466"/>
      <c r="E88" s="466"/>
      <c r="F88" s="467"/>
      <c r="G88" s="471"/>
      <c r="H88" s="472"/>
      <c r="I88" s="472"/>
      <c r="J88" s="472"/>
      <c r="K88" s="472"/>
      <c r="L88" s="473"/>
      <c r="M88" s="235"/>
      <c r="N88" s="235"/>
      <c r="P88" s="459"/>
      <c r="Q88" s="460"/>
      <c r="R88" s="460"/>
      <c r="S88" s="460"/>
      <c r="T88" s="460"/>
      <c r="U88" s="356"/>
      <c r="V88" s="570"/>
      <c r="W88" s="571"/>
      <c r="X88" s="568">
        <f t="shared" si="2"/>
        <v>0</v>
      </c>
      <c r="Y88" s="569"/>
      <c r="AD88" s="86" t="str">
        <f t="shared" si="3"/>
        <v/>
      </c>
    </row>
    <row r="89" spans="2:30" ht="42.75" customHeight="1" x14ac:dyDescent="0.25">
      <c r="B89" s="233" t="s">
        <v>106</v>
      </c>
      <c r="C89" s="465"/>
      <c r="D89" s="466"/>
      <c r="E89" s="466"/>
      <c r="F89" s="467"/>
      <c r="G89" s="471"/>
      <c r="H89" s="472"/>
      <c r="I89" s="472"/>
      <c r="J89" s="472"/>
      <c r="K89" s="472"/>
      <c r="L89" s="473"/>
      <c r="M89" s="235"/>
      <c r="N89" s="235"/>
      <c r="P89" s="459"/>
      <c r="Q89" s="460"/>
      <c r="R89" s="460"/>
      <c r="S89" s="460"/>
      <c r="T89" s="460"/>
      <c r="U89" s="356"/>
      <c r="V89" s="570"/>
      <c r="W89" s="571"/>
      <c r="X89" s="568">
        <f t="shared" si="2"/>
        <v>0</v>
      </c>
      <c r="Y89" s="569"/>
      <c r="AD89" s="86" t="str">
        <f t="shared" si="3"/>
        <v/>
      </c>
    </row>
    <row r="90" spans="2:30" ht="42.75" customHeight="1" x14ac:dyDescent="0.25">
      <c r="B90" s="233" t="s">
        <v>107</v>
      </c>
      <c r="C90" s="465"/>
      <c r="D90" s="466"/>
      <c r="E90" s="466"/>
      <c r="F90" s="467"/>
      <c r="G90" s="471"/>
      <c r="H90" s="472"/>
      <c r="I90" s="472"/>
      <c r="J90" s="472"/>
      <c r="K90" s="472"/>
      <c r="L90" s="473"/>
      <c r="M90" s="235"/>
      <c r="N90" s="235"/>
      <c r="P90" s="459"/>
      <c r="Q90" s="460"/>
      <c r="R90" s="460"/>
      <c r="S90" s="460"/>
      <c r="T90" s="460"/>
      <c r="U90" s="356"/>
      <c r="V90" s="570"/>
      <c r="W90" s="571"/>
      <c r="X90" s="568">
        <f t="shared" si="2"/>
        <v>0</v>
      </c>
      <c r="Y90" s="569"/>
      <c r="AD90" s="86" t="str">
        <f t="shared" si="3"/>
        <v/>
      </c>
    </row>
    <row r="91" spans="2:30" ht="42.75" customHeight="1" x14ac:dyDescent="0.25">
      <c r="B91" s="233" t="s">
        <v>108</v>
      </c>
      <c r="C91" s="465"/>
      <c r="D91" s="466"/>
      <c r="E91" s="466"/>
      <c r="F91" s="467"/>
      <c r="G91" s="471"/>
      <c r="H91" s="472"/>
      <c r="I91" s="472"/>
      <c r="J91" s="472"/>
      <c r="K91" s="472"/>
      <c r="L91" s="473"/>
      <c r="M91" s="235"/>
      <c r="N91" s="235"/>
      <c r="P91" s="459"/>
      <c r="Q91" s="460"/>
      <c r="R91" s="460"/>
      <c r="S91" s="460"/>
      <c r="T91" s="460"/>
      <c r="U91" s="356"/>
      <c r="V91" s="570"/>
      <c r="W91" s="571"/>
      <c r="X91" s="568">
        <f t="shared" si="2"/>
        <v>0</v>
      </c>
      <c r="Y91" s="569"/>
      <c r="AD91" s="86" t="str">
        <f t="shared" si="3"/>
        <v/>
      </c>
    </row>
    <row r="92" spans="2:30" ht="42.75" customHeight="1" x14ac:dyDescent="0.25">
      <c r="B92" s="233" t="s">
        <v>109</v>
      </c>
      <c r="C92" s="465"/>
      <c r="D92" s="466"/>
      <c r="E92" s="466"/>
      <c r="F92" s="467"/>
      <c r="G92" s="471"/>
      <c r="H92" s="472"/>
      <c r="I92" s="472"/>
      <c r="J92" s="472"/>
      <c r="K92" s="472"/>
      <c r="L92" s="473"/>
      <c r="M92" s="235"/>
      <c r="N92" s="235"/>
      <c r="P92" s="459"/>
      <c r="Q92" s="460"/>
      <c r="R92" s="460"/>
      <c r="S92" s="460"/>
      <c r="T92" s="460"/>
      <c r="U92" s="356"/>
      <c r="V92" s="570"/>
      <c r="W92" s="571"/>
      <c r="X92" s="568">
        <f t="shared" si="2"/>
        <v>0</v>
      </c>
      <c r="Y92" s="569"/>
      <c r="AD92" s="86" t="str">
        <f t="shared" si="3"/>
        <v/>
      </c>
    </row>
    <row r="93" spans="2:30" ht="42.75" customHeight="1" x14ac:dyDescent="0.25">
      <c r="B93" s="233" t="s">
        <v>110</v>
      </c>
      <c r="C93" s="465"/>
      <c r="D93" s="466"/>
      <c r="E93" s="466"/>
      <c r="F93" s="467"/>
      <c r="G93" s="471"/>
      <c r="H93" s="472"/>
      <c r="I93" s="472"/>
      <c r="J93" s="472"/>
      <c r="K93" s="472"/>
      <c r="L93" s="473"/>
      <c r="M93" s="235"/>
      <c r="N93" s="235"/>
      <c r="P93" s="459"/>
      <c r="Q93" s="460"/>
      <c r="R93" s="460"/>
      <c r="S93" s="460"/>
      <c r="T93" s="460"/>
      <c r="U93" s="356"/>
      <c r="V93" s="570"/>
      <c r="W93" s="571"/>
      <c r="X93" s="568">
        <f t="shared" si="2"/>
        <v>0</v>
      </c>
      <c r="Y93" s="569"/>
      <c r="AD93" s="86" t="str">
        <f t="shared" si="3"/>
        <v/>
      </c>
    </row>
    <row r="94" spans="2:30" ht="42.75" customHeight="1" x14ac:dyDescent="0.25">
      <c r="B94" s="233" t="s">
        <v>111</v>
      </c>
      <c r="C94" s="465"/>
      <c r="D94" s="466"/>
      <c r="E94" s="466"/>
      <c r="F94" s="467"/>
      <c r="G94" s="471"/>
      <c r="H94" s="472"/>
      <c r="I94" s="472"/>
      <c r="J94" s="472"/>
      <c r="K94" s="472"/>
      <c r="L94" s="473"/>
      <c r="M94" s="235"/>
      <c r="N94" s="235"/>
      <c r="P94" s="459"/>
      <c r="Q94" s="460"/>
      <c r="R94" s="460"/>
      <c r="S94" s="460"/>
      <c r="T94" s="460"/>
      <c r="U94" s="356"/>
      <c r="V94" s="570"/>
      <c r="W94" s="571"/>
      <c r="X94" s="568">
        <f t="shared" si="2"/>
        <v>0</v>
      </c>
      <c r="Y94" s="569"/>
      <c r="AD94" s="86" t="str">
        <f t="shared" si="3"/>
        <v/>
      </c>
    </row>
    <row r="95" spans="2:30" ht="42.75" customHeight="1" x14ac:dyDescent="0.25">
      <c r="B95" s="233" t="s">
        <v>112</v>
      </c>
      <c r="C95" s="465"/>
      <c r="D95" s="466"/>
      <c r="E95" s="466"/>
      <c r="F95" s="467"/>
      <c r="G95" s="471"/>
      <c r="H95" s="472"/>
      <c r="I95" s="472"/>
      <c r="J95" s="472"/>
      <c r="K95" s="472"/>
      <c r="L95" s="473"/>
      <c r="M95" s="235"/>
      <c r="N95" s="235"/>
      <c r="P95" s="459"/>
      <c r="Q95" s="460"/>
      <c r="R95" s="460"/>
      <c r="S95" s="460"/>
      <c r="T95" s="460"/>
      <c r="U95" s="356"/>
      <c r="V95" s="570"/>
      <c r="W95" s="571"/>
      <c r="X95" s="568">
        <f t="shared" si="2"/>
        <v>0</v>
      </c>
      <c r="Y95" s="569"/>
      <c r="AD95" s="86" t="str">
        <f t="shared" si="3"/>
        <v/>
      </c>
    </row>
    <row r="96" spans="2:30" ht="42.75" customHeight="1" x14ac:dyDescent="0.25">
      <c r="B96" s="233" t="s">
        <v>113</v>
      </c>
      <c r="C96" s="465"/>
      <c r="D96" s="466"/>
      <c r="E96" s="466"/>
      <c r="F96" s="467"/>
      <c r="G96" s="471"/>
      <c r="H96" s="472"/>
      <c r="I96" s="472"/>
      <c r="J96" s="472"/>
      <c r="K96" s="472"/>
      <c r="L96" s="473"/>
      <c r="M96" s="235"/>
      <c r="N96" s="235"/>
      <c r="P96" s="459"/>
      <c r="Q96" s="460"/>
      <c r="R96" s="460"/>
      <c r="S96" s="460"/>
      <c r="T96" s="460"/>
      <c r="U96" s="356"/>
      <c r="V96" s="570"/>
      <c r="W96" s="571"/>
      <c r="X96" s="568">
        <f t="shared" si="2"/>
        <v>0</v>
      </c>
      <c r="Y96" s="569"/>
      <c r="AD96" s="86" t="str">
        <f t="shared" si="3"/>
        <v/>
      </c>
    </row>
    <row r="97" spans="2:30" ht="42.75" customHeight="1" x14ac:dyDescent="0.25">
      <c r="B97" s="233" t="s">
        <v>114</v>
      </c>
      <c r="C97" s="465"/>
      <c r="D97" s="466"/>
      <c r="E97" s="466"/>
      <c r="F97" s="467"/>
      <c r="G97" s="471"/>
      <c r="H97" s="472"/>
      <c r="I97" s="472"/>
      <c r="J97" s="472"/>
      <c r="K97" s="472"/>
      <c r="L97" s="473"/>
      <c r="M97" s="235"/>
      <c r="N97" s="235"/>
      <c r="P97" s="459"/>
      <c r="Q97" s="460"/>
      <c r="R97" s="460"/>
      <c r="S97" s="460"/>
      <c r="T97" s="460"/>
      <c r="U97" s="356"/>
      <c r="V97" s="570"/>
      <c r="W97" s="571"/>
      <c r="X97" s="568">
        <f t="shared" si="2"/>
        <v>0</v>
      </c>
      <c r="Y97" s="569"/>
      <c r="AD97" s="86" t="str">
        <f t="shared" si="3"/>
        <v/>
      </c>
    </row>
    <row r="98" spans="2:30" ht="42.75" customHeight="1" x14ac:dyDescent="0.25">
      <c r="B98" s="233" t="s">
        <v>115</v>
      </c>
      <c r="C98" s="465"/>
      <c r="D98" s="466"/>
      <c r="E98" s="466"/>
      <c r="F98" s="467"/>
      <c r="G98" s="471"/>
      <c r="H98" s="472"/>
      <c r="I98" s="472"/>
      <c r="J98" s="472"/>
      <c r="K98" s="472"/>
      <c r="L98" s="473"/>
      <c r="M98" s="235"/>
      <c r="N98" s="235"/>
      <c r="P98" s="459"/>
      <c r="Q98" s="460"/>
      <c r="R98" s="460"/>
      <c r="S98" s="460"/>
      <c r="T98" s="460"/>
      <c r="U98" s="356"/>
      <c r="V98" s="570"/>
      <c r="W98" s="571"/>
      <c r="X98" s="568">
        <f t="shared" si="2"/>
        <v>0</v>
      </c>
      <c r="Y98" s="569"/>
      <c r="AD98" s="86" t="str">
        <f t="shared" si="3"/>
        <v/>
      </c>
    </row>
    <row r="99" spans="2:30" ht="42.75" customHeight="1" x14ac:dyDescent="0.25">
      <c r="B99" s="233" t="s">
        <v>116</v>
      </c>
      <c r="C99" s="465"/>
      <c r="D99" s="466"/>
      <c r="E99" s="466"/>
      <c r="F99" s="467"/>
      <c r="G99" s="471"/>
      <c r="H99" s="472"/>
      <c r="I99" s="472"/>
      <c r="J99" s="472"/>
      <c r="K99" s="472"/>
      <c r="L99" s="473"/>
      <c r="M99" s="235"/>
      <c r="N99" s="235"/>
      <c r="P99" s="459"/>
      <c r="Q99" s="460"/>
      <c r="R99" s="460"/>
      <c r="S99" s="460"/>
      <c r="T99" s="460"/>
      <c r="U99" s="356"/>
      <c r="V99" s="570"/>
      <c r="W99" s="571"/>
      <c r="X99" s="568">
        <f t="shared" si="2"/>
        <v>0</v>
      </c>
      <c r="Y99" s="569"/>
      <c r="AD99" s="86" t="str">
        <f t="shared" si="3"/>
        <v/>
      </c>
    </row>
    <row r="100" spans="2:30" ht="42.75" customHeight="1" x14ac:dyDescent="0.25">
      <c r="B100" s="233" t="s">
        <v>117</v>
      </c>
      <c r="C100" s="465"/>
      <c r="D100" s="466"/>
      <c r="E100" s="466"/>
      <c r="F100" s="467"/>
      <c r="G100" s="471"/>
      <c r="H100" s="472"/>
      <c r="I100" s="472"/>
      <c r="J100" s="472"/>
      <c r="K100" s="472"/>
      <c r="L100" s="473"/>
      <c r="M100" s="235"/>
      <c r="N100" s="235"/>
      <c r="P100" s="459"/>
      <c r="Q100" s="460"/>
      <c r="R100" s="460"/>
      <c r="S100" s="460"/>
      <c r="T100" s="460"/>
      <c r="U100" s="356"/>
      <c r="V100" s="570"/>
      <c r="W100" s="571"/>
      <c r="X100" s="568">
        <f t="shared" si="2"/>
        <v>0</v>
      </c>
      <c r="Y100" s="569"/>
      <c r="AD100" s="86" t="str">
        <f t="shared" si="3"/>
        <v/>
      </c>
    </row>
    <row r="101" spans="2:30" ht="42.75" customHeight="1" x14ac:dyDescent="0.25">
      <c r="B101" s="233" t="s">
        <v>118</v>
      </c>
      <c r="C101" s="465"/>
      <c r="D101" s="466"/>
      <c r="E101" s="466"/>
      <c r="F101" s="467"/>
      <c r="G101" s="471"/>
      <c r="H101" s="472"/>
      <c r="I101" s="472"/>
      <c r="J101" s="472"/>
      <c r="K101" s="472"/>
      <c r="L101" s="473"/>
      <c r="M101" s="235"/>
      <c r="N101" s="235"/>
      <c r="P101" s="459"/>
      <c r="Q101" s="460"/>
      <c r="R101" s="460"/>
      <c r="S101" s="460"/>
      <c r="T101" s="460"/>
      <c r="U101" s="356"/>
      <c r="V101" s="570"/>
      <c r="W101" s="571"/>
      <c r="X101" s="568">
        <f t="shared" si="2"/>
        <v>0</v>
      </c>
      <c r="Y101" s="569"/>
      <c r="AD101" s="86" t="str">
        <f t="shared" si="3"/>
        <v/>
      </c>
    </row>
    <row r="102" spans="2:30" ht="42.75" customHeight="1" x14ac:dyDescent="0.25">
      <c r="B102" s="233" t="s">
        <v>119</v>
      </c>
      <c r="C102" s="465"/>
      <c r="D102" s="466"/>
      <c r="E102" s="466"/>
      <c r="F102" s="467"/>
      <c r="G102" s="471"/>
      <c r="H102" s="472"/>
      <c r="I102" s="472"/>
      <c r="J102" s="472"/>
      <c r="K102" s="472"/>
      <c r="L102" s="473"/>
      <c r="M102" s="235"/>
      <c r="N102" s="235"/>
      <c r="P102" s="459"/>
      <c r="Q102" s="460"/>
      <c r="R102" s="460"/>
      <c r="S102" s="460"/>
      <c r="T102" s="460"/>
      <c r="U102" s="356"/>
      <c r="V102" s="570"/>
      <c r="W102" s="571"/>
      <c r="X102" s="568">
        <f t="shared" si="2"/>
        <v>0</v>
      </c>
      <c r="Y102" s="569"/>
      <c r="AD102" s="86" t="str">
        <f t="shared" si="3"/>
        <v/>
      </c>
    </row>
    <row r="103" spans="2:30" ht="42.75" customHeight="1" x14ac:dyDescent="0.25">
      <c r="B103" s="233" t="s">
        <v>120</v>
      </c>
      <c r="C103" s="465"/>
      <c r="D103" s="466"/>
      <c r="E103" s="466"/>
      <c r="F103" s="467"/>
      <c r="G103" s="471"/>
      <c r="H103" s="472"/>
      <c r="I103" s="472"/>
      <c r="J103" s="472"/>
      <c r="K103" s="472"/>
      <c r="L103" s="473"/>
      <c r="M103" s="235"/>
      <c r="N103" s="235"/>
      <c r="P103" s="459"/>
      <c r="Q103" s="460"/>
      <c r="R103" s="460"/>
      <c r="S103" s="460"/>
      <c r="T103" s="460"/>
      <c r="U103" s="356"/>
      <c r="V103" s="570"/>
      <c r="W103" s="571"/>
      <c r="X103" s="568">
        <f t="shared" si="2"/>
        <v>0</v>
      </c>
      <c r="Y103" s="569"/>
      <c r="AD103" s="86" t="str">
        <f t="shared" si="3"/>
        <v/>
      </c>
    </row>
    <row r="104" spans="2:30" ht="42.75" customHeight="1" x14ac:dyDescent="0.25">
      <c r="B104" s="233" t="s">
        <v>121</v>
      </c>
      <c r="C104" s="465"/>
      <c r="D104" s="466"/>
      <c r="E104" s="466"/>
      <c r="F104" s="467"/>
      <c r="G104" s="471"/>
      <c r="H104" s="472"/>
      <c r="I104" s="472"/>
      <c r="J104" s="472"/>
      <c r="K104" s="472"/>
      <c r="L104" s="473"/>
      <c r="M104" s="235"/>
      <c r="N104" s="235"/>
      <c r="P104" s="459"/>
      <c r="Q104" s="460"/>
      <c r="R104" s="460"/>
      <c r="S104" s="460"/>
      <c r="T104" s="460"/>
      <c r="U104" s="356"/>
      <c r="V104" s="570"/>
      <c r="W104" s="571"/>
      <c r="X104" s="568">
        <f t="shared" si="2"/>
        <v>0</v>
      </c>
      <c r="Y104" s="569"/>
      <c r="AD104" s="86" t="str">
        <f t="shared" si="3"/>
        <v/>
      </c>
    </row>
    <row r="105" spans="2:30" ht="42.75" customHeight="1" x14ac:dyDescent="0.25">
      <c r="B105" s="233" t="s">
        <v>122</v>
      </c>
      <c r="C105" s="465"/>
      <c r="D105" s="466"/>
      <c r="E105" s="466"/>
      <c r="F105" s="467"/>
      <c r="G105" s="471"/>
      <c r="H105" s="472"/>
      <c r="I105" s="472"/>
      <c r="J105" s="472"/>
      <c r="K105" s="472"/>
      <c r="L105" s="473"/>
      <c r="M105" s="235"/>
      <c r="N105" s="235"/>
      <c r="P105" s="459"/>
      <c r="Q105" s="460"/>
      <c r="R105" s="460"/>
      <c r="S105" s="460"/>
      <c r="T105" s="460"/>
      <c r="U105" s="356"/>
      <c r="V105" s="570"/>
      <c r="W105" s="571"/>
      <c r="X105" s="568">
        <f t="shared" si="2"/>
        <v>0</v>
      </c>
      <c r="Y105" s="569"/>
      <c r="AD105" s="86" t="str">
        <f t="shared" si="3"/>
        <v/>
      </c>
    </row>
    <row r="106" spans="2:30" ht="42.75" customHeight="1" x14ac:dyDescent="0.25">
      <c r="B106" s="233" t="s">
        <v>123</v>
      </c>
      <c r="C106" s="465"/>
      <c r="D106" s="466"/>
      <c r="E106" s="466"/>
      <c r="F106" s="467"/>
      <c r="G106" s="471"/>
      <c r="H106" s="472"/>
      <c r="I106" s="472"/>
      <c r="J106" s="472"/>
      <c r="K106" s="472"/>
      <c r="L106" s="473"/>
      <c r="M106" s="235"/>
      <c r="N106" s="235"/>
      <c r="P106" s="459"/>
      <c r="Q106" s="460"/>
      <c r="R106" s="460"/>
      <c r="S106" s="460"/>
      <c r="T106" s="460"/>
      <c r="U106" s="356"/>
      <c r="V106" s="570"/>
      <c r="W106" s="571"/>
      <c r="X106" s="568">
        <f t="shared" si="2"/>
        <v>0</v>
      </c>
      <c r="Y106" s="569"/>
      <c r="AD106" s="86" t="str">
        <f t="shared" si="3"/>
        <v/>
      </c>
    </row>
    <row r="107" spans="2:30" ht="42.75" customHeight="1" x14ac:dyDescent="0.25">
      <c r="B107" s="233" t="s">
        <v>124</v>
      </c>
      <c r="C107" s="465"/>
      <c r="D107" s="466"/>
      <c r="E107" s="466"/>
      <c r="F107" s="467"/>
      <c r="G107" s="471"/>
      <c r="H107" s="472"/>
      <c r="I107" s="472"/>
      <c r="J107" s="472"/>
      <c r="K107" s="472"/>
      <c r="L107" s="473"/>
      <c r="M107" s="235"/>
      <c r="N107" s="235"/>
      <c r="P107" s="459"/>
      <c r="Q107" s="460"/>
      <c r="R107" s="460"/>
      <c r="S107" s="460"/>
      <c r="T107" s="460"/>
      <c r="U107" s="356"/>
      <c r="V107" s="570"/>
      <c r="W107" s="571"/>
      <c r="X107" s="568">
        <f t="shared" si="2"/>
        <v>0</v>
      </c>
      <c r="Y107" s="569"/>
      <c r="AD107" s="86" t="str">
        <f t="shared" si="3"/>
        <v/>
      </c>
    </row>
    <row r="108" spans="2:30" ht="42.75" customHeight="1" x14ac:dyDescent="0.25">
      <c r="B108" s="233" t="s">
        <v>125</v>
      </c>
      <c r="C108" s="465"/>
      <c r="D108" s="466"/>
      <c r="E108" s="466"/>
      <c r="F108" s="467"/>
      <c r="G108" s="471"/>
      <c r="H108" s="472"/>
      <c r="I108" s="472"/>
      <c r="J108" s="472"/>
      <c r="K108" s="472"/>
      <c r="L108" s="473"/>
      <c r="M108" s="235"/>
      <c r="N108" s="235"/>
      <c r="P108" s="459"/>
      <c r="Q108" s="460"/>
      <c r="R108" s="460"/>
      <c r="S108" s="460"/>
      <c r="T108" s="460"/>
      <c r="U108" s="356"/>
      <c r="V108" s="570"/>
      <c r="W108" s="571"/>
      <c r="X108" s="568">
        <f t="shared" si="2"/>
        <v>0</v>
      </c>
      <c r="Y108" s="569"/>
      <c r="AD108" s="86" t="str">
        <f t="shared" si="3"/>
        <v/>
      </c>
    </row>
    <row r="109" spans="2:30" ht="42.75" customHeight="1" x14ac:dyDescent="0.25">
      <c r="B109" s="233" t="s">
        <v>126</v>
      </c>
      <c r="C109" s="465"/>
      <c r="D109" s="466"/>
      <c r="E109" s="466"/>
      <c r="F109" s="467"/>
      <c r="G109" s="471"/>
      <c r="H109" s="472"/>
      <c r="I109" s="472"/>
      <c r="J109" s="472"/>
      <c r="K109" s="472"/>
      <c r="L109" s="473"/>
      <c r="M109" s="235"/>
      <c r="N109" s="235"/>
      <c r="P109" s="459"/>
      <c r="Q109" s="460"/>
      <c r="R109" s="460"/>
      <c r="S109" s="460"/>
      <c r="T109" s="460"/>
      <c r="U109" s="356"/>
      <c r="V109" s="570"/>
      <c r="W109" s="571"/>
      <c r="X109" s="568">
        <f t="shared" si="2"/>
        <v>0</v>
      </c>
      <c r="Y109" s="569"/>
      <c r="AD109" s="86" t="str">
        <f t="shared" si="3"/>
        <v/>
      </c>
    </row>
    <row r="110" spans="2:30" ht="7.5" customHeight="1" x14ac:dyDescent="0.25">
      <c r="C110" s="1"/>
      <c r="H110" s="20"/>
      <c r="P110" s="220"/>
      <c r="Q110" s="220"/>
      <c r="R110" s="220"/>
      <c r="X110" s="221"/>
      <c r="Y110" s="221"/>
      <c r="Z110" s="27"/>
      <c r="AA110" s="27"/>
    </row>
    <row r="111" spans="2:30" ht="30.75" customHeight="1" x14ac:dyDescent="0.25">
      <c r="B111" s="237"/>
      <c r="C111" s="105"/>
      <c r="D111" s="105"/>
      <c r="E111" s="105"/>
      <c r="P111" s="220"/>
      <c r="Q111" s="220"/>
      <c r="R111" s="220"/>
      <c r="U111" s="27"/>
      <c r="V111" s="27"/>
      <c r="W111" s="230" t="s">
        <v>127</v>
      </c>
      <c r="X111" s="479">
        <f>SUM(X50:Y109)</f>
        <v>0</v>
      </c>
      <c r="Y111" s="480"/>
      <c r="Z111" s="27"/>
      <c r="AA111" s="27"/>
    </row>
    <row r="112" spans="2:30" ht="7.5" customHeight="1" x14ac:dyDescent="0.25">
      <c r="C112" s="1"/>
      <c r="H112" s="20"/>
      <c r="P112" s="57"/>
      <c r="Q112" s="57"/>
      <c r="R112" s="57"/>
      <c r="Z112" s="27"/>
      <c r="AA112" s="27"/>
    </row>
    <row r="113" spans="1:43" ht="13.5" customHeight="1" x14ac:dyDescent="0.25">
      <c r="A113" s="175"/>
      <c r="B113" s="27"/>
      <c r="C113" s="27"/>
      <c r="D113" s="27"/>
      <c r="E113" s="27"/>
      <c r="F113" s="27"/>
      <c r="G113" s="27"/>
      <c r="H113" s="27"/>
      <c r="I113" s="27"/>
      <c r="J113" s="27"/>
      <c r="P113" s="27"/>
      <c r="Q113" s="27"/>
      <c r="R113" s="27"/>
      <c r="S113" s="218"/>
      <c r="T113" s="218"/>
      <c r="X113" s="58"/>
      <c r="Y113" s="229"/>
      <c r="Z113" s="218"/>
      <c r="AA113" s="27"/>
    </row>
    <row r="114" spans="1:43" ht="32.25" customHeight="1" x14ac:dyDescent="0.25">
      <c r="A114" s="175"/>
      <c r="B114" s="27"/>
      <c r="C114" s="27"/>
      <c r="D114" s="27"/>
      <c r="E114" s="27"/>
      <c r="F114" s="27"/>
      <c r="G114" s="27"/>
      <c r="H114" s="27"/>
      <c r="I114" s="27"/>
      <c r="J114" s="27"/>
      <c r="P114" s="27"/>
      <c r="Q114" s="27"/>
      <c r="R114" s="27"/>
      <c r="S114" s="218"/>
      <c r="T114" s="218"/>
      <c r="Z114" s="218"/>
      <c r="AA114" s="27"/>
    </row>
    <row r="115" spans="1:43" ht="40.5" customHeight="1" x14ac:dyDescent="0.25">
      <c r="B115" s="474" t="s">
        <v>128</v>
      </c>
      <c r="C115" s="474"/>
      <c r="D115" s="474"/>
      <c r="E115" s="474"/>
      <c r="F115" s="27"/>
      <c r="G115" s="27"/>
      <c r="H115" s="27"/>
      <c r="I115" s="27"/>
      <c r="J115" s="27"/>
      <c r="P115" s="572" t="s">
        <v>59</v>
      </c>
      <c r="Q115" s="572"/>
      <c r="R115" s="54"/>
      <c r="S115" s="54"/>
      <c r="T115" s="54"/>
    </row>
    <row r="116" spans="1:43" ht="96.75" customHeight="1" x14ac:dyDescent="0.25">
      <c r="B116" s="227" t="s">
        <v>129</v>
      </c>
      <c r="C116" s="468" t="s">
        <v>130</v>
      </c>
      <c r="D116" s="469"/>
      <c r="E116" s="469"/>
      <c r="F116" s="470"/>
      <c r="G116" s="468" t="s">
        <v>131</v>
      </c>
      <c r="H116" s="469"/>
      <c r="I116" s="469"/>
      <c r="J116" s="469"/>
      <c r="K116" s="469"/>
      <c r="L116" s="470"/>
      <c r="M116" s="475" t="s">
        <v>63</v>
      </c>
      <c r="N116" s="476"/>
      <c r="P116" s="592" t="s">
        <v>132</v>
      </c>
      <c r="Q116" s="540"/>
      <c r="R116" s="540"/>
      <c r="S116" s="540"/>
      <c r="T116" s="540"/>
      <c r="U116" s="593"/>
      <c r="V116" s="344" t="s">
        <v>133</v>
      </c>
      <c r="W116" s="343" t="s">
        <v>134</v>
      </c>
      <c r="X116" s="592" t="s">
        <v>66</v>
      </c>
      <c r="Y116" s="593"/>
    </row>
    <row r="117" spans="1:43" ht="43.5" customHeight="1" x14ac:dyDescent="0.25">
      <c r="B117" s="233" t="s">
        <v>67</v>
      </c>
      <c r="C117" s="465" t="s">
        <v>135</v>
      </c>
      <c r="D117" s="466"/>
      <c r="E117" s="466"/>
      <c r="F117" s="467"/>
      <c r="G117" s="465"/>
      <c r="H117" s="466"/>
      <c r="I117" s="466"/>
      <c r="J117" s="466"/>
      <c r="K117" s="466"/>
      <c r="L117" s="467"/>
      <c r="M117" s="463"/>
      <c r="N117" s="464"/>
      <c r="P117" s="481"/>
      <c r="Q117" s="482"/>
      <c r="R117" s="482"/>
      <c r="S117" s="482"/>
      <c r="T117" s="482"/>
      <c r="U117" s="483"/>
      <c r="V117" s="345"/>
      <c r="W117" s="342"/>
      <c r="X117" s="484">
        <f>IF(V117="",W117*1,V117*W117)</f>
        <v>0</v>
      </c>
      <c r="Y117" s="485"/>
      <c r="Z117" s="349"/>
      <c r="AA117" s="86"/>
      <c r="AB117" s="86"/>
      <c r="AC117" s="86"/>
      <c r="AD117" s="86" t="str">
        <f>IF(OR(C117="Välj tjänst",C117=""),"",B117&amp;" "&amp;C117)</f>
        <v/>
      </c>
      <c r="AE117" s="86"/>
      <c r="AF117" s="86"/>
      <c r="AG117" s="86"/>
      <c r="AH117" s="86"/>
      <c r="AI117" s="86"/>
      <c r="AJ117" s="86"/>
      <c r="AK117" s="86"/>
      <c r="AL117" s="86"/>
      <c r="AM117" s="86"/>
      <c r="AN117" s="86"/>
      <c r="AO117" s="86"/>
      <c r="AP117" s="86"/>
      <c r="AQ117" s="86"/>
    </row>
    <row r="118" spans="1:43" ht="42.75" customHeight="1" x14ac:dyDescent="0.25">
      <c r="B118" s="233" t="s">
        <v>68</v>
      </c>
      <c r="C118" s="465" t="s">
        <v>135</v>
      </c>
      <c r="D118" s="466"/>
      <c r="E118" s="466"/>
      <c r="F118" s="467"/>
      <c r="G118" s="465"/>
      <c r="H118" s="466"/>
      <c r="I118" s="466"/>
      <c r="J118" s="466"/>
      <c r="K118" s="466"/>
      <c r="L118" s="467"/>
      <c r="M118" s="463"/>
      <c r="N118" s="464"/>
      <c r="P118" s="481"/>
      <c r="Q118" s="482"/>
      <c r="R118" s="482"/>
      <c r="S118" s="482"/>
      <c r="T118" s="482"/>
      <c r="U118" s="483"/>
      <c r="V118" s="345"/>
      <c r="W118" s="342"/>
      <c r="X118" s="484">
        <f t="shared" ref="X118:X131" si="4">IF(V118="",W118*1,V118*W118)</f>
        <v>0</v>
      </c>
      <c r="Y118" s="485"/>
      <c r="AD118" s="86" t="str">
        <f t="shared" ref="AD118:AD181" si="5">IF(OR(C118="Välj tjänst",C118=""),"",B118&amp;" "&amp;C118)</f>
        <v/>
      </c>
    </row>
    <row r="119" spans="1:43" ht="42.75" customHeight="1" x14ac:dyDescent="0.25">
      <c r="B119" s="233" t="s">
        <v>69</v>
      </c>
      <c r="C119" s="465" t="s">
        <v>135</v>
      </c>
      <c r="D119" s="466"/>
      <c r="E119" s="466"/>
      <c r="F119" s="467"/>
      <c r="G119" s="465"/>
      <c r="H119" s="466"/>
      <c r="I119" s="466"/>
      <c r="J119" s="466"/>
      <c r="K119" s="466"/>
      <c r="L119" s="467"/>
      <c r="M119" s="463"/>
      <c r="N119" s="464"/>
      <c r="P119" s="481"/>
      <c r="Q119" s="482"/>
      <c r="R119" s="482"/>
      <c r="S119" s="482"/>
      <c r="T119" s="482"/>
      <c r="U119" s="483"/>
      <c r="V119" s="345"/>
      <c r="W119" s="342"/>
      <c r="X119" s="484">
        <f t="shared" si="4"/>
        <v>0</v>
      </c>
      <c r="Y119" s="485"/>
      <c r="AD119" s="86" t="str">
        <f t="shared" si="5"/>
        <v/>
      </c>
    </row>
    <row r="120" spans="1:43" ht="42.75" customHeight="1" x14ac:dyDescent="0.25">
      <c r="B120" s="233" t="s">
        <v>70</v>
      </c>
      <c r="C120" s="465" t="s">
        <v>135</v>
      </c>
      <c r="D120" s="466"/>
      <c r="E120" s="466"/>
      <c r="F120" s="467"/>
      <c r="G120" s="465"/>
      <c r="H120" s="466"/>
      <c r="I120" s="466"/>
      <c r="J120" s="466"/>
      <c r="K120" s="466"/>
      <c r="L120" s="467"/>
      <c r="M120" s="463"/>
      <c r="N120" s="464"/>
      <c r="P120" s="481"/>
      <c r="Q120" s="482"/>
      <c r="R120" s="482"/>
      <c r="S120" s="482"/>
      <c r="T120" s="482"/>
      <c r="U120" s="483"/>
      <c r="V120" s="345"/>
      <c r="W120" s="342"/>
      <c r="X120" s="484">
        <f t="shared" si="4"/>
        <v>0</v>
      </c>
      <c r="Y120" s="485"/>
      <c r="AD120" s="86" t="str">
        <f t="shared" si="5"/>
        <v/>
      </c>
    </row>
    <row r="121" spans="1:43" ht="42.75" customHeight="1" x14ac:dyDescent="0.25">
      <c r="B121" s="233" t="s">
        <v>71</v>
      </c>
      <c r="C121" s="465" t="s">
        <v>135</v>
      </c>
      <c r="D121" s="466"/>
      <c r="E121" s="466"/>
      <c r="F121" s="467"/>
      <c r="G121" s="465"/>
      <c r="H121" s="466"/>
      <c r="I121" s="466"/>
      <c r="J121" s="466"/>
      <c r="K121" s="466"/>
      <c r="L121" s="467"/>
      <c r="M121" s="463"/>
      <c r="N121" s="464"/>
      <c r="P121" s="481"/>
      <c r="Q121" s="482"/>
      <c r="R121" s="482"/>
      <c r="S121" s="482"/>
      <c r="T121" s="482"/>
      <c r="U121" s="483"/>
      <c r="V121" s="345"/>
      <c r="W121" s="342"/>
      <c r="X121" s="484">
        <f t="shared" si="4"/>
        <v>0</v>
      </c>
      <c r="Y121" s="485"/>
      <c r="AD121" s="86" t="str">
        <f t="shared" si="5"/>
        <v/>
      </c>
    </row>
    <row r="122" spans="1:43" ht="42.75" customHeight="1" x14ac:dyDescent="0.25">
      <c r="B122" s="233" t="s">
        <v>72</v>
      </c>
      <c r="C122" s="465" t="s">
        <v>135</v>
      </c>
      <c r="D122" s="466"/>
      <c r="E122" s="466"/>
      <c r="F122" s="467"/>
      <c r="G122" s="465"/>
      <c r="H122" s="466"/>
      <c r="I122" s="466"/>
      <c r="J122" s="466"/>
      <c r="K122" s="466"/>
      <c r="L122" s="467"/>
      <c r="M122" s="463"/>
      <c r="N122" s="464"/>
      <c r="P122" s="481"/>
      <c r="Q122" s="482"/>
      <c r="R122" s="482"/>
      <c r="S122" s="482"/>
      <c r="T122" s="482"/>
      <c r="U122" s="483"/>
      <c r="V122" s="345"/>
      <c r="W122" s="342"/>
      <c r="X122" s="484">
        <f t="shared" si="4"/>
        <v>0</v>
      </c>
      <c r="Y122" s="485"/>
      <c r="AD122" s="86" t="str">
        <f t="shared" si="5"/>
        <v/>
      </c>
    </row>
    <row r="123" spans="1:43" ht="42.75" customHeight="1" x14ac:dyDescent="0.25">
      <c r="B123" s="233" t="s">
        <v>73</v>
      </c>
      <c r="C123" s="465" t="s">
        <v>135</v>
      </c>
      <c r="D123" s="466"/>
      <c r="E123" s="466"/>
      <c r="F123" s="467"/>
      <c r="G123" s="465"/>
      <c r="H123" s="466"/>
      <c r="I123" s="466"/>
      <c r="J123" s="466"/>
      <c r="K123" s="466"/>
      <c r="L123" s="467"/>
      <c r="M123" s="463"/>
      <c r="N123" s="464"/>
      <c r="P123" s="481"/>
      <c r="Q123" s="482"/>
      <c r="R123" s="482"/>
      <c r="S123" s="482"/>
      <c r="T123" s="482"/>
      <c r="U123" s="483"/>
      <c r="V123" s="345"/>
      <c r="W123" s="342"/>
      <c r="X123" s="484">
        <f t="shared" si="4"/>
        <v>0</v>
      </c>
      <c r="Y123" s="485"/>
      <c r="AD123" s="86" t="str">
        <f t="shared" si="5"/>
        <v/>
      </c>
    </row>
    <row r="124" spans="1:43" ht="42.75" customHeight="1" x14ac:dyDescent="0.25">
      <c r="B124" s="233" t="s">
        <v>74</v>
      </c>
      <c r="C124" s="465" t="s">
        <v>135</v>
      </c>
      <c r="D124" s="466"/>
      <c r="E124" s="466"/>
      <c r="F124" s="467"/>
      <c r="G124" s="465"/>
      <c r="H124" s="466"/>
      <c r="I124" s="466"/>
      <c r="J124" s="466"/>
      <c r="K124" s="466"/>
      <c r="L124" s="467"/>
      <c r="M124" s="463"/>
      <c r="N124" s="464"/>
      <c r="P124" s="481"/>
      <c r="Q124" s="482"/>
      <c r="R124" s="482"/>
      <c r="S124" s="482"/>
      <c r="T124" s="482"/>
      <c r="U124" s="483"/>
      <c r="V124" s="345"/>
      <c r="W124" s="342"/>
      <c r="X124" s="484">
        <f t="shared" si="4"/>
        <v>0</v>
      </c>
      <c r="Y124" s="485"/>
      <c r="AD124" s="86" t="str">
        <f t="shared" si="5"/>
        <v/>
      </c>
    </row>
    <row r="125" spans="1:43" ht="42.75" customHeight="1" x14ac:dyDescent="0.25">
      <c r="B125" s="233" t="s">
        <v>75</v>
      </c>
      <c r="C125" s="465" t="s">
        <v>135</v>
      </c>
      <c r="D125" s="466"/>
      <c r="E125" s="466"/>
      <c r="F125" s="467"/>
      <c r="G125" s="465"/>
      <c r="H125" s="466"/>
      <c r="I125" s="466"/>
      <c r="J125" s="466"/>
      <c r="K125" s="466"/>
      <c r="L125" s="467"/>
      <c r="M125" s="463"/>
      <c r="N125" s="464"/>
      <c r="P125" s="481"/>
      <c r="Q125" s="482"/>
      <c r="R125" s="482"/>
      <c r="S125" s="482"/>
      <c r="T125" s="482"/>
      <c r="U125" s="483"/>
      <c r="V125" s="345"/>
      <c r="W125" s="342"/>
      <c r="X125" s="484">
        <f t="shared" si="4"/>
        <v>0</v>
      </c>
      <c r="Y125" s="485"/>
      <c r="AD125" s="86" t="str">
        <f t="shared" si="5"/>
        <v/>
      </c>
    </row>
    <row r="126" spans="1:43" ht="42.75" customHeight="1" x14ac:dyDescent="0.25">
      <c r="B126" s="233" t="s">
        <v>76</v>
      </c>
      <c r="C126" s="465" t="s">
        <v>135</v>
      </c>
      <c r="D126" s="466"/>
      <c r="E126" s="466"/>
      <c r="F126" s="467"/>
      <c r="G126" s="465"/>
      <c r="H126" s="466"/>
      <c r="I126" s="466"/>
      <c r="J126" s="466"/>
      <c r="K126" s="466"/>
      <c r="L126" s="467"/>
      <c r="M126" s="463"/>
      <c r="N126" s="464"/>
      <c r="P126" s="481"/>
      <c r="Q126" s="482"/>
      <c r="R126" s="482"/>
      <c r="S126" s="482"/>
      <c r="T126" s="482"/>
      <c r="U126" s="483"/>
      <c r="V126" s="345"/>
      <c r="W126" s="342"/>
      <c r="X126" s="484">
        <f t="shared" si="4"/>
        <v>0</v>
      </c>
      <c r="Y126" s="485"/>
      <c r="AD126" s="86" t="str">
        <f t="shared" si="5"/>
        <v/>
      </c>
    </row>
    <row r="127" spans="1:43" ht="42.75" customHeight="1" x14ac:dyDescent="0.25">
      <c r="B127" s="233" t="s">
        <v>77</v>
      </c>
      <c r="C127" s="465" t="s">
        <v>135</v>
      </c>
      <c r="D127" s="466"/>
      <c r="E127" s="466"/>
      <c r="F127" s="467"/>
      <c r="G127" s="465"/>
      <c r="H127" s="466"/>
      <c r="I127" s="466"/>
      <c r="J127" s="466"/>
      <c r="K127" s="466"/>
      <c r="L127" s="467"/>
      <c r="M127" s="463"/>
      <c r="N127" s="464"/>
      <c r="P127" s="481"/>
      <c r="Q127" s="482"/>
      <c r="R127" s="482"/>
      <c r="S127" s="482"/>
      <c r="T127" s="482"/>
      <c r="U127" s="483"/>
      <c r="V127" s="345"/>
      <c r="W127" s="342"/>
      <c r="X127" s="484">
        <f t="shared" si="4"/>
        <v>0</v>
      </c>
      <c r="Y127" s="485"/>
      <c r="AD127" s="86" t="str">
        <f t="shared" si="5"/>
        <v/>
      </c>
    </row>
    <row r="128" spans="1:43" ht="42.75" customHeight="1" x14ac:dyDescent="0.25">
      <c r="B128" s="233" t="s">
        <v>78</v>
      </c>
      <c r="C128" s="465" t="s">
        <v>135</v>
      </c>
      <c r="D128" s="466"/>
      <c r="E128" s="466"/>
      <c r="F128" s="467"/>
      <c r="G128" s="465"/>
      <c r="H128" s="466"/>
      <c r="I128" s="466"/>
      <c r="J128" s="466"/>
      <c r="K128" s="466"/>
      <c r="L128" s="467"/>
      <c r="M128" s="463"/>
      <c r="N128" s="464"/>
      <c r="P128" s="481"/>
      <c r="Q128" s="482"/>
      <c r="R128" s="482"/>
      <c r="S128" s="482"/>
      <c r="T128" s="482"/>
      <c r="U128" s="483"/>
      <c r="V128" s="345"/>
      <c r="W128" s="342"/>
      <c r="X128" s="484">
        <f t="shared" si="4"/>
        <v>0</v>
      </c>
      <c r="Y128" s="485"/>
      <c r="AD128" s="86" t="str">
        <f t="shared" si="5"/>
        <v/>
      </c>
    </row>
    <row r="129" spans="2:30" ht="42.75" customHeight="1" x14ac:dyDescent="0.25">
      <c r="B129" s="233" t="s">
        <v>79</v>
      </c>
      <c r="C129" s="465" t="s">
        <v>135</v>
      </c>
      <c r="D129" s="466"/>
      <c r="E129" s="466"/>
      <c r="F129" s="467"/>
      <c r="G129" s="465"/>
      <c r="H129" s="466"/>
      <c r="I129" s="466"/>
      <c r="J129" s="466"/>
      <c r="K129" s="466"/>
      <c r="L129" s="467"/>
      <c r="M129" s="463"/>
      <c r="N129" s="464"/>
      <c r="P129" s="481"/>
      <c r="Q129" s="482"/>
      <c r="R129" s="482"/>
      <c r="S129" s="482"/>
      <c r="T129" s="482"/>
      <c r="U129" s="483"/>
      <c r="V129" s="345"/>
      <c r="W129" s="342"/>
      <c r="X129" s="484">
        <f t="shared" si="4"/>
        <v>0</v>
      </c>
      <c r="Y129" s="485"/>
      <c r="AD129" s="86" t="str">
        <f t="shared" si="5"/>
        <v/>
      </c>
    </row>
    <row r="130" spans="2:30" ht="42.75" customHeight="1" x14ac:dyDescent="0.25">
      <c r="B130" s="233" t="s">
        <v>80</v>
      </c>
      <c r="C130" s="465" t="s">
        <v>135</v>
      </c>
      <c r="D130" s="466"/>
      <c r="E130" s="466"/>
      <c r="F130" s="467"/>
      <c r="G130" s="465"/>
      <c r="H130" s="466"/>
      <c r="I130" s="466"/>
      <c r="J130" s="466"/>
      <c r="K130" s="466"/>
      <c r="L130" s="467"/>
      <c r="M130" s="463"/>
      <c r="N130" s="464"/>
      <c r="P130" s="481"/>
      <c r="Q130" s="482"/>
      <c r="R130" s="482"/>
      <c r="S130" s="482"/>
      <c r="T130" s="482"/>
      <c r="U130" s="483"/>
      <c r="V130" s="345"/>
      <c r="W130" s="342"/>
      <c r="X130" s="484">
        <f t="shared" si="4"/>
        <v>0</v>
      </c>
      <c r="Y130" s="485"/>
      <c r="AD130" s="86" t="str">
        <f t="shared" si="5"/>
        <v/>
      </c>
    </row>
    <row r="131" spans="2:30" ht="42.75" customHeight="1" x14ac:dyDescent="0.25">
      <c r="B131" s="233" t="s">
        <v>81</v>
      </c>
      <c r="C131" s="465" t="s">
        <v>135</v>
      </c>
      <c r="D131" s="466"/>
      <c r="E131" s="466"/>
      <c r="F131" s="467"/>
      <c r="G131" s="465"/>
      <c r="H131" s="466"/>
      <c r="I131" s="466"/>
      <c r="J131" s="466"/>
      <c r="K131" s="466"/>
      <c r="L131" s="467"/>
      <c r="M131" s="463"/>
      <c r="N131" s="464"/>
      <c r="P131" s="481"/>
      <c r="Q131" s="482"/>
      <c r="R131" s="482"/>
      <c r="S131" s="482"/>
      <c r="T131" s="482"/>
      <c r="U131" s="483"/>
      <c r="V131" s="345"/>
      <c r="W131" s="342"/>
      <c r="X131" s="484">
        <f t="shared" si="4"/>
        <v>0</v>
      </c>
      <c r="Y131" s="485"/>
      <c r="AD131" s="86" t="str">
        <f t="shared" si="5"/>
        <v/>
      </c>
    </row>
    <row r="132" spans="2:30" ht="42.75" customHeight="1" x14ac:dyDescent="0.25">
      <c r="B132" s="233" t="s">
        <v>82</v>
      </c>
      <c r="C132" s="465" t="s">
        <v>135</v>
      </c>
      <c r="D132" s="466"/>
      <c r="E132" s="466"/>
      <c r="F132" s="467"/>
      <c r="G132" s="465"/>
      <c r="H132" s="466"/>
      <c r="I132" s="466"/>
      <c r="J132" s="466"/>
      <c r="K132" s="466"/>
      <c r="L132" s="467"/>
      <c r="M132" s="463"/>
      <c r="N132" s="464"/>
      <c r="P132" s="481"/>
      <c r="Q132" s="482"/>
      <c r="R132" s="482"/>
      <c r="S132" s="482"/>
      <c r="T132" s="482"/>
      <c r="U132" s="483"/>
      <c r="V132" s="345"/>
      <c r="W132" s="342"/>
      <c r="X132" s="484">
        <f t="shared" ref="X132:X145" si="6">IF(V132="",W132*1,V132*W132)</f>
        <v>0</v>
      </c>
      <c r="Y132" s="485"/>
      <c r="AD132" s="86" t="str">
        <f t="shared" si="5"/>
        <v/>
      </c>
    </row>
    <row r="133" spans="2:30" ht="42.75" customHeight="1" x14ac:dyDescent="0.25">
      <c r="B133" s="233" t="s">
        <v>83</v>
      </c>
      <c r="C133" s="465" t="s">
        <v>135</v>
      </c>
      <c r="D133" s="466"/>
      <c r="E133" s="466"/>
      <c r="F133" s="467"/>
      <c r="G133" s="465"/>
      <c r="H133" s="466"/>
      <c r="I133" s="466"/>
      <c r="J133" s="466"/>
      <c r="K133" s="466"/>
      <c r="L133" s="467"/>
      <c r="M133" s="463"/>
      <c r="N133" s="464"/>
      <c r="P133" s="481"/>
      <c r="Q133" s="482"/>
      <c r="R133" s="482"/>
      <c r="S133" s="482"/>
      <c r="T133" s="482"/>
      <c r="U133" s="483"/>
      <c r="V133" s="345"/>
      <c r="W133" s="342"/>
      <c r="X133" s="484">
        <f t="shared" si="6"/>
        <v>0</v>
      </c>
      <c r="Y133" s="485"/>
      <c r="AD133" s="86" t="str">
        <f t="shared" si="5"/>
        <v/>
      </c>
    </row>
    <row r="134" spans="2:30" ht="42.75" customHeight="1" x14ac:dyDescent="0.25">
      <c r="B134" s="233" t="s">
        <v>84</v>
      </c>
      <c r="C134" s="465" t="s">
        <v>135</v>
      </c>
      <c r="D134" s="466"/>
      <c r="E134" s="466"/>
      <c r="F134" s="467"/>
      <c r="G134" s="465"/>
      <c r="H134" s="466"/>
      <c r="I134" s="466"/>
      <c r="J134" s="466"/>
      <c r="K134" s="466"/>
      <c r="L134" s="467"/>
      <c r="M134" s="463"/>
      <c r="N134" s="464"/>
      <c r="P134" s="481"/>
      <c r="Q134" s="482"/>
      <c r="R134" s="482"/>
      <c r="S134" s="482"/>
      <c r="T134" s="482"/>
      <c r="U134" s="483"/>
      <c r="V134" s="345"/>
      <c r="W134" s="342"/>
      <c r="X134" s="484">
        <f t="shared" si="6"/>
        <v>0</v>
      </c>
      <c r="Y134" s="485"/>
      <c r="AD134" s="86" t="str">
        <f t="shared" si="5"/>
        <v/>
      </c>
    </row>
    <row r="135" spans="2:30" ht="42.75" customHeight="1" x14ac:dyDescent="0.25">
      <c r="B135" s="233" t="s">
        <v>85</v>
      </c>
      <c r="C135" s="465" t="s">
        <v>135</v>
      </c>
      <c r="D135" s="466"/>
      <c r="E135" s="466"/>
      <c r="F135" s="467"/>
      <c r="G135" s="465"/>
      <c r="H135" s="466"/>
      <c r="I135" s="466"/>
      <c r="J135" s="466"/>
      <c r="K135" s="466"/>
      <c r="L135" s="467"/>
      <c r="M135" s="463"/>
      <c r="N135" s="464"/>
      <c r="P135" s="481"/>
      <c r="Q135" s="482"/>
      <c r="R135" s="482"/>
      <c r="S135" s="482"/>
      <c r="T135" s="482"/>
      <c r="U135" s="483"/>
      <c r="V135" s="345"/>
      <c r="W135" s="342"/>
      <c r="X135" s="484">
        <f t="shared" si="6"/>
        <v>0</v>
      </c>
      <c r="Y135" s="485"/>
      <c r="AD135" s="86" t="str">
        <f t="shared" si="5"/>
        <v/>
      </c>
    </row>
    <row r="136" spans="2:30" ht="42.75" customHeight="1" x14ac:dyDescent="0.25">
      <c r="B136" s="233" t="s">
        <v>86</v>
      </c>
      <c r="C136" s="465" t="s">
        <v>135</v>
      </c>
      <c r="D136" s="466"/>
      <c r="E136" s="466"/>
      <c r="F136" s="467"/>
      <c r="G136" s="465"/>
      <c r="H136" s="466"/>
      <c r="I136" s="466"/>
      <c r="J136" s="466"/>
      <c r="K136" s="466"/>
      <c r="L136" s="467"/>
      <c r="M136" s="463"/>
      <c r="N136" s="464"/>
      <c r="P136" s="481"/>
      <c r="Q136" s="482"/>
      <c r="R136" s="482"/>
      <c r="S136" s="482"/>
      <c r="T136" s="482"/>
      <c r="U136" s="483"/>
      <c r="V136" s="345"/>
      <c r="W136" s="342"/>
      <c r="X136" s="484">
        <f t="shared" si="6"/>
        <v>0</v>
      </c>
      <c r="Y136" s="485"/>
      <c r="AD136" s="86" t="str">
        <f t="shared" si="5"/>
        <v/>
      </c>
    </row>
    <row r="137" spans="2:30" ht="42.75" customHeight="1" x14ac:dyDescent="0.25">
      <c r="B137" s="233" t="s">
        <v>87</v>
      </c>
      <c r="C137" s="465" t="s">
        <v>135</v>
      </c>
      <c r="D137" s="466"/>
      <c r="E137" s="466"/>
      <c r="F137" s="467"/>
      <c r="G137" s="465"/>
      <c r="H137" s="466"/>
      <c r="I137" s="466"/>
      <c r="J137" s="466"/>
      <c r="K137" s="466"/>
      <c r="L137" s="467"/>
      <c r="M137" s="463"/>
      <c r="N137" s="464"/>
      <c r="P137" s="481"/>
      <c r="Q137" s="482"/>
      <c r="R137" s="482"/>
      <c r="S137" s="482"/>
      <c r="T137" s="482"/>
      <c r="U137" s="483"/>
      <c r="V137" s="345"/>
      <c r="W137" s="342"/>
      <c r="X137" s="484">
        <f t="shared" si="6"/>
        <v>0</v>
      </c>
      <c r="Y137" s="485"/>
      <c r="AD137" s="86" t="str">
        <f t="shared" si="5"/>
        <v/>
      </c>
    </row>
    <row r="138" spans="2:30" ht="42.75" customHeight="1" x14ac:dyDescent="0.25">
      <c r="B138" s="233" t="s">
        <v>88</v>
      </c>
      <c r="C138" s="465" t="s">
        <v>135</v>
      </c>
      <c r="D138" s="466"/>
      <c r="E138" s="466"/>
      <c r="F138" s="467"/>
      <c r="G138" s="465"/>
      <c r="H138" s="466"/>
      <c r="I138" s="466"/>
      <c r="J138" s="466"/>
      <c r="K138" s="466"/>
      <c r="L138" s="467"/>
      <c r="M138" s="463"/>
      <c r="N138" s="464"/>
      <c r="P138" s="481"/>
      <c r="Q138" s="482"/>
      <c r="R138" s="482"/>
      <c r="S138" s="482"/>
      <c r="T138" s="482"/>
      <c r="U138" s="483"/>
      <c r="V138" s="345"/>
      <c r="W138" s="342"/>
      <c r="X138" s="484">
        <f t="shared" si="6"/>
        <v>0</v>
      </c>
      <c r="Y138" s="485"/>
      <c r="AD138" s="86" t="str">
        <f t="shared" si="5"/>
        <v/>
      </c>
    </row>
    <row r="139" spans="2:30" ht="42.75" customHeight="1" x14ac:dyDescent="0.25">
      <c r="B139" s="233" t="s">
        <v>89</v>
      </c>
      <c r="C139" s="465" t="s">
        <v>135</v>
      </c>
      <c r="D139" s="466"/>
      <c r="E139" s="466"/>
      <c r="F139" s="467"/>
      <c r="G139" s="465"/>
      <c r="H139" s="466"/>
      <c r="I139" s="466"/>
      <c r="J139" s="466"/>
      <c r="K139" s="466"/>
      <c r="L139" s="467"/>
      <c r="M139" s="463"/>
      <c r="N139" s="464"/>
      <c r="P139" s="481"/>
      <c r="Q139" s="482"/>
      <c r="R139" s="482"/>
      <c r="S139" s="482"/>
      <c r="T139" s="482"/>
      <c r="U139" s="483"/>
      <c r="V139" s="345"/>
      <c r="W139" s="342"/>
      <c r="X139" s="484">
        <f t="shared" si="6"/>
        <v>0</v>
      </c>
      <c r="Y139" s="485"/>
      <c r="AD139" s="86" t="str">
        <f t="shared" si="5"/>
        <v/>
      </c>
    </row>
    <row r="140" spans="2:30" ht="42.75" customHeight="1" x14ac:dyDescent="0.25">
      <c r="B140" s="233" t="s">
        <v>90</v>
      </c>
      <c r="C140" s="465" t="s">
        <v>135</v>
      </c>
      <c r="D140" s="466"/>
      <c r="E140" s="466"/>
      <c r="F140" s="467"/>
      <c r="G140" s="465"/>
      <c r="H140" s="466"/>
      <c r="I140" s="466"/>
      <c r="J140" s="466"/>
      <c r="K140" s="466"/>
      <c r="L140" s="467"/>
      <c r="M140" s="463"/>
      <c r="N140" s="464"/>
      <c r="P140" s="481"/>
      <c r="Q140" s="482"/>
      <c r="R140" s="482"/>
      <c r="S140" s="482"/>
      <c r="T140" s="482"/>
      <c r="U140" s="483"/>
      <c r="V140" s="345"/>
      <c r="W140" s="342"/>
      <c r="X140" s="484">
        <f t="shared" si="6"/>
        <v>0</v>
      </c>
      <c r="Y140" s="485"/>
      <c r="AD140" s="86" t="str">
        <f t="shared" si="5"/>
        <v/>
      </c>
    </row>
    <row r="141" spans="2:30" ht="42.75" customHeight="1" x14ac:dyDescent="0.25">
      <c r="B141" s="233" t="s">
        <v>91</v>
      </c>
      <c r="C141" s="465" t="s">
        <v>135</v>
      </c>
      <c r="D141" s="466"/>
      <c r="E141" s="466"/>
      <c r="F141" s="467"/>
      <c r="G141" s="465"/>
      <c r="H141" s="466"/>
      <c r="I141" s="466"/>
      <c r="J141" s="466"/>
      <c r="K141" s="466"/>
      <c r="L141" s="467"/>
      <c r="M141" s="463"/>
      <c r="N141" s="464"/>
      <c r="P141" s="481"/>
      <c r="Q141" s="482"/>
      <c r="R141" s="482"/>
      <c r="S141" s="482"/>
      <c r="T141" s="482"/>
      <c r="U141" s="483"/>
      <c r="V141" s="345"/>
      <c r="W141" s="342"/>
      <c r="X141" s="484">
        <f t="shared" si="6"/>
        <v>0</v>
      </c>
      <c r="Y141" s="485"/>
      <c r="AD141" s="86" t="str">
        <f t="shared" si="5"/>
        <v/>
      </c>
    </row>
    <row r="142" spans="2:30" ht="42.75" customHeight="1" x14ac:dyDescent="0.25">
      <c r="B142" s="233" t="s">
        <v>92</v>
      </c>
      <c r="C142" s="465" t="s">
        <v>135</v>
      </c>
      <c r="D142" s="466"/>
      <c r="E142" s="466"/>
      <c r="F142" s="467"/>
      <c r="G142" s="465"/>
      <c r="H142" s="466"/>
      <c r="I142" s="466"/>
      <c r="J142" s="466"/>
      <c r="K142" s="466"/>
      <c r="L142" s="467"/>
      <c r="M142" s="463"/>
      <c r="N142" s="464"/>
      <c r="P142" s="481"/>
      <c r="Q142" s="482"/>
      <c r="R142" s="482"/>
      <c r="S142" s="482"/>
      <c r="T142" s="482"/>
      <c r="U142" s="483"/>
      <c r="V142" s="345"/>
      <c r="W142" s="342"/>
      <c r="X142" s="484">
        <f t="shared" si="6"/>
        <v>0</v>
      </c>
      <c r="Y142" s="485"/>
      <c r="AD142" s="86" t="str">
        <f t="shared" si="5"/>
        <v/>
      </c>
    </row>
    <row r="143" spans="2:30" ht="42.75" customHeight="1" x14ac:dyDescent="0.25">
      <c r="B143" s="233" t="s">
        <v>93</v>
      </c>
      <c r="C143" s="465" t="s">
        <v>135</v>
      </c>
      <c r="D143" s="466"/>
      <c r="E143" s="466"/>
      <c r="F143" s="467"/>
      <c r="G143" s="465"/>
      <c r="H143" s="466"/>
      <c r="I143" s="466"/>
      <c r="J143" s="466"/>
      <c r="K143" s="466"/>
      <c r="L143" s="467"/>
      <c r="M143" s="463"/>
      <c r="N143" s="464"/>
      <c r="P143" s="481"/>
      <c r="Q143" s="482"/>
      <c r="R143" s="482"/>
      <c r="S143" s="482"/>
      <c r="T143" s="482"/>
      <c r="U143" s="483"/>
      <c r="V143" s="345"/>
      <c r="W143" s="342"/>
      <c r="X143" s="484">
        <f t="shared" si="6"/>
        <v>0</v>
      </c>
      <c r="Y143" s="485"/>
      <c r="AD143" s="86" t="str">
        <f t="shared" si="5"/>
        <v/>
      </c>
    </row>
    <row r="144" spans="2:30" ht="42.75" customHeight="1" x14ac:dyDescent="0.25">
      <c r="B144" s="233" t="s">
        <v>94</v>
      </c>
      <c r="C144" s="465" t="s">
        <v>135</v>
      </c>
      <c r="D144" s="466"/>
      <c r="E144" s="466"/>
      <c r="F144" s="467"/>
      <c r="G144" s="465"/>
      <c r="H144" s="466"/>
      <c r="I144" s="466"/>
      <c r="J144" s="466"/>
      <c r="K144" s="466"/>
      <c r="L144" s="467"/>
      <c r="M144" s="463"/>
      <c r="N144" s="464"/>
      <c r="P144" s="481"/>
      <c r="Q144" s="482"/>
      <c r="R144" s="482"/>
      <c r="S144" s="482"/>
      <c r="T144" s="482"/>
      <c r="U144" s="483"/>
      <c r="V144" s="345"/>
      <c r="W144" s="342"/>
      <c r="X144" s="484">
        <f t="shared" si="6"/>
        <v>0</v>
      </c>
      <c r="Y144" s="485"/>
      <c r="AD144" s="86" t="str">
        <f t="shared" si="5"/>
        <v/>
      </c>
    </row>
    <row r="145" spans="2:30" ht="42.75" customHeight="1" x14ac:dyDescent="0.25">
      <c r="B145" s="233" t="s">
        <v>95</v>
      </c>
      <c r="C145" s="465" t="s">
        <v>135</v>
      </c>
      <c r="D145" s="466"/>
      <c r="E145" s="466"/>
      <c r="F145" s="467"/>
      <c r="G145" s="465"/>
      <c r="H145" s="466"/>
      <c r="I145" s="466"/>
      <c r="J145" s="466"/>
      <c r="K145" s="466"/>
      <c r="L145" s="467"/>
      <c r="M145" s="463"/>
      <c r="N145" s="464"/>
      <c r="P145" s="481"/>
      <c r="Q145" s="482"/>
      <c r="R145" s="482"/>
      <c r="S145" s="482"/>
      <c r="T145" s="482"/>
      <c r="U145" s="483"/>
      <c r="V145" s="345"/>
      <c r="W145" s="342"/>
      <c r="X145" s="484">
        <f t="shared" si="6"/>
        <v>0</v>
      </c>
      <c r="Y145" s="485"/>
      <c r="AD145" s="86" t="str">
        <f t="shared" si="5"/>
        <v/>
      </c>
    </row>
    <row r="146" spans="2:30" ht="42.75" customHeight="1" x14ac:dyDescent="0.25">
      <c r="B146" s="233" t="s">
        <v>96</v>
      </c>
      <c r="C146" s="465" t="s">
        <v>135</v>
      </c>
      <c r="D146" s="466"/>
      <c r="E146" s="466"/>
      <c r="F146" s="467"/>
      <c r="G146" s="465"/>
      <c r="H146" s="466"/>
      <c r="I146" s="466"/>
      <c r="J146" s="466"/>
      <c r="K146" s="466"/>
      <c r="L146" s="467"/>
      <c r="M146" s="463"/>
      <c r="N146" s="464"/>
      <c r="P146" s="481"/>
      <c r="Q146" s="482"/>
      <c r="R146" s="482"/>
      <c r="S146" s="482"/>
      <c r="T146" s="482"/>
      <c r="U146" s="483"/>
      <c r="V146" s="345"/>
      <c r="W146" s="342"/>
      <c r="X146" s="484">
        <f>IF(V146="",W146*1,V146*W146)</f>
        <v>0</v>
      </c>
      <c r="Y146" s="485"/>
      <c r="AD146" s="86" t="str">
        <f t="shared" si="5"/>
        <v/>
      </c>
    </row>
    <row r="147" spans="2:30" ht="42.75" customHeight="1" x14ac:dyDescent="0.25">
      <c r="B147" s="233" t="s">
        <v>97</v>
      </c>
      <c r="C147" s="465" t="s">
        <v>135</v>
      </c>
      <c r="D147" s="466"/>
      <c r="E147" s="466"/>
      <c r="F147" s="467"/>
      <c r="G147" s="465"/>
      <c r="H147" s="466"/>
      <c r="I147" s="466"/>
      <c r="J147" s="466"/>
      <c r="K147" s="466"/>
      <c r="L147" s="467"/>
      <c r="M147" s="463"/>
      <c r="N147" s="464"/>
      <c r="P147" s="481"/>
      <c r="Q147" s="482"/>
      <c r="R147" s="482"/>
      <c r="S147" s="482"/>
      <c r="T147" s="482"/>
      <c r="U147" s="483"/>
      <c r="V147" s="345"/>
      <c r="W147" s="342"/>
      <c r="X147" s="484">
        <f t="shared" ref="X147:X162" si="7">IF(V147="",W147*1,V147*W147)</f>
        <v>0</v>
      </c>
      <c r="Y147" s="485"/>
      <c r="AD147" s="86" t="str">
        <f t="shared" si="5"/>
        <v/>
      </c>
    </row>
    <row r="148" spans="2:30" ht="42.75" customHeight="1" x14ac:dyDescent="0.25">
      <c r="B148" s="233" t="s">
        <v>99</v>
      </c>
      <c r="C148" s="465" t="s">
        <v>135</v>
      </c>
      <c r="D148" s="466"/>
      <c r="E148" s="466"/>
      <c r="F148" s="467"/>
      <c r="G148" s="465"/>
      <c r="H148" s="466"/>
      <c r="I148" s="466"/>
      <c r="J148" s="466"/>
      <c r="K148" s="466"/>
      <c r="L148" s="467"/>
      <c r="M148" s="463"/>
      <c r="N148" s="464"/>
      <c r="P148" s="481"/>
      <c r="Q148" s="482"/>
      <c r="R148" s="482"/>
      <c r="S148" s="482"/>
      <c r="T148" s="482"/>
      <c r="U148" s="483"/>
      <c r="V148" s="345"/>
      <c r="W148" s="342"/>
      <c r="X148" s="484">
        <f t="shared" si="7"/>
        <v>0</v>
      </c>
      <c r="Y148" s="485"/>
      <c r="AD148" s="86" t="str">
        <f t="shared" si="5"/>
        <v/>
      </c>
    </row>
    <row r="149" spans="2:30" ht="42.75" customHeight="1" x14ac:dyDescent="0.25">
      <c r="B149" s="233" t="s">
        <v>99</v>
      </c>
      <c r="C149" s="465" t="s">
        <v>135</v>
      </c>
      <c r="D149" s="466"/>
      <c r="E149" s="466"/>
      <c r="F149" s="467"/>
      <c r="G149" s="465"/>
      <c r="H149" s="466"/>
      <c r="I149" s="466"/>
      <c r="J149" s="466"/>
      <c r="K149" s="466"/>
      <c r="L149" s="467"/>
      <c r="M149" s="463"/>
      <c r="N149" s="464"/>
      <c r="P149" s="481"/>
      <c r="Q149" s="482"/>
      <c r="R149" s="482"/>
      <c r="S149" s="482"/>
      <c r="T149" s="482"/>
      <c r="U149" s="483"/>
      <c r="V149" s="345"/>
      <c r="W149" s="342"/>
      <c r="X149" s="484">
        <f t="shared" si="7"/>
        <v>0</v>
      </c>
      <c r="Y149" s="485"/>
      <c r="AD149" s="86" t="str">
        <f t="shared" si="5"/>
        <v/>
      </c>
    </row>
    <row r="150" spans="2:30" ht="42.75" customHeight="1" x14ac:dyDescent="0.25">
      <c r="B150" s="233" t="s">
        <v>100</v>
      </c>
      <c r="C150" s="465" t="s">
        <v>135</v>
      </c>
      <c r="D150" s="466"/>
      <c r="E150" s="466"/>
      <c r="F150" s="467"/>
      <c r="G150" s="465"/>
      <c r="H150" s="466"/>
      <c r="I150" s="466"/>
      <c r="J150" s="466"/>
      <c r="K150" s="466"/>
      <c r="L150" s="467"/>
      <c r="M150" s="463"/>
      <c r="N150" s="464"/>
      <c r="P150" s="481"/>
      <c r="Q150" s="482"/>
      <c r="R150" s="482"/>
      <c r="S150" s="482"/>
      <c r="T150" s="482"/>
      <c r="U150" s="483"/>
      <c r="V150" s="345"/>
      <c r="W150" s="342"/>
      <c r="X150" s="484">
        <f t="shared" si="7"/>
        <v>0</v>
      </c>
      <c r="Y150" s="485"/>
      <c r="AD150" s="86" t="str">
        <f t="shared" si="5"/>
        <v/>
      </c>
    </row>
    <row r="151" spans="2:30" ht="42.75" customHeight="1" x14ac:dyDescent="0.25">
      <c r="B151" s="233" t="s">
        <v>101</v>
      </c>
      <c r="C151" s="465" t="s">
        <v>135</v>
      </c>
      <c r="D151" s="466"/>
      <c r="E151" s="466"/>
      <c r="F151" s="467"/>
      <c r="G151" s="465"/>
      <c r="H151" s="466"/>
      <c r="I151" s="466"/>
      <c r="J151" s="466"/>
      <c r="K151" s="466"/>
      <c r="L151" s="467"/>
      <c r="M151" s="463"/>
      <c r="N151" s="464"/>
      <c r="P151" s="481"/>
      <c r="Q151" s="482"/>
      <c r="R151" s="482"/>
      <c r="S151" s="482"/>
      <c r="T151" s="482"/>
      <c r="U151" s="483"/>
      <c r="V151" s="345"/>
      <c r="W151" s="342"/>
      <c r="X151" s="484">
        <f t="shared" si="7"/>
        <v>0</v>
      </c>
      <c r="Y151" s="485"/>
      <c r="AD151" s="86" t="str">
        <f t="shared" si="5"/>
        <v/>
      </c>
    </row>
    <row r="152" spans="2:30" ht="42.75" customHeight="1" x14ac:dyDescent="0.25">
      <c r="B152" s="233" t="s">
        <v>102</v>
      </c>
      <c r="C152" s="465" t="s">
        <v>135</v>
      </c>
      <c r="D152" s="466"/>
      <c r="E152" s="466"/>
      <c r="F152" s="467"/>
      <c r="G152" s="465"/>
      <c r="H152" s="466"/>
      <c r="I152" s="466"/>
      <c r="J152" s="466"/>
      <c r="K152" s="466"/>
      <c r="L152" s="467"/>
      <c r="M152" s="463"/>
      <c r="N152" s="464"/>
      <c r="P152" s="481"/>
      <c r="Q152" s="482"/>
      <c r="R152" s="482"/>
      <c r="S152" s="482"/>
      <c r="T152" s="482"/>
      <c r="U152" s="483"/>
      <c r="V152" s="345"/>
      <c r="W152" s="342"/>
      <c r="X152" s="484">
        <f t="shared" si="7"/>
        <v>0</v>
      </c>
      <c r="Y152" s="485"/>
      <c r="AD152" s="86" t="str">
        <f t="shared" si="5"/>
        <v/>
      </c>
    </row>
    <row r="153" spans="2:30" ht="42.75" customHeight="1" x14ac:dyDescent="0.25">
      <c r="B153" s="233" t="s">
        <v>103</v>
      </c>
      <c r="C153" s="465" t="s">
        <v>135</v>
      </c>
      <c r="D153" s="466"/>
      <c r="E153" s="466"/>
      <c r="F153" s="467"/>
      <c r="G153" s="465"/>
      <c r="H153" s="466"/>
      <c r="I153" s="466"/>
      <c r="J153" s="466"/>
      <c r="K153" s="466"/>
      <c r="L153" s="467"/>
      <c r="M153" s="463"/>
      <c r="N153" s="464"/>
      <c r="P153" s="481"/>
      <c r="Q153" s="482"/>
      <c r="R153" s="482"/>
      <c r="S153" s="482"/>
      <c r="T153" s="482"/>
      <c r="U153" s="483"/>
      <c r="V153" s="345"/>
      <c r="W153" s="342"/>
      <c r="X153" s="484">
        <f t="shared" si="7"/>
        <v>0</v>
      </c>
      <c r="Y153" s="485"/>
      <c r="AD153" s="86" t="str">
        <f t="shared" si="5"/>
        <v/>
      </c>
    </row>
    <row r="154" spans="2:30" ht="42.75" customHeight="1" x14ac:dyDescent="0.25">
      <c r="B154" s="233" t="s">
        <v>104</v>
      </c>
      <c r="C154" s="465" t="s">
        <v>135</v>
      </c>
      <c r="D154" s="466"/>
      <c r="E154" s="466"/>
      <c r="F154" s="467"/>
      <c r="G154" s="465"/>
      <c r="H154" s="466"/>
      <c r="I154" s="466"/>
      <c r="J154" s="466"/>
      <c r="K154" s="466"/>
      <c r="L154" s="467"/>
      <c r="M154" s="463"/>
      <c r="N154" s="464"/>
      <c r="P154" s="481"/>
      <c r="Q154" s="482"/>
      <c r="R154" s="482"/>
      <c r="S154" s="482"/>
      <c r="T154" s="482"/>
      <c r="U154" s="483"/>
      <c r="V154" s="345"/>
      <c r="W154" s="342"/>
      <c r="X154" s="484">
        <f t="shared" si="7"/>
        <v>0</v>
      </c>
      <c r="Y154" s="485"/>
      <c r="AD154" s="86" t="str">
        <f t="shared" si="5"/>
        <v/>
      </c>
    </row>
    <row r="155" spans="2:30" ht="42.75" customHeight="1" x14ac:dyDescent="0.25">
      <c r="B155" s="233" t="s">
        <v>105</v>
      </c>
      <c r="C155" s="465" t="s">
        <v>135</v>
      </c>
      <c r="D155" s="466"/>
      <c r="E155" s="466"/>
      <c r="F155" s="467"/>
      <c r="G155" s="465"/>
      <c r="H155" s="466"/>
      <c r="I155" s="466"/>
      <c r="J155" s="466"/>
      <c r="K155" s="466"/>
      <c r="L155" s="467"/>
      <c r="M155" s="463"/>
      <c r="N155" s="464"/>
      <c r="P155" s="481"/>
      <c r="Q155" s="482"/>
      <c r="R155" s="482"/>
      <c r="S155" s="482"/>
      <c r="T155" s="482"/>
      <c r="U155" s="483"/>
      <c r="V155" s="345"/>
      <c r="W155" s="342"/>
      <c r="X155" s="484">
        <f t="shared" si="7"/>
        <v>0</v>
      </c>
      <c r="Y155" s="485"/>
      <c r="AD155" s="86" t="str">
        <f t="shared" si="5"/>
        <v/>
      </c>
    </row>
    <row r="156" spans="2:30" ht="42.75" customHeight="1" x14ac:dyDescent="0.25">
      <c r="B156" s="233" t="s">
        <v>106</v>
      </c>
      <c r="C156" s="465" t="s">
        <v>135</v>
      </c>
      <c r="D156" s="466"/>
      <c r="E156" s="466"/>
      <c r="F156" s="467"/>
      <c r="G156" s="465"/>
      <c r="H156" s="466"/>
      <c r="I156" s="466"/>
      <c r="J156" s="466"/>
      <c r="K156" s="466"/>
      <c r="L156" s="467"/>
      <c r="M156" s="463"/>
      <c r="N156" s="464"/>
      <c r="P156" s="481"/>
      <c r="Q156" s="482"/>
      <c r="R156" s="482"/>
      <c r="S156" s="482"/>
      <c r="T156" s="482"/>
      <c r="U156" s="483"/>
      <c r="V156" s="345"/>
      <c r="W156" s="342"/>
      <c r="X156" s="484">
        <f t="shared" si="7"/>
        <v>0</v>
      </c>
      <c r="Y156" s="485"/>
      <c r="AD156" s="86" t="str">
        <f t="shared" si="5"/>
        <v/>
      </c>
    </row>
    <row r="157" spans="2:30" ht="42.75" customHeight="1" x14ac:dyDescent="0.25">
      <c r="B157" s="233" t="s">
        <v>107</v>
      </c>
      <c r="C157" s="465" t="s">
        <v>135</v>
      </c>
      <c r="D157" s="466"/>
      <c r="E157" s="466"/>
      <c r="F157" s="467"/>
      <c r="G157" s="465"/>
      <c r="H157" s="466"/>
      <c r="I157" s="466"/>
      <c r="J157" s="466"/>
      <c r="K157" s="466"/>
      <c r="L157" s="467"/>
      <c r="M157" s="463"/>
      <c r="N157" s="464"/>
      <c r="P157" s="481"/>
      <c r="Q157" s="482"/>
      <c r="R157" s="482"/>
      <c r="S157" s="482"/>
      <c r="T157" s="482"/>
      <c r="U157" s="483"/>
      <c r="V157" s="345"/>
      <c r="W157" s="342"/>
      <c r="X157" s="484">
        <f t="shared" si="7"/>
        <v>0</v>
      </c>
      <c r="Y157" s="485"/>
      <c r="AD157" s="86" t="str">
        <f t="shared" si="5"/>
        <v/>
      </c>
    </row>
    <row r="158" spans="2:30" ht="42.75" customHeight="1" x14ac:dyDescent="0.25">
      <c r="B158" s="233" t="s">
        <v>110</v>
      </c>
      <c r="C158" s="465" t="s">
        <v>135</v>
      </c>
      <c r="D158" s="466"/>
      <c r="E158" s="466"/>
      <c r="F158" s="467"/>
      <c r="G158" s="465"/>
      <c r="H158" s="466"/>
      <c r="I158" s="466"/>
      <c r="J158" s="466"/>
      <c r="K158" s="466"/>
      <c r="L158" s="467"/>
      <c r="M158" s="463"/>
      <c r="N158" s="464"/>
      <c r="P158" s="481"/>
      <c r="Q158" s="482"/>
      <c r="R158" s="482"/>
      <c r="S158" s="482"/>
      <c r="T158" s="482"/>
      <c r="U158" s="483"/>
      <c r="V158" s="345"/>
      <c r="W158" s="342"/>
      <c r="X158" s="484">
        <f t="shared" si="7"/>
        <v>0</v>
      </c>
      <c r="Y158" s="485"/>
      <c r="AD158" s="86" t="str">
        <f t="shared" si="5"/>
        <v/>
      </c>
    </row>
    <row r="159" spans="2:30" ht="42.75" customHeight="1" x14ac:dyDescent="0.25">
      <c r="B159" s="233" t="s">
        <v>109</v>
      </c>
      <c r="C159" s="465" t="s">
        <v>135</v>
      </c>
      <c r="D159" s="466"/>
      <c r="E159" s="466"/>
      <c r="F159" s="467"/>
      <c r="G159" s="465"/>
      <c r="H159" s="466"/>
      <c r="I159" s="466"/>
      <c r="J159" s="466"/>
      <c r="K159" s="466"/>
      <c r="L159" s="467"/>
      <c r="M159" s="463"/>
      <c r="N159" s="464"/>
      <c r="P159" s="481"/>
      <c r="Q159" s="482"/>
      <c r="R159" s="482"/>
      <c r="S159" s="482"/>
      <c r="T159" s="482"/>
      <c r="U159" s="483"/>
      <c r="V159" s="345"/>
      <c r="W159" s="342"/>
      <c r="X159" s="484">
        <f t="shared" si="7"/>
        <v>0</v>
      </c>
      <c r="Y159" s="485"/>
      <c r="AD159" s="86" t="str">
        <f t="shared" si="5"/>
        <v/>
      </c>
    </row>
    <row r="160" spans="2:30" ht="42.75" customHeight="1" x14ac:dyDescent="0.25">
      <c r="B160" s="233" t="s">
        <v>110</v>
      </c>
      <c r="C160" s="465" t="s">
        <v>135</v>
      </c>
      <c r="D160" s="466"/>
      <c r="E160" s="466"/>
      <c r="F160" s="467"/>
      <c r="G160" s="465"/>
      <c r="H160" s="466"/>
      <c r="I160" s="466"/>
      <c r="J160" s="466"/>
      <c r="K160" s="466"/>
      <c r="L160" s="467"/>
      <c r="M160" s="463"/>
      <c r="N160" s="464"/>
      <c r="P160" s="481"/>
      <c r="Q160" s="482"/>
      <c r="R160" s="482"/>
      <c r="S160" s="482"/>
      <c r="T160" s="482"/>
      <c r="U160" s="483"/>
      <c r="V160" s="345"/>
      <c r="W160" s="342"/>
      <c r="X160" s="484">
        <f t="shared" si="7"/>
        <v>0</v>
      </c>
      <c r="Y160" s="485"/>
      <c r="AD160" s="86" t="str">
        <f t="shared" si="5"/>
        <v/>
      </c>
    </row>
    <row r="161" spans="2:30" ht="42.75" customHeight="1" x14ac:dyDescent="0.25">
      <c r="B161" s="233" t="s">
        <v>111</v>
      </c>
      <c r="C161" s="465" t="s">
        <v>135</v>
      </c>
      <c r="D161" s="466"/>
      <c r="E161" s="466"/>
      <c r="F161" s="467"/>
      <c r="G161" s="465"/>
      <c r="H161" s="466"/>
      <c r="I161" s="466"/>
      <c r="J161" s="466"/>
      <c r="K161" s="466"/>
      <c r="L161" s="467"/>
      <c r="M161" s="463"/>
      <c r="N161" s="464"/>
      <c r="P161" s="481"/>
      <c r="Q161" s="482"/>
      <c r="R161" s="482"/>
      <c r="S161" s="482"/>
      <c r="T161" s="482"/>
      <c r="U161" s="483"/>
      <c r="V161" s="345"/>
      <c r="W161" s="342"/>
      <c r="X161" s="484">
        <f t="shared" si="7"/>
        <v>0</v>
      </c>
      <c r="Y161" s="485"/>
      <c r="AD161" s="86" t="str">
        <f t="shared" si="5"/>
        <v/>
      </c>
    </row>
    <row r="162" spans="2:30" ht="42.75" customHeight="1" x14ac:dyDescent="0.25">
      <c r="B162" s="233" t="s">
        <v>112</v>
      </c>
      <c r="C162" s="465" t="s">
        <v>135</v>
      </c>
      <c r="D162" s="466"/>
      <c r="E162" s="466"/>
      <c r="F162" s="467"/>
      <c r="G162" s="465"/>
      <c r="H162" s="466"/>
      <c r="I162" s="466"/>
      <c r="J162" s="466"/>
      <c r="K162" s="466"/>
      <c r="L162" s="467"/>
      <c r="M162" s="463"/>
      <c r="N162" s="464"/>
      <c r="P162" s="481"/>
      <c r="Q162" s="482"/>
      <c r="R162" s="482"/>
      <c r="S162" s="482"/>
      <c r="T162" s="482"/>
      <c r="U162" s="483"/>
      <c r="V162" s="345"/>
      <c r="W162" s="342"/>
      <c r="X162" s="484">
        <f t="shared" si="7"/>
        <v>0</v>
      </c>
      <c r="Y162" s="485"/>
      <c r="AD162" s="86" t="str">
        <f t="shared" si="5"/>
        <v/>
      </c>
    </row>
    <row r="163" spans="2:30" ht="42.75" customHeight="1" x14ac:dyDescent="0.25">
      <c r="B163" s="233" t="s">
        <v>113</v>
      </c>
      <c r="C163" s="465" t="s">
        <v>135</v>
      </c>
      <c r="D163" s="466"/>
      <c r="E163" s="466"/>
      <c r="F163" s="467"/>
      <c r="G163" s="465"/>
      <c r="H163" s="466"/>
      <c r="I163" s="466"/>
      <c r="J163" s="466"/>
      <c r="K163" s="466"/>
      <c r="L163" s="467"/>
      <c r="M163" s="463"/>
      <c r="N163" s="464"/>
      <c r="P163" s="481"/>
      <c r="Q163" s="482"/>
      <c r="R163" s="482"/>
      <c r="S163" s="482"/>
      <c r="T163" s="482"/>
      <c r="U163" s="483"/>
      <c r="V163" s="345"/>
      <c r="W163" s="342"/>
      <c r="X163" s="484">
        <f>IF(V163="",W163*1,V163*W163)</f>
        <v>0</v>
      </c>
      <c r="Y163" s="485"/>
      <c r="AD163" s="86" t="str">
        <f t="shared" si="5"/>
        <v/>
      </c>
    </row>
    <row r="164" spans="2:30" ht="42.75" customHeight="1" x14ac:dyDescent="0.25">
      <c r="B164" s="233" t="s">
        <v>114</v>
      </c>
      <c r="C164" s="465" t="s">
        <v>135</v>
      </c>
      <c r="D164" s="466"/>
      <c r="E164" s="466"/>
      <c r="F164" s="467"/>
      <c r="G164" s="465"/>
      <c r="H164" s="466"/>
      <c r="I164" s="466"/>
      <c r="J164" s="466"/>
      <c r="K164" s="466"/>
      <c r="L164" s="467"/>
      <c r="M164" s="463"/>
      <c r="N164" s="464"/>
      <c r="P164" s="481"/>
      <c r="Q164" s="482"/>
      <c r="R164" s="482"/>
      <c r="S164" s="482"/>
      <c r="T164" s="482"/>
      <c r="U164" s="483"/>
      <c r="V164" s="345"/>
      <c r="W164" s="342"/>
      <c r="X164" s="484">
        <f t="shared" ref="X164:X172" si="8">IF(V164="",W164*1,V164*W164)</f>
        <v>0</v>
      </c>
      <c r="Y164" s="485"/>
      <c r="AD164" s="86" t="str">
        <f t="shared" si="5"/>
        <v/>
      </c>
    </row>
    <row r="165" spans="2:30" ht="42.75" customHeight="1" x14ac:dyDescent="0.25">
      <c r="B165" s="233" t="s">
        <v>115</v>
      </c>
      <c r="C165" s="465" t="s">
        <v>135</v>
      </c>
      <c r="D165" s="466"/>
      <c r="E165" s="466"/>
      <c r="F165" s="467"/>
      <c r="G165" s="465"/>
      <c r="H165" s="466"/>
      <c r="I165" s="466"/>
      <c r="J165" s="466"/>
      <c r="K165" s="466"/>
      <c r="L165" s="467"/>
      <c r="M165" s="463"/>
      <c r="N165" s="464"/>
      <c r="P165" s="481"/>
      <c r="Q165" s="482"/>
      <c r="R165" s="482"/>
      <c r="S165" s="482"/>
      <c r="T165" s="482"/>
      <c r="U165" s="483"/>
      <c r="V165" s="345"/>
      <c r="W165" s="342"/>
      <c r="X165" s="484">
        <f t="shared" si="8"/>
        <v>0</v>
      </c>
      <c r="Y165" s="485"/>
      <c r="AD165" s="86" t="str">
        <f t="shared" si="5"/>
        <v/>
      </c>
    </row>
    <row r="166" spans="2:30" ht="42.75" customHeight="1" x14ac:dyDescent="0.25">
      <c r="B166" s="233" t="s">
        <v>116</v>
      </c>
      <c r="C166" s="465" t="s">
        <v>135</v>
      </c>
      <c r="D166" s="466"/>
      <c r="E166" s="466"/>
      <c r="F166" s="467"/>
      <c r="G166" s="465"/>
      <c r="H166" s="466"/>
      <c r="I166" s="466"/>
      <c r="J166" s="466"/>
      <c r="K166" s="466"/>
      <c r="L166" s="467"/>
      <c r="M166" s="463"/>
      <c r="N166" s="464"/>
      <c r="P166" s="481"/>
      <c r="Q166" s="482"/>
      <c r="R166" s="482"/>
      <c r="S166" s="482"/>
      <c r="T166" s="482"/>
      <c r="U166" s="483"/>
      <c r="V166" s="345"/>
      <c r="W166" s="342"/>
      <c r="X166" s="484">
        <f t="shared" si="8"/>
        <v>0</v>
      </c>
      <c r="Y166" s="485"/>
      <c r="AD166" s="86" t="str">
        <f t="shared" si="5"/>
        <v/>
      </c>
    </row>
    <row r="167" spans="2:30" ht="42.75" customHeight="1" x14ac:dyDescent="0.25">
      <c r="B167" s="233" t="s">
        <v>117</v>
      </c>
      <c r="C167" s="465" t="s">
        <v>135</v>
      </c>
      <c r="D167" s="466"/>
      <c r="E167" s="466"/>
      <c r="F167" s="467"/>
      <c r="G167" s="465"/>
      <c r="H167" s="466"/>
      <c r="I167" s="466"/>
      <c r="J167" s="466"/>
      <c r="K167" s="466"/>
      <c r="L167" s="467"/>
      <c r="M167" s="463"/>
      <c r="N167" s="464"/>
      <c r="P167" s="481"/>
      <c r="Q167" s="482"/>
      <c r="R167" s="482"/>
      <c r="S167" s="482"/>
      <c r="T167" s="482"/>
      <c r="U167" s="483"/>
      <c r="V167" s="345"/>
      <c r="W167" s="342"/>
      <c r="X167" s="484">
        <f t="shared" si="8"/>
        <v>0</v>
      </c>
      <c r="Y167" s="485"/>
      <c r="AD167" s="86" t="str">
        <f t="shared" si="5"/>
        <v/>
      </c>
    </row>
    <row r="168" spans="2:30" ht="42.75" customHeight="1" x14ac:dyDescent="0.25">
      <c r="B168" s="233" t="s">
        <v>118</v>
      </c>
      <c r="C168" s="465" t="s">
        <v>135</v>
      </c>
      <c r="D168" s="466"/>
      <c r="E168" s="466"/>
      <c r="F168" s="467"/>
      <c r="G168" s="465"/>
      <c r="H168" s="466"/>
      <c r="I168" s="466"/>
      <c r="J168" s="466"/>
      <c r="K168" s="466"/>
      <c r="L168" s="467"/>
      <c r="M168" s="463"/>
      <c r="N168" s="464"/>
      <c r="P168" s="481"/>
      <c r="Q168" s="482"/>
      <c r="R168" s="482"/>
      <c r="S168" s="482"/>
      <c r="T168" s="482"/>
      <c r="U168" s="483"/>
      <c r="V168" s="345"/>
      <c r="W168" s="342"/>
      <c r="X168" s="484">
        <f t="shared" si="8"/>
        <v>0</v>
      </c>
      <c r="Y168" s="485"/>
      <c r="AD168" s="86" t="str">
        <f t="shared" si="5"/>
        <v/>
      </c>
    </row>
    <row r="169" spans="2:30" ht="42.75" customHeight="1" x14ac:dyDescent="0.25">
      <c r="B169" s="233" t="s">
        <v>119</v>
      </c>
      <c r="C169" s="465" t="s">
        <v>135</v>
      </c>
      <c r="D169" s="466"/>
      <c r="E169" s="466"/>
      <c r="F169" s="467"/>
      <c r="G169" s="465"/>
      <c r="H169" s="466"/>
      <c r="I169" s="466"/>
      <c r="J169" s="466"/>
      <c r="K169" s="466"/>
      <c r="L169" s="467"/>
      <c r="M169" s="463"/>
      <c r="N169" s="464"/>
      <c r="P169" s="481"/>
      <c r="Q169" s="482"/>
      <c r="R169" s="482"/>
      <c r="S169" s="482"/>
      <c r="T169" s="482"/>
      <c r="U169" s="483"/>
      <c r="V169" s="345"/>
      <c r="W169" s="342"/>
      <c r="X169" s="484">
        <f t="shared" si="8"/>
        <v>0</v>
      </c>
      <c r="Y169" s="485"/>
      <c r="AD169" s="86" t="str">
        <f t="shared" si="5"/>
        <v/>
      </c>
    </row>
    <row r="170" spans="2:30" ht="42.75" customHeight="1" x14ac:dyDescent="0.25">
      <c r="B170" s="233" t="s">
        <v>120</v>
      </c>
      <c r="C170" s="465" t="s">
        <v>135</v>
      </c>
      <c r="D170" s="466"/>
      <c r="E170" s="466"/>
      <c r="F170" s="467"/>
      <c r="G170" s="465"/>
      <c r="H170" s="466"/>
      <c r="I170" s="466"/>
      <c r="J170" s="466"/>
      <c r="K170" s="466"/>
      <c r="L170" s="467"/>
      <c r="M170" s="463"/>
      <c r="N170" s="464"/>
      <c r="P170" s="481"/>
      <c r="Q170" s="482"/>
      <c r="R170" s="482"/>
      <c r="S170" s="482"/>
      <c r="T170" s="482"/>
      <c r="U170" s="483"/>
      <c r="V170" s="345"/>
      <c r="W170" s="342"/>
      <c r="X170" s="484">
        <f t="shared" si="8"/>
        <v>0</v>
      </c>
      <c r="Y170" s="485"/>
      <c r="AD170" s="86" t="str">
        <f t="shared" si="5"/>
        <v/>
      </c>
    </row>
    <row r="171" spans="2:30" ht="42.75" customHeight="1" x14ac:dyDescent="0.25">
      <c r="B171" s="233" t="s">
        <v>121</v>
      </c>
      <c r="C171" s="465" t="s">
        <v>135</v>
      </c>
      <c r="D171" s="466"/>
      <c r="E171" s="466"/>
      <c r="F171" s="467"/>
      <c r="G171" s="465"/>
      <c r="H171" s="466"/>
      <c r="I171" s="466"/>
      <c r="J171" s="466"/>
      <c r="K171" s="466"/>
      <c r="L171" s="467"/>
      <c r="M171" s="463"/>
      <c r="N171" s="464"/>
      <c r="P171" s="481"/>
      <c r="Q171" s="482"/>
      <c r="R171" s="482"/>
      <c r="S171" s="482"/>
      <c r="T171" s="482"/>
      <c r="U171" s="483"/>
      <c r="V171" s="345"/>
      <c r="W171" s="342"/>
      <c r="X171" s="484">
        <f t="shared" si="8"/>
        <v>0</v>
      </c>
      <c r="Y171" s="485"/>
      <c r="AD171" s="86" t="str">
        <f t="shared" si="5"/>
        <v/>
      </c>
    </row>
    <row r="172" spans="2:30" ht="42.75" customHeight="1" x14ac:dyDescent="0.25">
      <c r="B172" s="233" t="s">
        <v>122</v>
      </c>
      <c r="C172" s="465" t="s">
        <v>135</v>
      </c>
      <c r="D172" s="466"/>
      <c r="E172" s="466"/>
      <c r="F172" s="467"/>
      <c r="G172" s="465"/>
      <c r="H172" s="466"/>
      <c r="I172" s="466"/>
      <c r="J172" s="466"/>
      <c r="K172" s="466"/>
      <c r="L172" s="467"/>
      <c r="M172" s="463"/>
      <c r="N172" s="464"/>
      <c r="P172" s="481"/>
      <c r="Q172" s="482"/>
      <c r="R172" s="482"/>
      <c r="S172" s="482"/>
      <c r="T172" s="482"/>
      <c r="U172" s="483"/>
      <c r="V172" s="345"/>
      <c r="W172" s="342"/>
      <c r="X172" s="484">
        <f t="shared" si="8"/>
        <v>0</v>
      </c>
      <c r="Y172" s="485"/>
      <c r="AD172" s="86" t="str">
        <f t="shared" si="5"/>
        <v/>
      </c>
    </row>
    <row r="173" spans="2:30" ht="42.75" customHeight="1" x14ac:dyDescent="0.25">
      <c r="B173" s="233" t="s">
        <v>123</v>
      </c>
      <c r="C173" s="465" t="s">
        <v>135</v>
      </c>
      <c r="D173" s="466"/>
      <c r="E173" s="466"/>
      <c r="F173" s="467"/>
      <c r="G173" s="465"/>
      <c r="H173" s="466"/>
      <c r="I173" s="466"/>
      <c r="J173" s="466"/>
      <c r="K173" s="466"/>
      <c r="L173" s="467"/>
      <c r="M173" s="463"/>
      <c r="N173" s="464"/>
      <c r="P173" s="481"/>
      <c r="Q173" s="482"/>
      <c r="R173" s="482"/>
      <c r="S173" s="482"/>
      <c r="T173" s="482"/>
      <c r="U173" s="483"/>
      <c r="V173" s="345"/>
      <c r="W173" s="342"/>
      <c r="X173" s="484">
        <f>IF(V173="",W173*1,V173*W173)</f>
        <v>0</v>
      </c>
      <c r="Y173" s="485"/>
      <c r="AD173" s="86" t="str">
        <f t="shared" si="5"/>
        <v/>
      </c>
    </row>
    <row r="174" spans="2:30" ht="42.75" customHeight="1" x14ac:dyDescent="0.25">
      <c r="B174" s="233" t="s">
        <v>124</v>
      </c>
      <c r="C174" s="465" t="s">
        <v>135</v>
      </c>
      <c r="D174" s="466"/>
      <c r="E174" s="466"/>
      <c r="F174" s="467"/>
      <c r="G174" s="465"/>
      <c r="H174" s="466"/>
      <c r="I174" s="466"/>
      <c r="J174" s="466"/>
      <c r="K174" s="466"/>
      <c r="L174" s="467"/>
      <c r="M174" s="463"/>
      <c r="N174" s="464"/>
      <c r="P174" s="481"/>
      <c r="Q174" s="482"/>
      <c r="R174" s="482"/>
      <c r="S174" s="482"/>
      <c r="T174" s="482"/>
      <c r="U174" s="483"/>
      <c r="V174" s="345"/>
      <c r="W174" s="342"/>
      <c r="X174" s="484">
        <f t="shared" ref="X174:X181" si="9">IF(V174="",W174*1,V174*W174)</f>
        <v>0</v>
      </c>
      <c r="Y174" s="485"/>
      <c r="AD174" s="86" t="str">
        <f t="shared" si="5"/>
        <v/>
      </c>
    </row>
    <row r="175" spans="2:30" ht="42.75" customHeight="1" x14ac:dyDescent="0.25">
      <c r="B175" s="233" t="s">
        <v>125</v>
      </c>
      <c r="C175" s="465" t="s">
        <v>135</v>
      </c>
      <c r="D175" s="466"/>
      <c r="E175" s="466"/>
      <c r="F175" s="467"/>
      <c r="G175" s="465"/>
      <c r="H175" s="466"/>
      <c r="I175" s="466"/>
      <c r="J175" s="466"/>
      <c r="K175" s="466"/>
      <c r="L175" s="467"/>
      <c r="M175" s="463"/>
      <c r="N175" s="464"/>
      <c r="P175" s="481"/>
      <c r="Q175" s="482"/>
      <c r="R175" s="482"/>
      <c r="S175" s="482"/>
      <c r="T175" s="482"/>
      <c r="U175" s="483"/>
      <c r="V175" s="345"/>
      <c r="W175" s="342"/>
      <c r="X175" s="484">
        <f t="shared" si="9"/>
        <v>0</v>
      </c>
      <c r="Y175" s="485"/>
      <c r="AD175" s="86" t="str">
        <f t="shared" si="5"/>
        <v/>
      </c>
    </row>
    <row r="176" spans="2:30" ht="42.75" customHeight="1" x14ac:dyDescent="0.25">
      <c r="B176" s="233" t="s">
        <v>126</v>
      </c>
      <c r="C176" s="465" t="s">
        <v>135</v>
      </c>
      <c r="D176" s="466"/>
      <c r="E176" s="466"/>
      <c r="F176" s="467"/>
      <c r="G176" s="465"/>
      <c r="H176" s="466"/>
      <c r="I176" s="466"/>
      <c r="J176" s="466"/>
      <c r="K176" s="466"/>
      <c r="L176" s="467"/>
      <c r="M176" s="463"/>
      <c r="N176" s="464"/>
      <c r="P176" s="481"/>
      <c r="Q176" s="482"/>
      <c r="R176" s="482"/>
      <c r="S176" s="482"/>
      <c r="T176" s="482"/>
      <c r="U176" s="483"/>
      <c r="V176" s="345"/>
      <c r="W176" s="342"/>
      <c r="X176" s="484">
        <f t="shared" si="9"/>
        <v>0</v>
      </c>
      <c r="Y176" s="485"/>
      <c r="AD176" s="86" t="str">
        <f t="shared" si="5"/>
        <v/>
      </c>
    </row>
    <row r="177" spans="1:44" ht="42.75" customHeight="1" x14ac:dyDescent="0.25">
      <c r="B177" s="233" t="s">
        <v>136</v>
      </c>
      <c r="C177" s="465" t="s">
        <v>135</v>
      </c>
      <c r="D177" s="466"/>
      <c r="E177" s="466"/>
      <c r="F177" s="467"/>
      <c r="G177" s="465"/>
      <c r="H177" s="466"/>
      <c r="I177" s="466"/>
      <c r="J177" s="466"/>
      <c r="K177" s="466"/>
      <c r="L177" s="467"/>
      <c r="M177" s="463"/>
      <c r="N177" s="464"/>
      <c r="P177" s="481"/>
      <c r="Q177" s="482"/>
      <c r="R177" s="482"/>
      <c r="S177" s="482"/>
      <c r="T177" s="482"/>
      <c r="U177" s="483"/>
      <c r="V177" s="345"/>
      <c r="W177" s="342"/>
      <c r="X177" s="484">
        <f t="shared" si="9"/>
        <v>0</v>
      </c>
      <c r="Y177" s="485"/>
      <c r="AD177" s="86" t="str">
        <f t="shared" si="5"/>
        <v/>
      </c>
    </row>
    <row r="178" spans="1:44" ht="42.75" customHeight="1" x14ac:dyDescent="0.25">
      <c r="B178" s="233" t="s">
        <v>137</v>
      </c>
      <c r="C178" s="465" t="s">
        <v>135</v>
      </c>
      <c r="D178" s="466"/>
      <c r="E178" s="466"/>
      <c r="F178" s="467"/>
      <c r="G178" s="465"/>
      <c r="H178" s="466"/>
      <c r="I178" s="466"/>
      <c r="J178" s="466"/>
      <c r="K178" s="466"/>
      <c r="L178" s="467"/>
      <c r="M178" s="463"/>
      <c r="N178" s="464"/>
      <c r="P178" s="481"/>
      <c r="Q178" s="482"/>
      <c r="R178" s="482"/>
      <c r="S178" s="482"/>
      <c r="T178" s="482"/>
      <c r="U178" s="483"/>
      <c r="V178" s="345"/>
      <c r="W178" s="342"/>
      <c r="X178" s="484">
        <f t="shared" si="9"/>
        <v>0</v>
      </c>
      <c r="Y178" s="485"/>
      <c r="AD178" s="86" t="str">
        <f t="shared" si="5"/>
        <v/>
      </c>
    </row>
    <row r="179" spans="1:44" ht="42.75" customHeight="1" x14ac:dyDescent="0.25">
      <c r="B179" s="233" t="s">
        <v>138</v>
      </c>
      <c r="C179" s="465" t="s">
        <v>135</v>
      </c>
      <c r="D179" s="466"/>
      <c r="E179" s="466"/>
      <c r="F179" s="467"/>
      <c r="G179" s="465"/>
      <c r="H179" s="466"/>
      <c r="I179" s="466"/>
      <c r="J179" s="466"/>
      <c r="K179" s="466"/>
      <c r="L179" s="467"/>
      <c r="M179" s="463"/>
      <c r="N179" s="464"/>
      <c r="P179" s="481"/>
      <c r="Q179" s="482"/>
      <c r="R179" s="482"/>
      <c r="S179" s="482"/>
      <c r="T179" s="482"/>
      <c r="U179" s="483"/>
      <c r="V179" s="345"/>
      <c r="W179" s="342"/>
      <c r="X179" s="484">
        <f t="shared" si="9"/>
        <v>0</v>
      </c>
      <c r="Y179" s="485"/>
      <c r="AD179" s="86" t="str">
        <f t="shared" si="5"/>
        <v/>
      </c>
    </row>
    <row r="180" spans="1:44" ht="42.75" customHeight="1" x14ac:dyDescent="0.25">
      <c r="B180" s="233" t="s">
        <v>139</v>
      </c>
      <c r="C180" s="465" t="s">
        <v>135</v>
      </c>
      <c r="D180" s="466"/>
      <c r="E180" s="466"/>
      <c r="F180" s="467"/>
      <c r="G180" s="465"/>
      <c r="H180" s="466"/>
      <c r="I180" s="466"/>
      <c r="J180" s="466"/>
      <c r="K180" s="466"/>
      <c r="L180" s="467"/>
      <c r="M180" s="463"/>
      <c r="N180" s="464"/>
      <c r="P180" s="481"/>
      <c r="Q180" s="482"/>
      <c r="R180" s="482"/>
      <c r="S180" s="482"/>
      <c r="T180" s="482"/>
      <c r="U180" s="483"/>
      <c r="V180" s="345"/>
      <c r="W180" s="342"/>
      <c r="X180" s="484">
        <f t="shared" si="9"/>
        <v>0</v>
      </c>
      <c r="Y180" s="485"/>
      <c r="AD180" s="86" t="str">
        <f t="shared" si="5"/>
        <v/>
      </c>
    </row>
    <row r="181" spans="1:44" ht="42.75" customHeight="1" x14ac:dyDescent="0.25">
      <c r="B181" s="233" t="s">
        <v>140</v>
      </c>
      <c r="C181" s="465" t="s">
        <v>135</v>
      </c>
      <c r="D181" s="466"/>
      <c r="E181" s="466"/>
      <c r="F181" s="467"/>
      <c r="G181" s="465"/>
      <c r="H181" s="466"/>
      <c r="I181" s="466"/>
      <c r="J181" s="466"/>
      <c r="K181" s="466"/>
      <c r="L181" s="467"/>
      <c r="M181" s="463"/>
      <c r="N181" s="464"/>
      <c r="P181" s="481"/>
      <c r="Q181" s="482"/>
      <c r="R181" s="482"/>
      <c r="S181" s="482"/>
      <c r="T181" s="482"/>
      <c r="U181" s="483"/>
      <c r="V181" s="345"/>
      <c r="W181" s="342"/>
      <c r="X181" s="484">
        <f t="shared" si="9"/>
        <v>0</v>
      </c>
      <c r="Y181" s="485"/>
      <c r="AD181" s="86" t="str">
        <f t="shared" si="5"/>
        <v/>
      </c>
    </row>
    <row r="182" spans="1:44" ht="7.5" customHeight="1" x14ac:dyDescent="0.25">
      <c r="C182" s="1"/>
      <c r="H182" s="20"/>
      <c r="P182" s="220"/>
      <c r="Q182" s="220"/>
      <c r="R182" s="220"/>
      <c r="X182" s="221"/>
      <c r="Y182" s="221"/>
      <c r="Z182" s="27"/>
      <c r="AA182" s="27"/>
    </row>
    <row r="183" spans="1:44" ht="30.75" customHeight="1" x14ac:dyDescent="0.25">
      <c r="B183" s="237"/>
      <c r="C183" s="105"/>
      <c r="D183" s="105"/>
      <c r="E183" s="105"/>
      <c r="P183" s="220"/>
      <c r="Q183" s="220"/>
      <c r="R183" s="220"/>
      <c r="U183" s="27"/>
      <c r="V183" s="27"/>
      <c r="W183" s="230" t="s">
        <v>141</v>
      </c>
      <c r="X183" s="479">
        <f>SUM(X117:Y181)</f>
        <v>0</v>
      </c>
      <c r="Y183" s="480"/>
      <c r="Z183" s="27"/>
      <c r="AA183" s="27"/>
    </row>
    <row r="184" spans="1:44" ht="7.5" customHeight="1" x14ac:dyDescent="0.25">
      <c r="C184" s="1"/>
      <c r="H184" s="20"/>
      <c r="P184" s="57"/>
      <c r="Q184" s="57"/>
      <c r="R184" s="57"/>
      <c r="Z184" s="27"/>
      <c r="AA184" s="27"/>
    </row>
    <row r="185" spans="1:44" ht="13.5" customHeight="1" x14ac:dyDescent="0.25">
      <c r="A185" s="175"/>
      <c r="B185" s="27"/>
      <c r="C185" s="27"/>
      <c r="D185" s="27"/>
      <c r="E185" s="27"/>
      <c r="F185" s="27"/>
      <c r="G185" s="27"/>
      <c r="H185" s="27"/>
      <c r="I185" s="27"/>
      <c r="J185" s="27"/>
      <c r="P185" s="27"/>
      <c r="Q185" s="27"/>
      <c r="R185" s="27"/>
      <c r="S185" s="218"/>
      <c r="T185" s="218"/>
      <c r="X185" s="58"/>
      <c r="Y185" s="229"/>
      <c r="Z185" s="218"/>
      <c r="AA185" s="27"/>
    </row>
    <row r="186" spans="1:44" ht="32.25" customHeight="1" x14ac:dyDescent="0.25">
      <c r="A186" s="175"/>
      <c r="B186" s="27"/>
      <c r="C186" s="27"/>
      <c r="D186" s="27"/>
      <c r="E186" s="27"/>
      <c r="F186" s="27"/>
      <c r="G186" s="27"/>
      <c r="H186" s="27"/>
      <c r="I186" s="27"/>
      <c r="J186" s="27"/>
      <c r="P186" s="27"/>
      <c r="Q186" s="27"/>
      <c r="R186" s="27"/>
      <c r="S186" s="218"/>
      <c r="T186" s="218"/>
      <c r="W186" s="58" t="s">
        <v>142</v>
      </c>
      <c r="X186" s="477">
        <f>X183+X111</f>
        <v>0</v>
      </c>
      <c r="Y186" s="478"/>
      <c r="Z186" s="218"/>
      <c r="AA186" s="27"/>
    </row>
    <row r="187" spans="1:44" ht="32.25" customHeight="1" x14ac:dyDescent="0.25">
      <c r="A187" s="175"/>
      <c r="B187" s="27"/>
      <c r="C187" s="27"/>
      <c r="D187" s="27"/>
      <c r="E187" s="27"/>
      <c r="F187" s="27"/>
      <c r="G187" s="27"/>
      <c r="H187" s="27"/>
      <c r="I187" s="27"/>
      <c r="J187" s="27"/>
      <c r="P187" s="27"/>
      <c r="Q187" s="27"/>
      <c r="R187" s="27"/>
      <c r="S187" s="218"/>
      <c r="T187" s="218"/>
      <c r="Z187" s="218"/>
      <c r="AA187" s="27"/>
    </row>
    <row r="188" spans="1:44" ht="19.5" customHeight="1" x14ac:dyDescent="0.25">
      <c r="B188" s="42" t="s">
        <v>143</v>
      </c>
      <c r="F188" s="38"/>
      <c r="K188" s="42"/>
      <c r="N188" s="38"/>
      <c r="AF188" s="48"/>
      <c r="AG188" s="48"/>
      <c r="AH188" s="48"/>
      <c r="AI188" s="48"/>
      <c r="AJ188" s="48"/>
      <c r="AK188" s="48"/>
      <c r="AL188" s="48"/>
      <c r="AM188" s="48"/>
      <c r="AN188" s="48"/>
      <c r="AO188" s="48"/>
      <c r="AP188" s="48"/>
      <c r="AQ188" s="48"/>
      <c r="AR188" s="48"/>
    </row>
    <row r="189" spans="1:44" ht="28.5" customHeight="1" x14ac:dyDescent="0.25">
      <c r="A189" s="175"/>
      <c r="B189" s="551" t="s">
        <v>185</v>
      </c>
      <c r="C189" s="551"/>
      <c r="D189" s="551"/>
      <c r="E189" s="551"/>
      <c r="F189" s="551"/>
      <c r="G189" s="551"/>
      <c r="H189" s="551"/>
      <c r="I189" s="551"/>
      <c r="J189" s="551"/>
      <c r="M189" s="211"/>
      <c r="N189" s="32"/>
      <c r="P189" s="27"/>
      <c r="Q189" s="27"/>
      <c r="R189" s="27"/>
      <c r="S189" s="218"/>
      <c r="T189" s="218"/>
      <c r="U189" s="218"/>
      <c r="V189" s="218"/>
      <c r="W189" s="218"/>
      <c r="X189" s="58"/>
      <c r="Y189" s="229"/>
      <c r="Z189" s="218"/>
      <c r="AA189" s="27"/>
    </row>
    <row r="190" spans="1:44" ht="24.75" hidden="1" customHeight="1" x14ac:dyDescent="0.25">
      <c r="A190" s="179"/>
      <c r="B190" s="552" t="s">
        <v>145</v>
      </c>
      <c r="C190" s="553"/>
      <c r="D190" s="553"/>
      <c r="E190" s="553"/>
      <c r="F190" s="553"/>
      <c r="G190" s="553"/>
      <c r="H190" s="553"/>
      <c r="I190" s="553"/>
      <c r="J190" s="554"/>
      <c r="K190" s="38" t="s">
        <v>146</v>
      </c>
      <c r="L190" s="32"/>
      <c r="M190" s="32"/>
      <c r="N190" s="32"/>
      <c r="P190" s="27"/>
      <c r="Q190" s="27"/>
      <c r="R190" s="27"/>
      <c r="S190" s="27"/>
      <c r="T190" s="27"/>
      <c r="U190" s="27"/>
      <c r="V190" s="27"/>
      <c r="W190" s="27"/>
      <c r="X190" s="58"/>
      <c r="Y190" s="59"/>
      <c r="Z190" s="27"/>
      <c r="AA190" s="27"/>
    </row>
    <row r="191" spans="1:44" ht="17.25" customHeight="1" x14ac:dyDescent="0.25">
      <c r="A191" s="175">
        <v>1</v>
      </c>
      <c r="B191" s="28"/>
      <c r="C191" s="28"/>
      <c r="D191" s="28"/>
      <c r="E191" s="28"/>
      <c r="F191" s="8"/>
      <c r="G191" s="28"/>
      <c r="H191" s="28"/>
      <c r="I191" s="28"/>
      <c r="J191" s="27"/>
      <c r="P191" s="27"/>
      <c r="Q191" s="27"/>
      <c r="R191" s="27"/>
      <c r="S191" s="27"/>
      <c r="T191" s="27"/>
      <c r="V191" s="27"/>
      <c r="W191" s="27"/>
      <c r="X191" s="58"/>
      <c r="Y191" s="59"/>
      <c r="Z191" s="27"/>
      <c r="AA191" s="27"/>
    </row>
    <row r="192" spans="1:44" ht="17.25" customHeight="1" x14ac:dyDescent="0.25">
      <c r="A192" s="175">
        <v>1</v>
      </c>
      <c r="E192" s="555"/>
      <c r="F192" s="555"/>
      <c r="G192" s="555"/>
      <c r="H192" s="555"/>
      <c r="I192" s="555"/>
      <c r="J192" s="27"/>
      <c r="K192" s="38"/>
      <c r="P192" s="27"/>
      <c r="Q192" s="27"/>
      <c r="R192" s="27"/>
      <c r="S192" s="27"/>
      <c r="T192" s="27"/>
      <c r="U192" s="27"/>
      <c r="V192" s="27"/>
      <c r="W192" s="27"/>
      <c r="X192" s="58"/>
      <c r="Y192" s="59"/>
      <c r="AA192" s="27"/>
      <c r="AB192" s="27"/>
    </row>
    <row r="193" spans="1:34" ht="8.25" customHeight="1" x14ac:dyDescent="0.25">
      <c r="A193" s="175">
        <v>1</v>
      </c>
      <c r="J193" s="27"/>
      <c r="P193" s="27"/>
      <c r="Q193" s="27"/>
      <c r="R193" s="27"/>
      <c r="S193" s="27"/>
      <c r="T193" s="27"/>
      <c r="U193" s="27"/>
      <c r="V193" s="27"/>
      <c r="W193" s="27"/>
      <c r="X193" s="58"/>
      <c r="Y193" s="59"/>
      <c r="AA193" s="27"/>
      <c r="AB193" s="27"/>
    </row>
    <row r="194" spans="1:34" ht="27.75" customHeight="1" x14ac:dyDescent="0.25">
      <c r="A194" s="175">
        <v>1</v>
      </c>
      <c r="B194" s="243" t="s">
        <v>186</v>
      </c>
      <c r="C194" s="55"/>
      <c r="D194" s="55"/>
      <c r="L194" s="556" t="s">
        <v>148</v>
      </c>
      <c r="M194" s="557"/>
      <c r="N194" s="558"/>
      <c r="P194" s="27"/>
      <c r="Q194" s="27"/>
      <c r="R194" s="27"/>
      <c r="S194" s="27"/>
      <c r="T194" s="27"/>
      <c r="U194" s="27"/>
      <c r="V194" s="27"/>
      <c r="W194" s="27"/>
      <c r="X194" s="58"/>
      <c r="Y194" s="59"/>
      <c r="Z194" s="27"/>
      <c r="AA194" s="27"/>
    </row>
    <row r="195" spans="1:34" ht="33.75" customHeight="1" x14ac:dyDescent="0.25">
      <c r="A195" s="175">
        <v>1</v>
      </c>
      <c r="B195" s="354"/>
      <c r="C195" s="88"/>
      <c r="D195" s="88"/>
      <c r="E195" s="88"/>
      <c r="F195" s="88"/>
      <c r="G195" s="88"/>
      <c r="H195" s="88"/>
      <c r="I195" s="88"/>
      <c r="J195" s="88"/>
      <c r="L195" s="559"/>
      <c r="M195" s="560"/>
      <c r="N195" s="561"/>
      <c r="P195" s="27"/>
      <c r="Q195" s="27"/>
      <c r="R195" s="27"/>
      <c r="S195" s="27"/>
      <c r="T195" s="27"/>
      <c r="U195" s="27"/>
      <c r="V195" s="27"/>
      <c r="W195" s="27"/>
      <c r="X195" s="58"/>
      <c r="Y195" s="59"/>
      <c r="Z195" s="27"/>
      <c r="AA195" s="27"/>
    </row>
    <row r="196" spans="1:34" ht="17.25" customHeight="1" x14ac:dyDescent="0.25">
      <c r="A196" s="175">
        <v>1</v>
      </c>
      <c r="B196" s="551"/>
      <c r="C196" s="551"/>
      <c r="D196" s="551"/>
      <c r="F196" s="54"/>
      <c r="G196" s="54"/>
      <c r="H196" s="54"/>
      <c r="I196" s="54"/>
      <c r="J196" s="27"/>
      <c r="L196" s="559"/>
      <c r="M196" s="560"/>
      <c r="N196" s="561"/>
      <c r="P196" s="27"/>
      <c r="Q196" s="27"/>
      <c r="R196" s="27"/>
      <c r="S196" s="27"/>
      <c r="T196" s="27"/>
      <c r="U196" s="27"/>
      <c r="V196" s="27"/>
      <c r="W196" s="27"/>
      <c r="X196" s="58"/>
      <c r="Y196" s="59"/>
      <c r="Z196" s="27"/>
      <c r="AA196" s="27"/>
    </row>
    <row r="197" spans="1:34" ht="25.5" customHeight="1" x14ac:dyDescent="0.25">
      <c r="A197" s="175">
        <v>1</v>
      </c>
      <c r="B197" s="175">
        <v>1</v>
      </c>
      <c r="C197" s="175">
        <v>1</v>
      </c>
      <c r="D197" s="175">
        <v>1</v>
      </c>
      <c r="E197" s="175">
        <v>1</v>
      </c>
      <c r="F197" s="175">
        <v>1</v>
      </c>
      <c r="G197" s="175">
        <v>1</v>
      </c>
      <c r="H197" s="175">
        <v>1</v>
      </c>
      <c r="I197" s="175">
        <v>1</v>
      </c>
      <c r="J197" s="175">
        <v>1</v>
      </c>
      <c r="L197" s="562"/>
      <c r="M197" s="563"/>
      <c r="N197" s="564"/>
      <c r="O197" s="101"/>
      <c r="P197" s="38"/>
      <c r="Q197" s="27"/>
      <c r="R197" s="27"/>
      <c r="S197" s="27"/>
      <c r="T197" s="27"/>
      <c r="U197" s="27"/>
      <c r="V197" s="27"/>
      <c r="W197" s="27"/>
      <c r="X197" s="58"/>
      <c r="Y197" s="59"/>
      <c r="Z197" s="27"/>
      <c r="AA197" s="27"/>
    </row>
    <row r="198" spans="1:34" ht="25.5" customHeight="1" x14ac:dyDescent="0.25">
      <c r="A198" s="175"/>
      <c r="B198" s="175"/>
      <c r="C198" s="175"/>
      <c r="D198" s="175"/>
      <c r="E198" s="175"/>
      <c r="F198" s="175"/>
      <c r="G198" s="175"/>
      <c r="H198" s="175"/>
      <c r="I198" s="175"/>
      <c r="J198" s="175"/>
      <c r="L198" s="47"/>
      <c r="M198" s="47"/>
      <c r="N198" s="47"/>
      <c r="O198" s="101"/>
      <c r="P198" s="38"/>
      <c r="Q198" s="27"/>
      <c r="R198" s="27"/>
      <c r="S198" s="27"/>
      <c r="T198" s="27"/>
      <c r="U198" s="27"/>
      <c r="V198" s="27"/>
      <c r="W198" s="27"/>
      <c r="X198" s="58"/>
      <c r="Y198" s="59"/>
      <c r="Z198" s="27"/>
      <c r="AA198" s="27"/>
    </row>
    <row r="199" spans="1:34" ht="18.75" customHeight="1" x14ac:dyDescent="0.25">
      <c r="A199" s="175"/>
      <c r="B199" s="573" t="s">
        <v>149</v>
      </c>
      <c r="C199" s="574"/>
      <c r="D199" s="574"/>
      <c r="E199" s="574"/>
      <c r="F199" s="574"/>
      <c r="G199" s="574"/>
      <c r="H199" s="574"/>
      <c r="I199" s="574"/>
      <c r="J199" s="574"/>
      <c r="L199" s="47"/>
      <c r="M199" s="47"/>
      <c r="N199" s="47"/>
      <c r="O199" s="101"/>
      <c r="P199" s="101"/>
      <c r="Q199" s="27"/>
      <c r="R199" s="27"/>
      <c r="S199" s="27"/>
      <c r="T199" s="27"/>
      <c r="U199" s="27"/>
      <c r="V199" s="27"/>
      <c r="W199" s="27"/>
      <c r="X199" s="58"/>
      <c r="Y199" s="59"/>
      <c r="Z199" s="27"/>
      <c r="AA199" s="27"/>
    </row>
    <row r="200" spans="1:34" ht="25.5" customHeight="1" x14ac:dyDescent="0.25">
      <c r="A200" s="175"/>
      <c r="B200" s="575" t="s">
        <v>150</v>
      </c>
      <c r="C200" s="576"/>
      <c r="D200" s="576"/>
      <c r="E200" s="576"/>
      <c r="F200" s="576"/>
      <c r="G200" s="576"/>
      <c r="H200" s="576"/>
      <c r="I200" s="576"/>
      <c r="J200" s="577"/>
      <c r="L200" s="47"/>
      <c r="M200" s="47"/>
      <c r="N200" s="47"/>
      <c r="O200" s="101"/>
      <c r="P200" s="101"/>
      <c r="Q200" s="27"/>
      <c r="R200" s="27"/>
      <c r="S200" s="27"/>
      <c r="T200" s="27"/>
      <c r="U200" s="27"/>
      <c r="V200" s="27"/>
      <c r="W200" s="27"/>
      <c r="X200" s="58"/>
      <c r="Y200" s="59"/>
      <c r="Z200" s="27"/>
      <c r="AA200" s="27"/>
    </row>
    <row r="201" spans="1:34" ht="17.25" customHeight="1" x14ac:dyDescent="0.25">
      <c r="A201" s="175"/>
      <c r="B201" s="578"/>
      <c r="C201" s="579"/>
      <c r="D201" s="579"/>
      <c r="E201" s="579"/>
      <c r="F201" s="579"/>
      <c r="G201" s="579"/>
      <c r="H201" s="579"/>
      <c r="I201" s="579"/>
      <c r="J201" s="580"/>
      <c r="K201" s="581"/>
      <c r="L201" s="583"/>
      <c r="M201" s="584"/>
      <c r="N201" s="584"/>
      <c r="P201" s="27"/>
      <c r="Q201" s="27"/>
      <c r="R201" s="27"/>
      <c r="S201" s="27"/>
      <c r="T201" s="27"/>
      <c r="U201" s="27"/>
      <c r="V201" s="27"/>
      <c r="W201" s="27"/>
      <c r="X201" s="58"/>
      <c r="Y201" s="59"/>
      <c r="Z201" s="27"/>
      <c r="AA201" s="27"/>
    </row>
    <row r="202" spans="1:34" ht="17.25" customHeight="1" x14ac:dyDescent="0.25">
      <c r="A202" s="175"/>
      <c r="B202" s="215"/>
      <c r="K202" s="581"/>
      <c r="L202" s="583"/>
      <c r="M202" s="584"/>
      <c r="N202" s="584"/>
      <c r="P202" s="27"/>
      <c r="Q202" s="27"/>
      <c r="R202" s="27"/>
      <c r="S202" s="27"/>
      <c r="T202" s="27"/>
      <c r="U202" s="27"/>
      <c r="V202" s="27"/>
      <c r="W202" s="27"/>
      <c r="X202" s="58"/>
      <c r="Y202" s="59"/>
      <c r="Z202" s="27"/>
      <c r="AA202" s="27"/>
    </row>
    <row r="203" spans="1:34" ht="20.25" customHeight="1" x14ac:dyDescent="0.25">
      <c r="A203" s="175"/>
      <c r="B203" s="539" t="s">
        <v>151</v>
      </c>
      <c r="C203" s="539"/>
      <c r="D203" s="539"/>
      <c r="E203" s="539"/>
      <c r="F203" s="539"/>
      <c r="G203" s="38"/>
      <c r="J203" s="27"/>
      <c r="K203" s="581"/>
      <c r="L203" s="584"/>
      <c r="M203" s="584"/>
      <c r="N203" s="584"/>
      <c r="P203" s="42" t="s">
        <v>152</v>
      </c>
      <c r="X203" s="58"/>
      <c r="Y203" s="59"/>
      <c r="Z203" s="27"/>
      <c r="AA203" s="27"/>
    </row>
    <row r="204" spans="1:34" ht="15.75" customHeight="1" x14ac:dyDescent="0.3">
      <c r="A204" s="175"/>
      <c r="B204" s="585" t="s">
        <v>153</v>
      </c>
      <c r="C204" s="585"/>
      <c r="D204" s="585"/>
      <c r="E204" s="586"/>
      <c r="F204" s="182"/>
      <c r="G204" s="8"/>
      <c r="H204" s="8"/>
      <c r="I204" s="8"/>
      <c r="J204" s="27"/>
      <c r="K204" s="582"/>
      <c r="L204" s="360"/>
      <c r="M204" s="181"/>
      <c r="N204" s="361"/>
      <c r="P204" s="24"/>
      <c r="X204" s="58"/>
      <c r="Y204" s="59"/>
      <c r="Z204" s="27"/>
      <c r="AA204" s="27"/>
    </row>
    <row r="205" spans="1:34" ht="99" customHeight="1" x14ac:dyDescent="0.25">
      <c r="A205" s="175"/>
      <c r="B205" s="351" t="s">
        <v>154</v>
      </c>
      <c r="C205" s="678" t="s">
        <v>187</v>
      </c>
      <c r="D205" s="679"/>
      <c r="E205" s="590" t="s">
        <v>156</v>
      </c>
      <c r="F205" s="591"/>
      <c r="G205" s="565" t="s">
        <v>157</v>
      </c>
      <c r="H205" s="566"/>
      <c r="I205" s="566"/>
      <c r="J205" s="567"/>
      <c r="K205" s="565" t="s">
        <v>158</v>
      </c>
      <c r="L205" s="566"/>
      <c r="M205" s="566"/>
      <c r="N205" s="567"/>
      <c r="P205" s="219" t="s">
        <v>159</v>
      </c>
      <c r="Q205" s="587" t="s">
        <v>160</v>
      </c>
      <c r="R205" s="588"/>
      <c r="S205" s="588"/>
      <c r="T205" s="588"/>
      <c r="U205" s="588"/>
      <c r="V205" s="588"/>
      <c r="W205" s="588"/>
      <c r="X205" s="589"/>
      <c r="Y205" s="99"/>
      <c r="Z205" s="98"/>
      <c r="AA205" s="100"/>
      <c r="AB205" s="100"/>
    </row>
    <row r="206" spans="1:34" ht="42.75" customHeight="1" x14ac:dyDescent="0.3">
      <c r="A206" s="175"/>
      <c r="B206" s="353" t="s">
        <v>162</v>
      </c>
      <c r="C206" s="676"/>
      <c r="D206" s="677"/>
      <c r="E206" s="676"/>
      <c r="F206" s="677"/>
      <c r="G206" s="461"/>
      <c r="H206" s="461"/>
      <c r="I206" s="461"/>
      <c r="J206" s="461"/>
      <c r="K206" s="462"/>
      <c r="L206" s="462"/>
      <c r="M206" s="462"/>
      <c r="N206" s="462"/>
      <c r="O206" s="64"/>
      <c r="P206" s="238"/>
      <c r="Q206" s="505"/>
      <c r="R206" s="505"/>
      <c r="S206" s="505"/>
      <c r="T206" s="505"/>
      <c r="U206" s="505"/>
      <c r="V206" s="505"/>
      <c r="W206" s="505"/>
      <c r="X206" s="506"/>
      <c r="Y206" s="64"/>
      <c r="Z206" s="64"/>
      <c r="AA206" s="64" t="b">
        <f t="shared" ref="AA206:AA237" si="10">IF(OR(LEFT(B206,4)="Välj",B206=""),FALSE,TRUE)</f>
        <v>0</v>
      </c>
      <c r="AB206" s="64" t="b">
        <f>IF(P206&lt;&gt;"",TRUE,FALSE)</f>
        <v>0</v>
      </c>
      <c r="AH206" s="55" t="b">
        <f>IF(AND(AA206=TRUE,AB206=TRUE),FALSE,IF(AND(AA206=FALSE,AB206=FALSE),FALSE,TRUE))</f>
        <v>0</v>
      </c>
    </row>
    <row r="207" spans="1:34" ht="42.75" customHeight="1" x14ac:dyDescent="0.3">
      <c r="A207" s="175"/>
      <c r="B207" s="353" t="s">
        <v>162</v>
      </c>
      <c r="C207" s="676"/>
      <c r="D207" s="677"/>
      <c r="E207" s="676"/>
      <c r="F207" s="677"/>
      <c r="G207" s="461"/>
      <c r="H207" s="461"/>
      <c r="I207" s="461"/>
      <c r="J207" s="461"/>
      <c r="K207" s="462"/>
      <c r="L207" s="462"/>
      <c r="M207" s="462"/>
      <c r="N207" s="462"/>
      <c r="O207" s="64"/>
      <c r="P207" s="238"/>
      <c r="Q207" s="505"/>
      <c r="R207" s="505"/>
      <c r="S207" s="505"/>
      <c r="T207" s="505"/>
      <c r="U207" s="505"/>
      <c r="V207" s="505"/>
      <c r="W207" s="505"/>
      <c r="X207" s="506"/>
      <c r="Y207" s="64"/>
      <c r="Z207" s="64"/>
      <c r="AA207" s="64" t="b">
        <f t="shared" si="10"/>
        <v>0</v>
      </c>
      <c r="AB207" s="64" t="b">
        <f t="shared" ref="AB207:AB295" si="11">IF(P207&lt;&gt;"",TRUE,FALSE)</f>
        <v>0</v>
      </c>
      <c r="AH207" s="55" t="b">
        <f t="shared" ref="AH207:AH295" si="12">IF(AND(AA207=TRUE,AB207=TRUE),FALSE,IF(AND(AA207=FALSE,AB207=FALSE),FALSE,TRUE))</f>
        <v>0</v>
      </c>
    </row>
    <row r="208" spans="1:34" ht="42.75" customHeight="1" x14ac:dyDescent="0.3">
      <c r="A208" s="175"/>
      <c r="B208" s="353" t="s">
        <v>162</v>
      </c>
      <c r="C208" s="676"/>
      <c r="D208" s="677"/>
      <c r="E208" s="676"/>
      <c r="F208" s="677"/>
      <c r="G208" s="461"/>
      <c r="H208" s="461"/>
      <c r="I208" s="461"/>
      <c r="J208" s="461"/>
      <c r="K208" s="462"/>
      <c r="L208" s="462"/>
      <c r="M208" s="462"/>
      <c r="N208" s="462"/>
      <c r="O208" s="64"/>
      <c r="P208" s="238"/>
      <c r="Q208" s="505"/>
      <c r="R208" s="505"/>
      <c r="S208" s="505"/>
      <c r="T208" s="505"/>
      <c r="U208" s="505"/>
      <c r="V208" s="505"/>
      <c r="W208" s="505"/>
      <c r="X208" s="506"/>
      <c r="Y208" s="64"/>
      <c r="Z208" s="64"/>
      <c r="AA208" s="64" t="b">
        <f t="shared" si="10"/>
        <v>0</v>
      </c>
      <c r="AB208" s="64" t="b">
        <f t="shared" si="11"/>
        <v>0</v>
      </c>
      <c r="AH208" s="55" t="b">
        <f t="shared" si="12"/>
        <v>0</v>
      </c>
    </row>
    <row r="209" spans="1:34" ht="42.75" customHeight="1" x14ac:dyDescent="0.3">
      <c r="A209" s="175"/>
      <c r="B209" s="353" t="s">
        <v>162</v>
      </c>
      <c r="C209" s="676"/>
      <c r="D209" s="677"/>
      <c r="E209" s="676"/>
      <c r="F209" s="677"/>
      <c r="G209" s="461"/>
      <c r="H209" s="461"/>
      <c r="I209" s="461"/>
      <c r="J209" s="461"/>
      <c r="K209" s="462"/>
      <c r="L209" s="462"/>
      <c r="M209" s="462"/>
      <c r="N209" s="462"/>
      <c r="O209" s="64"/>
      <c r="P209" s="238"/>
      <c r="Q209" s="505"/>
      <c r="R209" s="505"/>
      <c r="S209" s="505"/>
      <c r="T209" s="505"/>
      <c r="U209" s="505"/>
      <c r="V209" s="505"/>
      <c r="W209" s="505"/>
      <c r="X209" s="506"/>
      <c r="Y209" s="64"/>
      <c r="Z209" s="64"/>
      <c r="AA209" s="64" t="b">
        <f t="shared" si="10"/>
        <v>0</v>
      </c>
      <c r="AB209" s="64" t="b">
        <f t="shared" si="11"/>
        <v>0</v>
      </c>
      <c r="AH209" s="55" t="b">
        <f t="shared" si="12"/>
        <v>0</v>
      </c>
    </row>
    <row r="210" spans="1:34" ht="42.75" customHeight="1" x14ac:dyDescent="0.3">
      <c r="A210" s="175"/>
      <c r="B210" s="353" t="s">
        <v>162</v>
      </c>
      <c r="C210" s="676"/>
      <c r="D210" s="677"/>
      <c r="E210" s="676"/>
      <c r="F210" s="677"/>
      <c r="G210" s="461"/>
      <c r="H210" s="461"/>
      <c r="I210" s="461"/>
      <c r="J210" s="461"/>
      <c r="K210" s="462"/>
      <c r="L210" s="462"/>
      <c r="M210" s="462"/>
      <c r="N210" s="462"/>
      <c r="O210" s="64"/>
      <c r="P210" s="238"/>
      <c r="Q210" s="505"/>
      <c r="R210" s="505"/>
      <c r="S210" s="505"/>
      <c r="T210" s="505"/>
      <c r="U210" s="505"/>
      <c r="V210" s="505"/>
      <c r="W210" s="505"/>
      <c r="X210" s="506"/>
      <c r="Y210" s="64"/>
      <c r="Z210" s="64"/>
      <c r="AA210" s="64" t="b">
        <f t="shared" si="10"/>
        <v>0</v>
      </c>
      <c r="AB210" s="64" t="b">
        <f t="shared" si="11"/>
        <v>0</v>
      </c>
      <c r="AH210" s="55" t="b">
        <f t="shared" si="12"/>
        <v>0</v>
      </c>
    </row>
    <row r="211" spans="1:34" ht="42.75" customHeight="1" x14ac:dyDescent="0.3">
      <c r="A211" s="175"/>
      <c r="B211" s="353" t="s">
        <v>162</v>
      </c>
      <c r="C211" s="676"/>
      <c r="D211" s="677"/>
      <c r="E211" s="676"/>
      <c r="F211" s="677"/>
      <c r="G211" s="461"/>
      <c r="H211" s="461"/>
      <c r="I211" s="461"/>
      <c r="J211" s="461"/>
      <c r="K211" s="462"/>
      <c r="L211" s="462"/>
      <c r="M211" s="462"/>
      <c r="N211" s="462"/>
      <c r="O211" s="194"/>
      <c r="P211" s="238"/>
      <c r="Q211" s="505"/>
      <c r="R211" s="505"/>
      <c r="S211" s="505"/>
      <c r="T211" s="505"/>
      <c r="U211" s="505"/>
      <c r="V211" s="505"/>
      <c r="W211" s="505"/>
      <c r="X211" s="506"/>
      <c r="Y211" s="64"/>
      <c r="Z211" s="64"/>
      <c r="AA211" s="64" t="b">
        <f t="shared" si="10"/>
        <v>0</v>
      </c>
      <c r="AB211" s="64" t="b">
        <f t="shared" si="11"/>
        <v>0</v>
      </c>
      <c r="AH211" s="55" t="b">
        <f t="shared" si="12"/>
        <v>0</v>
      </c>
    </row>
    <row r="212" spans="1:34" ht="42.75" customHeight="1" x14ac:dyDescent="0.3">
      <c r="A212" s="175"/>
      <c r="B212" s="353" t="s">
        <v>162</v>
      </c>
      <c r="C212" s="676"/>
      <c r="D212" s="677"/>
      <c r="E212" s="676"/>
      <c r="F212" s="677"/>
      <c r="G212" s="461"/>
      <c r="H212" s="461"/>
      <c r="I212" s="461"/>
      <c r="J212" s="461"/>
      <c r="K212" s="462"/>
      <c r="L212" s="462"/>
      <c r="M212" s="462"/>
      <c r="N212" s="462"/>
      <c r="O212" s="64"/>
      <c r="P212" s="238"/>
      <c r="Q212" s="505"/>
      <c r="R212" s="505"/>
      <c r="S212" s="505"/>
      <c r="T212" s="505"/>
      <c r="U212" s="505"/>
      <c r="V212" s="505"/>
      <c r="W212" s="505"/>
      <c r="X212" s="506"/>
      <c r="Y212" s="64"/>
      <c r="Z212" s="64"/>
      <c r="AA212" s="64" t="b">
        <f t="shared" si="10"/>
        <v>0</v>
      </c>
      <c r="AB212" s="64" t="b">
        <f t="shared" si="11"/>
        <v>0</v>
      </c>
      <c r="AH212" s="55" t="b">
        <f t="shared" si="12"/>
        <v>0</v>
      </c>
    </row>
    <row r="213" spans="1:34" ht="42.75" customHeight="1" x14ac:dyDescent="0.3">
      <c r="A213" s="175"/>
      <c r="B213" s="353" t="s">
        <v>162</v>
      </c>
      <c r="C213" s="676"/>
      <c r="D213" s="677"/>
      <c r="E213" s="676"/>
      <c r="F213" s="677"/>
      <c r="G213" s="461"/>
      <c r="H213" s="461"/>
      <c r="I213" s="461"/>
      <c r="J213" s="461"/>
      <c r="K213" s="462"/>
      <c r="L213" s="462"/>
      <c r="M213" s="462"/>
      <c r="N213" s="462"/>
      <c r="O213" s="64"/>
      <c r="P213" s="238"/>
      <c r="Q213" s="505"/>
      <c r="R213" s="505"/>
      <c r="S213" s="505"/>
      <c r="T213" s="505"/>
      <c r="U213" s="505"/>
      <c r="V213" s="505"/>
      <c r="W213" s="505"/>
      <c r="X213" s="506"/>
      <c r="Y213" s="64"/>
      <c r="Z213" s="64"/>
      <c r="AA213" s="64" t="b">
        <f t="shared" si="10"/>
        <v>0</v>
      </c>
      <c r="AB213" s="64" t="b">
        <f t="shared" si="11"/>
        <v>0</v>
      </c>
      <c r="AH213" s="55" t="b">
        <f t="shared" si="12"/>
        <v>0</v>
      </c>
    </row>
    <row r="214" spans="1:34" ht="42.75" customHeight="1" x14ac:dyDescent="0.3">
      <c r="A214" s="175"/>
      <c r="B214" s="353" t="s">
        <v>162</v>
      </c>
      <c r="C214" s="676"/>
      <c r="D214" s="677"/>
      <c r="E214" s="676"/>
      <c r="F214" s="677"/>
      <c r="G214" s="461"/>
      <c r="H214" s="461"/>
      <c r="I214" s="461"/>
      <c r="J214" s="461"/>
      <c r="K214" s="462"/>
      <c r="L214" s="462"/>
      <c r="M214" s="462"/>
      <c r="N214" s="462"/>
      <c r="O214" s="64"/>
      <c r="P214" s="238"/>
      <c r="Q214" s="505"/>
      <c r="R214" s="505"/>
      <c r="S214" s="505"/>
      <c r="T214" s="505"/>
      <c r="U214" s="505"/>
      <c r="V214" s="505"/>
      <c r="W214" s="505"/>
      <c r="X214" s="506"/>
      <c r="Y214" s="64"/>
      <c r="Z214" s="64"/>
      <c r="AA214" s="64" t="b">
        <f t="shared" si="10"/>
        <v>0</v>
      </c>
      <c r="AB214" s="64" t="b">
        <f t="shared" si="11"/>
        <v>0</v>
      </c>
      <c r="AH214" s="55" t="b">
        <f t="shared" si="12"/>
        <v>0</v>
      </c>
    </row>
    <row r="215" spans="1:34" ht="42.75" customHeight="1" x14ac:dyDescent="0.3">
      <c r="A215" s="175"/>
      <c r="B215" s="353" t="s">
        <v>162</v>
      </c>
      <c r="C215" s="676"/>
      <c r="D215" s="677"/>
      <c r="E215" s="676"/>
      <c r="F215" s="677"/>
      <c r="G215" s="461"/>
      <c r="H215" s="461"/>
      <c r="I215" s="461"/>
      <c r="J215" s="461"/>
      <c r="K215" s="462"/>
      <c r="L215" s="462"/>
      <c r="M215" s="462"/>
      <c r="N215" s="462"/>
      <c r="O215" s="64"/>
      <c r="P215" s="238"/>
      <c r="Q215" s="505"/>
      <c r="R215" s="505"/>
      <c r="S215" s="505"/>
      <c r="T215" s="505"/>
      <c r="U215" s="505"/>
      <c r="V215" s="505"/>
      <c r="W215" s="505"/>
      <c r="X215" s="506"/>
      <c r="Y215" s="64"/>
      <c r="Z215" s="64"/>
      <c r="AA215" s="64" t="b">
        <f t="shared" si="10"/>
        <v>0</v>
      </c>
      <c r="AB215" s="64" t="b">
        <f t="shared" si="11"/>
        <v>0</v>
      </c>
      <c r="AH215" s="55" t="b">
        <f t="shared" si="12"/>
        <v>0</v>
      </c>
    </row>
    <row r="216" spans="1:34" ht="42.75" customHeight="1" x14ac:dyDescent="0.3">
      <c r="A216" s="175"/>
      <c r="B216" s="353" t="s">
        <v>162</v>
      </c>
      <c r="C216" s="676"/>
      <c r="D216" s="677"/>
      <c r="E216" s="676"/>
      <c r="F216" s="677"/>
      <c r="G216" s="461"/>
      <c r="H216" s="461"/>
      <c r="I216" s="461"/>
      <c r="J216" s="461"/>
      <c r="K216" s="462"/>
      <c r="L216" s="462"/>
      <c r="M216" s="462"/>
      <c r="N216" s="462"/>
      <c r="O216" s="64"/>
      <c r="P216" s="238"/>
      <c r="Q216" s="505"/>
      <c r="R216" s="505"/>
      <c r="S216" s="505"/>
      <c r="T216" s="505"/>
      <c r="U216" s="505"/>
      <c r="V216" s="505"/>
      <c r="W216" s="505"/>
      <c r="X216" s="506"/>
      <c r="Y216" s="64"/>
      <c r="Z216" s="64"/>
      <c r="AA216" s="64" t="b">
        <f t="shared" si="10"/>
        <v>0</v>
      </c>
      <c r="AB216" s="64" t="b">
        <f t="shared" si="11"/>
        <v>0</v>
      </c>
      <c r="AH216" s="55" t="b">
        <f t="shared" si="12"/>
        <v>0</v>
      </c>
    </row>
    <row r="217" spans="1:34" ht="42.75" customHeight="1" x14ac:dyDescent="0.3">
      <c r="A217" s="175"/>
      <c r="B217" s="353" t="s">
        <v>162</v>
      </c>
      <c r="C217" s="676"/>
      <c r="D217" s="677"/>
      <c r="E217" s="676"/>
      <c r="F217" s="677"/>
      <c r="G217" s="461"/>
      <c r="H217" s="461"/>
      <c r="I217" s="461"/>
      <c r="J217" s="461"/>
      <c r="K217" s="462"/>
      <c r="L217" s="462"/>
      <c r="M217" s="462"/>
      <c r="N217" s="462"/>
      <c r="O217" s="64"/>
      <c r="P217" s="238"/>
      <c r="Q217" s="505"/>
      <c r="R217" s="505"/>
      <c r="S217" s="505"/>
      <c r="T217" s="505"/>
      <c r="U217" s="505"/>
      <c r="V217" s="505"/>
      <c r="W217" s="505"/>
      <c r="X217" s="506"/>
      <c r="Y217" s="64"/>
      <c r="Z217" s="64"/>
      <c r="AA217" s="64" t="b">
        <f t="shared" si="10"/>
        <v>0</v>
      </c>
      <c r="AB217" s="64" t="b">
        <f t="shared" si="11"/>
        <v>0</v>
      </c>
      <c r="AH217" s="55" t="b">
        <f t="shared" si="12"/>
        <v>0</v>
      </c>
    </row>
    <row r="218" spans="1:34" ht="42.75" customHeight="1" x14ac:dyDescent="0.3">
      <c r="A218" s="175"/>
      <c r="B218" s="353" t="s">
        <v>162</v>
      </c>
      <c r="C218" s="676"/>
      <c r="D218" s="677"/>
      <c r="E218" s="676"/>
      <c r="F218" s="677"/>
      <c r="G218" s="461"/>
      <c r="H218" s="461"/>
      <c r="I218" s="461"/>
      <c r="J218" s="461"/>
      <c r="K218" s="462"/>
      <c r="L218" s="462"/>
      <c r="M218" s="462"/>
      <c r="N218" s="462"/>
      <c r="O218" s="64"/>
      <c r="P218" s="238"/>
      <c r="Q218" s="505"/>
      <c r="R218" s="505"/>
      <c r="S218" s="505"/>
      <c r="T218" s="505"/>
      <c r="U218" s="505"/>
      <c r="V218" s="505"/>
      <c r="W218" s="505"/>
      <c r="X218" s="506"/>
      <c r="Y218" s="64"/>
      <c r="Z218" s="64"/>
      <c r="AA218" s="64" t="b">
        <f t="shared" si="10"/>
        <v>0</v>
      </c>
      <c r="AB218" s="64" t="b">
        <f t="shared" si="11"/>
        <v>0</v>
      </c>
      <c r="AH218" s="55" t="b">
        <f t="shared" si="12"/>
        <v>0</v>
      </c>
    </row>
    <row r="219" spans="1:34" ht="42.75" customHeight="1" x14ac:dyDescent="0.3">
      <c r="A219" s="175"/>
      <c r="B219" s="353" t="s">
        <v>162</v>
      </c>
      <c r="C219" s="676"/>
      <c r="D219" s="677"/>
      <c r="E219" s="676"/>
      <c r="F219" s="677"/>
      <c r="G219" s="461"/>
      <c r="H219" s="461"/>
      <c r="I219" s="461"/>
      <c r="J219" s="461"/>
      <c r="K219" s="462"/>
      <c r="L219" s="462"/>
      <c r="M219" s="462"/>
      <c r="N219" s="462"/>
      <c r="O219" s="64"/>
      <c r="P219" s="238"/>
      <c r="Q219" s="505"/>
      <c r="R219" s="505"/>
      <c r="S219" s="505"/>
      <c r="T219" s="505"/>
      <c r="U219" s="505"/>
      <c r="V219" s="505"/>
      <c r="W219" s="505"/>
      <c r="X219" s="506"/>
      <c r="Y219" s="64"/>
      <c r="Z219" s="64"/>
      <c r="AA219" s="64" t="b">
        <f t="shared" si="10"/>
        <v>0</v>
      </c>
      <c r="AB219" s="64" t="b">
        <f t="shared" si="11"/>
        <v>0</v>
      </c>
      <c r="AH219" s="55" t="b">
        <f t="shared" si="12"/>
        <v>0</v>
      </c>
    </row>
    <row r="220" spans="1:34" ht="42.75" customHeight="1" x14ac:dyDescent="0.3">
      <c r="A220" s="175"/>
      <c r="B220" s="353" t="s">
        <v>162</v>
      </c>
      <c r="C220" s="676"/>
      <c r="D220" s="677"/>
      <c r="E220" s="676"/>
      <c r="F220" s="677"/>
      <c r="G220" s="461"/>
      <c r="H220" s="461"/>
      <c r="I220" s="461"/>
      <c r="J220" s="461"/>
      <c r="K220" s="462"/>
      <c r="L220" s="462"/>
      <c r="M220" s="462"/>
      <c r="N220" s="462"/>
      <c r="O220" s="194"/>
      <c r="P220" s="238"/>
      <c r="Q220" s="505"/>
      <c r="R220" s="505"/>
      <c r="S220" s="505"/>
      <c r="T220" s="505"/>
      <c r="U220" s="505"/>
      <c r="V220" s="505"/>
      <c r="W220" s="505"/>
      <c r="X220" s="506"/>
      <c r="Y220" s="64"/>
      <c r="Z220" s="64"/>
      <c r="AA220" s="64" t="b">
        <f t="shared" si="10"/>
        <v>0</v>
      </c>
      <c r="AB220" s="64" t="b">
        <f t="shared" si="11"/>
        <v>0</v>
      </c>
      <c r="AH220" s="55" t="b">
        <f t="shared" si="12"/>
        <v>0</v>
      </c>
    </row>
    <row r="221" spans="1:34" ht="42.75" customHeight="1" x14ac:dyDescent="0.3">
      <c r="A221" s="175"/>
      <c r="B221" s="353" t="s">
        <v>162</v>
      </c>
      <c r="C221" s="676"/>
      <c r="D221" s="677"/>
      <c r="E221" s="676"/>
      <c r="F221" s="677"/>
      <c r="G221" s="461"/>
      <c r="H221" s="461"/>
      <c r="I221" s="461"/>
      <c r="J221" s="461"/>
      <c r="K221" s="462"/>
      <c r="L221" s="462"/>
      <c r="M221" s="462"/>
      <c r="N221" s="462"/>
      <c r="O221" s="64"/>
      <c r="P221" s="238"/>
      <c r="Q221" s="505"/>
      <c r="R221" s="505"/>
      <c r="S221" s="505"/>
      <c r="T221" s="505"/>
      <c r="U221" s="505"/>
      <c r="V221" s="505"/>
      <c r="W221" s="505"/>
      <c r="X221" s="506"/>
      <c r="Y221" s="64"/>
      <c r="Z221" s="64"/>
      <c r="AA221" s="64" t="b">
        <f t="shared" si="10"/>
        <v>0</v>
      </c>
      <c r="AB221" s="64" t="b">
        <f t="shared" si="11"/>
        <v>0</v>
      </c>
      <c r="AH221" s="55" t="b">
        <f t="shared" si="12"/>
        <v>0</v>
      </c>
    </row>
    <row r="222" spans="1:34" ht="42.75" customHeight="1" x14ac:dyDescent="0.3">
      <c r="A222" s="175"/>
      <c r="B222" s="353" t="s">
        <v>162</v>
      </c>
      <c r="C222" s="676"/>
      <c r="D222" s="677"/>
      <c r="E222" s="676"/>
      <c r="F222" s="677"/>
      <c r="G222" s="461"/>
      <c r="H222" s="461"/>
      <c r="I222" s="461"/>
      <c r="J222" s="461"/>
      <c r="K222" s="462"/>
      <c r="L222" s="462"/>
      <c r="M222" s="462"/>
      <c r="N222" s="462"/>
      <c r="O222" s="64"/>
      <c r="P222" s="238"/>
      <c r="Q222" s="505"/>
      <c r="R222" s="505"/>
      <c r="S222" s="505"/>
      <c r="T222" s="505"/>
      <c r="U222" s="505"/>
      <c r="V222" s="505"/>
      <c r="W222" s="505"/>
      <c r="X222" s="506"/>
      <c r="Y222" s="64"/>
      <c r="Z222" s="64"/>
      <c r="AA222" s="64" t="b">
        <f t="shared" si="10"/>
        <v>0</v>
      </c>
      <c r="AB222" s="64" t="b">
        <f t="shared" si="11"/>
        <v>0</v>
      </c>
      <c r="AH222" s="55" t="b">
        <f t="shared" si="12"/>
        <v>0</v>
      </c>
    </row>
    <row r="223" spans="1:34" ht="42.75" customHeight="1" x14ac:dyDescent="0.3">
      <c r="A223" s="175"/>
      <c r="B223" s="353" t="s">
        <v>162</v>
      </c>
      <c r="C223" s="676"/>
      <c r="D223" s="677"/>
      <c r="E223" s="676"/>
      <c r="F223" s="677"/>
      <c r="G223" s="461"/>
      <c r="H223" s="461"/>
      <c r="I223" s="461"/>
      <c r="J223" s="461"/>
      <c r="K223" s="462"/>
      <c r="L223" s="462"/>
      <c r="M223" s="462"/>
      <c r="N223" s="462"/>
      <c r="O223" s="64"/>
      <c r="P223" s="238"/>
      <c r="Q223" s="505"/>
      <c r="R223" s="505"/>
      <c r="S223" s="505"/>
      <c r="T223" s="505"/>
      <c r="U223" s="505"/>
      <c r="V223" s="505"/>
      <c r="W223" s="505"/>
      <c r="X223" s="506"/>
      <c r="Y223" s="64"/>
      <c r="Z223" s="64"/>
      <c r="AA223" s="64" t="b">
        <f t="shared" si="10"/>
        <v>0</v>
      </c>
      <c r="AB223" s="64" t="b">
        <f t="shared" si="11"/>
        <v>0</v>
      </c>
      <c r="AH223" s="55" t="b">
        <f t="shared" si="12"/>
        <v>0</v>
      </c>
    </row>
    <row r="224" spans="1:34" ht="42.75" customHeight="1" x14ac:dyDescent="0.3">
      <c r="A224" s="175"/>
      <c r="B224" s="353" t="s">
        <v>162</v>
      </c>
      <c r="C224" s="676"/>
      <c r="D224" s="677"/>
      <c r="E224" s="676"/>
      <c r="F224" s="677"/>
      <c r="G224" s="461"/>
      <c r="H224" s="461"/>
      <c r="I224" s="461"/>
      <c r="J224" s="461"/>
      <c r="K224" s="462"/>
      <c r="L224" s="462"/>
      <c r="M224" s="462"/>
      <c r="N224" s="462"/>
      <c r="O224" s="64"/>
      <c r="P224" s="238"/>
      <c r="Q224" s="505"/>
      <c r="R224" s="505"/>
      <c r="S224" s="505"/>
      <c r="T224" s="505"/>
      <c r="U224" s="505"/>
      <c r="V224" s="505"/>
      <c r="W224" s="505"/>
      <c r="X224" s="506"/>
      <c r="Y224" s="64"/>
      <c r="Z224" s="64"/>
      <c r="AA224" s="64" t="b">
        <f t="shared" si="10"/>
        <v>0</v>
      </c>
      <c r="AB224" s="64" t="b">
        <f t="shared" si="11"/>
        <v>0</v>
      </c>
      <c r="AH224" s="55" t="b">
        <f t="shared" si="12"/>
        <v>0</v>
      </c>
    </row>
    <row r="225" spans="1:34" ht="42.75" customHeight="1" x14ac:dyDescent="0.3">
      <c r="A225" s="175"/>
      <c r="B225" s="353" t="s">
        <v>162</v>
      </c>
      <c r="C225" s="676"/>
      <c r="D225" s="677"/>
      <c r="E225" s="676"/>
      <c r="F225" s="677"/>
      <c r="G225" s="461"/>
      <c r="H225" s="461"/>
      <c r="I225" s="461"/>
      <c r="J225" s="461"/>
      <c r="K225" s="462"/>
      <c r="L225" s="462"/>
      <c r="M225" s="462"/>
      <c r="N225" s="462"/>
      <c r="O225" s="64"/>
      <c r="P225" s="238"/>
      <c r="Q225" s="505"/>
      <c r="R225" s="505"/>
      <c r="S225" s="505"/>
      <c r="T225" s="505"/>
      <c r="U225" s="505"/>
      <c r="V225" s="505"/>
      <c r="W225" s="505"/>
      <c r="X225" s="506"/>
      <c r="Y225" s="64"/>
      <c r="Z225" s="64"/>
      <c r="AA225" s="64" t="b">
        <f t="shared" si="10"/>
        <v>0</v>
      </c>
      <c r="AB225" s="64" t="b">
        <f t="shared" si="11"/>
        <v>0</v>
      </c>
      <c r="AH225" s="55" t="b">
        <f t="shared" si="12"/>
        <v>0</v>
      </c>
    </row>
    <row r="226" spans="1:34" ht="42.75" customHeight="1" x14ac:dyDescent="0.3">
      <c r="A226" s="175"/>
      <c r="B226" s="353" t="s">
        <v>162</v>
      </c>
      <c r="C226" s="676"/>
      <c r="D226" s="677"/>
      <c r="E226" s="676"/>
      <c r="F226" s="677"/>
      <c r="G226" s="461"/>
      <c r="H226" s="461"/>
      <c r="I226" s="461"/>
      <c r="J226" s="461"/>
      <c r="K226" s="462"/>
      <c r="L226" s="462"/>
      <c r="M226" s="462"/>
      <c r="N226" s="462"/>
      <c r="O226" s="64"/>
      <c r="P226" s="238"/>
      <c r="Q226" s="505"/>
      <c r="R226" s="505"/>
      <c r="S226" s="505"/>
      <c r="T226" s="505"/>
      <c r="U226" s="505"/>
      <c r="V226" s="505"/>
      <c r="W226" s="505"/>
      <c r="X226" s="506"/>
      <c r="Y226" s="64"/>
      <c r="Z226" s="64"/>
      <c r="AA226" s="64" t="b">
        <f t="shared" si="10"/>
        <v>0</v>
      </c>
      <c r="AB226" s="64" t="b">
        <f t="shared" si="11"/>
        <v>0</v>
      </c>
      <c r="AH226" s="55" t="b">
        <f t="shared" si="12"/>
        <v>0</v>
      </c>
    </row>
    <row r="227" spans="1:34" ht="42.75" customHeight="1" x14ac:dyDescent="0.3">
      <c r="A227" s="175"/>
      <c r="B227" s="353" t="s">
        <v>162</v>
      </c>
      <c r="C227" s="676"/>
      <c r="D227" s="677"/>
      <c r="E227" s="676"/>
      <c r="F227" s="677"/>
      <c r="G227" s="461"/>
      <c r="H227" s="461"/>
      <c r="I227" s="461"/>
      <c r="J227" s="461"/>
      <c r="K227" s="462"/>
      <c r="L227" s="462"/>
      <c r="M227" s="462"/>
      <c r="N227" s="462"/>
      <c r="O227" s="64"/>
      <c r="P227" s="238"/>
      <c r="Q227" s="505"/>
      <c r="R227" s="505"/>
      <c r="S227" s="505"/>
      <c r="T227" s="505"/>
      <c r="U227" s="505"/>
      <c r="V227" s="505"/>
      <c r="W227" s="505"/>
      <c r="X227" s="506"/>
      <c r="Y227" s="64"/>
      <c r="Z227" s="64"/>
      <c r="AA227" s="64" t="b">
        <f t="shared" si="10"/>
        <v>0</v>
      </c>
      <c r="AB227" s="64" t="b">
        <f t="shared" si="11"/>
        <v>0</v>
      </c>
      <c r="AH227" s="55" t="b">
        <f t="shared" si="12"/>
        <v>0</v>
      </c>
    </row>
    <row r="228" spans="1:34" ht="42.75" customHeight="1" x14ac:dyDescent="0.3">
      <c r="A228" s="175"/>
      <c r="B228" s="353" t="s">
        <v>162</v>
      </c>
      <c r="C228" s="676"/>
      <c r="D228" s="677"/>
      <c r="E228" s="676"/>
      <c r="F228" s="677"/>
      <c r="G228" s="461"/>
      <c r="H228" s="461"/>
      <c r="I228" s="461"/>
      <c r="J228" s="461"/>
      <c r="K228" s="462"/>
      <c r="L228" s="462"/>
      <c r="M228" s="462"/>
      <c r="N228" s="462"/>
      <c r="O228" s="64"/>
      <c r="P228" s="238"/>
      <c r="Q228" s="505"/>
      <c r="R228" s="505"/>
      <c r="S228" s="505"/>
      <c r="T228" s="505"/>
      <c r="U228" s="505"/>
      <c r="V228" s="505"/>
      <c r="W228" s="505"/>
      <c r="X228" s="506"/>
      <c r="Y228" s="64"/>
      <c r="Z228" s="64"/>
      <c r="AA228" s="64" t="b">
        <f t="shared" si="10"/>
        <v>0</v>
      </c>
      <c r="AB228" s="64" t="b">
        <f t="shared" si="11"/>
        <v>0</v>
      </c>
      <c r="AH228" s="55" t="b">
        <f t="shared" si="12"/>
        <v>0</v>
      </c>
    </row>
    <row r="229" spans="1:34" ht="42.75" customHeight="1" x14ac:dyDescent="0.3">
      <c r="A229" s="175"/>
      <c r="B229" s="353" t="s">
        <v>162</v>
      </c>
      <c r="C229" s="676"/>
      <c r="D229" s="677"/>
      <c r="E229" s="676"/>
      <c r="F229" s="677"/>
      <c r="G229" s="461"/>
      <c r="H229" s="461"/>
      <c r="I229" s="461"/>
      <c r="J229" s="461"/>
      <c r="K229" s="462"/>
      <c r="L229" s="462"/>
      <c r="M229" s="462"/>
      <c r="N229" s="462"/>
      <c r="O229" s="64"/>
      <c r="P229" s="238"/>
      <c r="Q229" s="505"/>
      <c r="R229" s="505"/>
      <c r="S229" s="505"/>
      <c r="T229" s="505"/>
      <c r="U229" s="505"/>
      <c r="V229" s="505"/>
      <c r="W229" s="505"/>
      <c r="X229" s="506"/>
      <c r="Y229" s="64"/>
      <c r="Z229" s="64"/>
      <c r="AA229" s="64" t="b">
        <f t="shared" si="10"/>
        <v>0</v>
      </c>
      <c r="AB229" s="64" t="b">
        <f t="shared" si="11"/>
        <v>0</v>
      </c>
      <c r="AH229" s="55" t="b">
        <f t="shared" si="12"/>
        <v>0</v>
      </c>
    </row>
    <row r="230" spans="1:34" ht="42.75" customHeight="1" x14ac:dyDescent="0.3">
      <c r="A230" s="175"/>
      <c r="B230" s="353" t="s">
        <v>162</v>
      </c>
      <c r="C230" s="676"/>
      <c r="D230" s="677"/>
      <c r="E230" s="676"/>
      <c r="F230" s="677"/>
      <c r="G230" s="461"/>
      <c r="H230" s="461"/>
      <c r="I230" s="461"/>
      <c r="J230" s="461"/>
      <c r="K230" s="462"/>
      <c r="L230" s="462"/>
      <c r="M230" s="462"/>
      <c r="N230" s="462"/>
      <c r="O230" s="64"/>
      <c r="P230" s="238"/>
      <c r="Q230" s="505"/>
      <c r="R230" s="505"/>
      <c r="S230" s="505"/>
      <c r="T230" s="505"/>
      <c r="U230" s="505"/>
      <c r="V230" s="505"/>
      <c r="W230" s="505"/>
      <c r="X230" s="506"/>
      <c r="Y230" s="64"/>
      <c r="Z230" s="64"/>
      <c r="AA230" s="64" t="b">
        <f t="shared" si="10"/>
        <v>0</v>
      </c>
      <c r="AB230" s="64" t="b">
        <f t="shared" si="11"/>
        <v>0</v>
      </c>
      <c r="AH230" s="55" t="b">
        <f t="shared" si="12"/>
        <v>0</v>
      </c>
    </row>
    <row r="231" spans="1:34" ht="42.75" customHeight="1" x14ac:dyDescent="0.3">
      <c r="A231" s="175"/>
      <c r="B231" s="353" t="s">
        <v>162</v>
      </c>
      <c r="C231" s="676"/>
      <c r="D231" s="677"/>
      <c r="E231" s="676"/>
      <c r="F231" s="677"/>
      <c r="G231" s="461"/>
      <c r="H231" s="461"/>
      <c r="I231" s="461"/>
      <c r="J231" s="461"/>
      <c r="K231" s="462"/>
      <c r="L231" s="462"/>
      <c r="M231" s="462"/>
      <c r="N231" s="462"/>
      <c r="O231" s="194"/>
      <c r="P231" s="238"/>
      <c r="Q231" s="505"/>
      <c r="R231" s="505"/>
      <c r="S231" s="505"/>
      <c r="T231" s="505"/>
      <c r="U231" s="505"/>
      <c r="V231" s="505"/>
      <c r="W231" s="505"/>
      <c r="X231" s="506"/>
      <c r="Y231" s="64"/>
      <c r="Z231" s="64"/>
      <c r="AA231" s="64" t="b">
        <f t="shared" si="10"/>
        <v>0</v>
      </c>
      <c r="AB231" s="64" t="b">
        <f t="shared" si="11"/>
        <v>0</v>
      </c>
      <c r="AH231" s="55" t="b">
        <f t="shared" si="12"/>
        <v>0</v>
      </c>
    </row>
    <row r="232" spans="1:34" ht="42.75" customHeight="1" x14ac:dyDescent="0.3">
      <c r="A232" s="175"/>
      <c r="B232" s="353" t="s">
        <v>162</v>
      </c>
      <c r="C232" s="676"/>
      <c r="D232" s="677"/>
      <c r="E232" s="676"/>
      <c r="F232" s="677"/>
      <c r="G232" s="461"/>
      <c r="H232" s="461"/>
      <c r="I232" s="461"/>
      <c r="J232" s="461"/>
      <c r="K232" s="462"/>
      <c r="L232" s="462"/>
      <c r="M232" s="462"/>
      <c r="N232" s="462"/>
      <c r="O232" s="64"/>
      <c r="P232" s="238"/>
      <c r="Q232" s="505"/>
      <c r="R232" s="505"/>
      <c r="S232" s="505"/>
      <c r="T232" s="505"/>
      <c r="U232" s="505"/>
      <c r="V232" s="505"/>
      <c r="W232" s="505"/>
      <c r="X232" s="506"/>
      <c r="Y232" s="64"/>
      <c r="Z232" s="64"/>
      <c r="AA232" s="64" t="b">
        <f t="shared" si="10"/>
        <v>0</v>
      </c>
      <c r="AB232" s="64" t="b">
        <f t="shared" si="11"/>
        <v>0</v>
      </c>
      <c r="AH232" s="55" t="b">
        <f t="shared" si="12"/>
        <v>0</v>
      </c>
    </row>
    <row r="233" spans="1:34" ht="42.75" customHeight="1" x14ac:dyDescent="0.3">
      <c r="A233" s="175"/>
      <c r="B233" s="353" t="s">
        <v>162</v>
      </c>
      <c r="C233" s="676"/>
      <c r="D233" s="677"/>
      <c r="E233" s="676"/>
      <c r="F233" s="677"/>
      <c r="G233" s="461"/>
      <c r="H233" s="461"/>
      <c r="I233" s="461"/>
      <c r="J233" s="461"/>
      <c r="K233" s="462"/>
      <c r="L233" s="462"/>
      <c r="M233" s="462"/>
      <c r="N233" s="462"/>
      <c r="O233" s="64"/>
      <c r="P233" s="238"/>
      <c r="Q233" s="505"/>
      <c r="R233" s="505"/>
      <c r="S233" s="505"/>
      <c r="T233" s="505"/>
      <c r="U233" s="505"/>
      <c r="V233" s="505"/>
      <c r="W233" s="505"/>
      <c r="X233" s="506"/>
      <c r="Y233" s="64"/>
      <c r="Z233" s="64"/>
      <c r="AA233" s="64" t="b">
        <f t="shared" si="10"/>
        <v>0</v>
      </c>
      <c r="AB233" s="64" t="b">
        <f t="shared" si="11"/>
        <v>0</v>
      </c>
      <c r="AH233" s="55" t="b">
        <f t="shared" si="12"/>
        <v>0</v>
      </c>
    </row>
    <row r="234" spans="1:34" ht="42.75" customHeight="1" x14ac:dyDescent="0.3">
      <c r="A234" s="175"/>
      <c r="B234" s="353" t="s">
        <v>162</v>
      </c>
      <c r="C234" s="676"/>
      <c r="D234" s="677"/>
      <c r="E234" s="676"/>
      <c r="F234" s="677"/>
      <c r="G234" s="461"/>
      <c r="H234" s="461"/>
      <c r="I234" s="461"/>
      <c r="J234" s="461"/>
      <c r="K234" s="462"/>
      <c r="L234" s="462"/>
      <c r="M234" s="462"/>
      <c r="N234" s="462"/>
      <c r="O234" s="64"/>
      <c r="P234" s="238"/>
      <c r="Q234" s="505"/>
      <c r="R234" s="505"/>
      <c r="S234" s="505"/>
      <c r="T234" s="505"/>
      <c r="U234" s="505"/>
      <c r="V234" s="505"/>
      <c r="W234" s="505"/>
      <c r="X234" s="506"/>
      <c r="Y234" s="64"/>
      <c r="Z234" s="64"/>
      <c r="AA234" s="64" t="b">
        <f t="shared" si="10"/>
        <v>0</v>
      </c>
      <c r="AB234" s="64" t="b">
        <f t="shared" si="11"/>
        <v>0</v>
      </c>
      <c r="AH234" s="55" t="b">
        <f t="shared" si="12"/>
        <v>0</v>
      </c>
    </row>
    <row r="235" spans="1:34" ht="42.75" customHeight="1" x14ac:dyDescent="0.3">
      <c r="A235" s="175"/>
      <c r="B235" s="353" t="s">
        <v>162</v>
      </c>
      <c r="C235" s="676"/>
      <c r="D235" s="677"/>
      <c r="E235" s="676"/>
      <c r="F235" s="677"/>
      <c r="G235" s="461"/>
      <c r="H235" s="461"/>
      <c r="I235" s="461"/>
      <c r="J235" s="461"/>
      <c r="K235" s="462"/>
      <c r="L235" s="462"/>
      <c r="M235" s="462"/>
      <c r="N235" s="462"/>
      <c r="O235" s="64"/>
      <c r="P235" s="238"/>
      <c r="Q235" s="505"/>
      <c r="R235" s="505"/>
      <c r="S235" s="505"/>
      <c r="T235" s="505"/>
      <c r="U235" s="505"/>
      <c r="V235" s="505"/>
      <c r="W235" s="505"/>
      <c r="X235" s="506"/>
      <c r="Y235" s="64"/>
      <c r="Z235" s="64"/>
      <c r="AA235" s="64" t="b">
        <f t="shared" si="10"/>
        <v>0</v>
      </c>
      <c r="AB235" s="64" t="b">
        <f t="shared" si="11"/>
        <v>0</v>
      </c>
      <c r="AH235" s="55" t="b">
        <f t="shared" si="12"/>
        <v>0</v>
      </c>
    </row>
    <row r="236" spans="1:34" ht="42.75" customHeight="1" x14ac:dyDescent="0.3">
      <c r="A236" s="175"/>
      <c r="B236" s="353" t="s">
        <v>162</v>
      </c>
      <c r="C236" s="676"/>
      <c r="D236" s="677"/>
      <c r="E236" s="676"/>
      <c r="F236" s="677"/>
      <c r="G236" s="461"/>
      <c r="H236" s="461"/>
      <c r="I236" s="461"/>
      <c r="J236" s="461"/>
      <c r="K236" s="462"/>
      <c r="L236" s="462"/>
      <c r="M236" s="462"/>
      <c r="N236" s="462"/>
      <c r="O236" s="194"/>
      <c r="P236" s="238"/>
      <c r="Q236" s="505"/>
      <c r="R236" s="505"/>
      <c r="S236" s="505"/>
      <c r="T236" s="505"/>
      <c r="U236" s="505"/>
      <c r="V236" s="505"/>
      <c r="W236" s="505"/>
      <c r="X236" s="506"/>
      <c r="Y236" s="64"/>
      <c r="Z236" s="64"/>
      <c r="AA236" s="64" t="b">
        <f t="shared" si="10"/>
        <v>0</v>
      </c>
      <c r="AB236" s="64" t="b">
        <f t="shared" si="11"/>
        <v>0</v>
      </c>
      <c r="AH236" s="55" t="b">
        <f t="shared" si="12"/>
        <v>0</v>
      </c>
    </row>
    <row r="237" spans="1:34" ht="42.75" customHeight="1" x14ac:dyDescent="0.3">
      <c r="A237" s="175"/>
      <c r="B237" s="353" t="s">
        <v>162</v>
      </c>
      <c r="C237" s="676"/>
      <c r="D237" s="677"/>
      <c r="E237" s="676"/>
      <c r="F237" s="677"/>
      <c r="G237" s="461"/>
      <c r="H237" s="461"/>
      <c r="I237" s="461"/>
      <c r="J237" s="461"/>
      <c r="K237" s="462"/>
      <c r="L237" s="462"/>
      <c r="M237" s="462"/>
      <c r="N237" s="462"/>
      <c r="O237" s="64"/>
      <c r="P237" s="238"/>
      <c r="Q237" s="505"/>
      <c r="R237" s="505"/>
      <c r="S237" s="505"/>
      <c r="T237" s="505"/>
      <c r="U237" s="505"/>
      <c r="V237" s="505"/>
      <c r="W237" s="505"/>
      <c r="X237" s="506"/>
      <c r="Y237" s="64"/>
      <c r="Z237" s="64"/>
      <c r="AA237" s="64" t="b">
        <f t="shared" si="10"/>
        <v>0</v>
      </c>
      <c r="AB237" s="64" t="b">
        <f t="shared" si="11"/>
        <v>0</v>
      </c>
      <c r="AH237" s="55" t="b">
        <f t="shared" si="12"/>
        <v>0</v>
      </c>
    </row>
    <row r="238" spans="1:34" ht="42.75" customHeight="1" x14ac:dyDescent="0.3">
      <c r="A238" s="175"/>
      <c r="B238" s="353" t="s">
        <v>162</v>
      </c>
      <c r="C238" s="676"/>
      <c r="D238" s="677"/>
      <c r="E238" s="676"/>
      <c r="F238" s="677"/>
      <c r="G238" s="461"/>
      <c r="H238" s="461"/>
      <c r="I238" s="461"/>
      <c r="J238" s="461"/>
      <c r="K238" s="462"/>
      <c r="L238" s="462"/>
      <c r="M238" s="462"/>
      <c r="N238" s="462"/>
      <c r="O238" s="64"/>
      <c r="P238" s="238"/>
      <c r="Q238" s="505"/>
      <c r="R238" s="505"/>
      <c r="S238" s="505"/>
      <c r="T238" s="505"/>
      <c r="U238" s="505"/>
      <c r="V238" s="505"/>
      <c r="W238" s="505"/>
      <c r="X238" s="506"/>
      <c r="Y238" s="64"/>
      <c r="Z238" s="64"/>
      <c r="AA238" s="64" t="b">
        <f t="shared" ref="AA238:AA269" si="13">IF(OR(LEFT(B238,4)="Välj",B238=""),FALSE,TRUE)</f>
        <v>0</v>
      </c>
      <c r="AB238" s="64" t="b">
        <f t="shared" si="11"/>
        <v>0</v>
      </c>
      <c r="AH238" s="55" t="b">
        <f t="shared" si="12"/>
        <v>0</v>
      </c>
    </row>
    <row r="239" spans="1:34" ht="42.75" customHeight="1" x14ac:dyDescent="0.3">
      <c r="A239" s="175"/>
      <c r="B239" s="353" t="s">
        <v>162</v>
      </c>
      <c r="C239" s="676"/>
      <c r="D239" s="677"/>
      <c r="E239" s="676"/>
      <c r="F239" s="677"/>
      <c r="G239" s="461"/>
      <c r="H239" s="461"/>
      <c r="I239" s="461"/>
      <c r="J239" s="461"/>
      <c r="K239" s="462"/>
      <c r="L239" s="462"/>
      <c r="M239" s="462"/>
      <c r="N239" s="462"/>
      <c r="O239" s="64"/>
      <c r="P239" s="238"/>
      <c r="Q239" s="505"/>
      <c r="R239" s="505"/>
      <c r="S239" s="505"/>
      <c r="T239" s="505"/>
      <c r="U239" s="505"/>
      <c r="V239" s="505"/>
      <c r="W239" s="505"/>
      <c r="X239" s="506"/>
      <c r="Y239" s="64"/>
      <c r="Z239" s="64"/>
      <c r="AA239" s="64" t="b">
        <f t="shared" si="13"/>
        <v>0</v>
      </c>
      <c r="AB239" s="64" t="b">
        <f t="shared" si="11"/>
        <v>0</v>
      </c>
      <c r="AH239" s="55" t="b">
        <f t="shared" si="12"/>
        <v>0</v>
      </c>
    </row>
    <row r="240" spans="1:34" ht="42.75" customHeight="1" x14ac:dyDescent="0.3">
      <c r="A240" s="175"/>
      <c r="B240" s="353" t="s">
        <v>162</v>
      </c>
      <c r="C240" s="676"/>
      <c r="D240" s="677"/>
      <c r="E240" s="676"/>
      <c r="F240" s="677"/>
      <c r="G240" s="461"/>
      <c r="H240" s="461"/>
      <c r="I240" s="461"/>
      <c r="J240" s="461"/>
      <c r="K240" s="462"/>
      <c r="L240" s="462"/>
      <c r="M240" s="462"/>
      <c r="N240" s="462"/>
      <c r="O240" s="64"/>
      <c r="P240" s="238"/>
      <c r="Q240" s="505"/>
      <c r="R240" s="505"/>
      <c r="S240" s="505"/>
      <c r="T240" s="505"/>
      <c r="U240" s="505"/>
      <c r="V240" s="505"/>
      <c r="W240" s="505"/>
      <c r="X240" s="506"/>
      <c r="Y240" s="64"/>
      <c r="Z240" s="64"/>
      <c r="AA240" s="64" t="b">
        <f t="shared" si="13"/>
        <v>0</v>
      </c>
      <c r="AB240" s="64" t="b">
        <f t="shared" si="11"/>
        <v>0</v>
      </c>
      <c r="AH240" s="55" t="b">
        <f t="shared" si="12"/>
        <v>0</v>
      </c>
    </row>
    <row r="241" spans="1:34" ht="42.75" customHeight="1" x14ac:dyDescent="0.3">
      <c r="A241" s="175"/>
      <c r="B241" s="353" t="s">
        <v>162</v>
      </c>
      <c r="C241" s="676"/>
      <c r="D241" s="677"/>
      <c r="E241" s="676"/>
      <c r="F241" s="677"/>
      <c r="G241" s="461"/>
      <c r="H241" s="461"/>
      <c r="I241" s="461"/>
      <c r="J241" s="461"/>
      <c r="K241" s="462"/>
      <c r="L241" s="462"/>
      <c r="M241" s="462"/>
      <c r="N241" s="462"/>
      <c r="O241" s="64"/>
      <c r="P241" s="238"/>
      <c r="Q241" s="505"/>
      <c r="R241" s="505"/>
      <c r="S241" s="505"/>
      <c r="T241" s="505"/>
      <c r="U241" s="505"/>
      <c r="V241" s="505"/>
      <c r="W241" s="505"/>
      <c r="X241" s="506"/>
      <c r="Y241" s="64"/>
      <c r="Z241" s="64"/>
      <c r="AA241" s="64" t="b">
        <f t="shared" si="13"/>
        <v>0</v>
      </c>
      <c r="AB241" s="64" t="b">
        <f t="shared" si="11"/>
        <v>0</v>
      </c>
      <c r="AH241" s="55" t="b">
        <f t="shared" si="12"/>
        <v>0</v>
      </c>
    </row>
    <row r="242" spans="1:34" ht="42.75" customHeight="1" x14ac:dyDescent="0.3">
      <c r="A242" s="175"/>
      <c r="B242" s="353" t="s">
        <v>162</v>
      </c>
      <c r="C242" s="676"/>
      <c r="D242" s="677"/>
      <c r="E242" s="676"/>
      <c r="F242" s="677"/>
      <c r="G242" s="461"/>
      <c r="H242" s="461"/>
      <c r="I242" s="461"/>
      <c r="J242" s="461"/>
      <c r="K242" s="462"/>
      <c r="L242" s="462"/>
      <c r="M242" s="462"/>
      <c r="N242" s="462"/>
      <c r="O242" s="64"/>
      <c r="P242" s="238"/>
      <c r="Q242" s="505"/>
      <c r="R242" s="505"/>
      <c r="S242" s="505"/>
      <c r="T242" s="505"/>
      <c r="U242" s="505"/>
      <c r="V242" s="505"/>
      <c r="W242" s="505"/>
      <c r="X242" s="506"/>
      <c r="Y242" s="64"/>
      <c r="Z242" s="64"/>
      <c r="AA242" s="64" t="b">
        <f t="shared" si="13"/>
        <v>0</v>
      </c>
      <c r="AB242" s="64" t="b">
        <f t="shared" si="11"/>
        <v>0</v>
      </c>
      <c r="AH242" s="55" t="b">
        <f t="shared" si="12"/>
        <v>0</v>
      </c>
    </row>
    <row r="243" spans="1:34" ht="42.75" customHeight="1" x14ac:dyDescent="0.3">
      <c r="A243" s="175"/>
      <c r="B243" s="353" t="s">
        <v>162</v>
      </c>
      <c r="C243" s="676"/>
      <c r="D243" s="677"/>
      <c r="E243" s="676"/>
      <c r="F243" s="677"/>
      <c r="G243" s="461"/>
      <c r="H243" s="461"/>
      <c r="I243" s="461"/>
      <c r="J243" s="461"/>
      <c r="K243" s="462"/>
      <c r="L243" s="462"/>
      <c r="M243" s="462"/>
      <c r="N243" s="462"/>
      <c r="O243" s="64"/>
      <c r="P243" s="238"/>
      <c r="Q243" s="505"/>
      <c r="R243" s="505"/>
      <c r="S243" s="505"/>
      <c r="T243" s="505"/>
      <c r="U243" s="505"/>
      <c r="V243" s="505"/>
      <c r="W243" s="505"/>
      <c r="X243" s="506"/>
      <c r="Y243" s="64"/>
      <c r="Z243" s="64"/>
      <c r="AA243" s="64" t="b">
        <f t="shared" si="13"/>
        <v>0</v>
      </c>
      <c r="AB243" s="64" t="b">
        <f t="shared" si="11"/>
        <v>0</v>
      </c>
      <c r="AH243" s="55" t="b">
        <f t="shared" si="12"/>
        <v>0</v>
      </c>
    </row>
    <row r="244" spans="1:34" ht="42.75" customHeight="1" x14ac:dyDescent="0.3">
      <c r="A244" s="175"/>
      <c r="B244" s="353" t="s">
        <v>162</v>
      </c>
      <c r="C244" s="676"/>
      <c r="D244" s="677"/>
      <c r="E244" s="676"/>
      <c r="F244" s="677"/>
      <c r="G244" s="461"/>
      <c r="H244" s="461"/>
      <c r="I244" s="461"/>
      <c r="J244" s="461"/>
      <c r="K244" s="462"/>
      <c r="L244" s="462"/>
      <c r="M244" s="462"/>
      <c r="N244" s="462"/>
      <c r="O244" s="64"/>
      <c r="P244" s="238"/>
      <c r="Q244" s="505"/>
      <c r="R244" s="505"/>
      <c r="S244" s="505"/>
      <c r="T244" s="505"/>
      <c r="U244" s="505"/>
      <c r="V244" s="505"/>
      <c r="W244" s="505"/>
      <c r="X244" s="506"/>
      <c r="Y244" s="64"/>
      <c r="Z244" s="64"/>
      <c r="AA244" s="64" t="b">
        <f t="shared" si="13"/>
        <v>0</v>
      </c>
      <c r="AB244" s="64" t="b">
        <f t="shared" si="11"/>
        <v>0</v>
      </c>
      <c r="AH244" s="55" t="b">
        <f t="shared" si="12"/>
        <v>0</v>
      </c>
    </row>
    <row r="245" spans="1:34" ht="42.75" customHeight="1" x14ac:dyDescent="0.3">
      <c r="A245" s="175"/>
      <c r="B245" s="353" t="s">
        <v>162</v>
      </c>
      <c r="C245" s="676"/>
      <c r="D245" s="677"/>
      <c r="E245" s="676"/>
      <c r="F245" s="677"/>
      <c r="G245" s="461"/>
      <c r="H245" s="461"/>
      <c r="I245" s="461"/>
      <c r="J245" s="461"/>
      <c r="K245" s="462"/>
      <c r="L245" s="462"/>
      <c r="M245" s="462"/>
      <c r="N245" s="462"/>
      <c r="O245" s="194"/>
      <c r="P245" s="238"/>
      <c r="Q245" s="505"/>
      <c r="R245" s="505"/>
      <c r="S245" s="505"/>
      <c r="T245" s="505"/>
      <c r="U245" s="505"/>
      <c r="V245" s="505"/>
      <c r="W245" s="505"/>
      <c r="X245" s="506"/>
      <c r="Y245" s="64"/>
      <c r="Z245" s="64"/>
      <c r="AA245" s="64" t="b">
        <f t="shared" si="13"/>
        <v>0</v>
      </c>
      <c r="AB245" s="64" t="b">
        <f t="shared" si="11"/>
        <v>0</v>
      </c>
      <c r="AH245" s="55" t="b">
        <f t="shared" si="12"/>
        <v>0</v>
      </c>
    </row>
    <row r="246" spans="1:34" ht="42.75" customHeight="1" x14ac:dyDescent="0.3">
      <c r="A246" s="175"/>
      <c r="B246" s="353" t="s">
        <v>162</v>
      </c>
      <c r="C246" s="676"/>
      <c r="D246" s="677"/>
      <c r="E246" s="676"/>
      <c r="F246" s="677"/>
      <c r="G246" s="461"/>
      <c r="H246" s="461"/>
      <c r="I246" s="461"/>
      <c r="J246" s="461"/>
      <c r="K246" s="462"/>
      <c r="L246" s="462"/>
      <c r="M246" s="462"/>
      <c r="N246" s="462"/>
      <c r="O246" s="64"/>
      <c r="P246" s="238"/>
      <c r="Q246" s="505"/>
      <c r="R246" s="505"/>
      <c r="S246" s="505"/>
      <c r="T246" s="505"/>
      <c r="U246" s="505"/>
      <c r="V246" s="505"/>
      <c r="W246" s="505"/>
      <c r="X246" s="506"/>
      <c r="Y246" s="64"/>
      <c r="Z246" s="64"/>
      <c r="AA246" s="64" t="b">
        <f t="shared" si="13"/>
        <v>0</v>
      </c>
      <c r="AB246" s="64" t="b">
        <f t="shared" si="11"/>
        <v>0</v>
      </c>
      <c r="AH246" s="55" t="b">
        <f t="shared" si="12"/>
        <v>0</v>
      </c>
    </row>
    <row r="247" spans="1:34" ht="42.75" customHeight="1" x14ac:dyDescent="0.3">
      <c r="A247" s="175"/>
      <c r="B247" s="353" t="s">
        <v>162</v>
      </c>
      <c r="C247" s="676"/>
      <c r="D247" s="677"/>
      <c r="E247" s="676"/>
      <c r="F247" s="677"/>
      <c r="G247" s="461"/>
      <c r="H247" s="461"/>
      <c r="I247" s="461"/>
      <c r="J247" s="461"/>
      <c r="K247" s="462"/>
      <c r="L247" s="462"/>
      <c r="M247" s="462"/>
      <c r="N247" s="462"/>
      <c r="O247" s="64"/>
      <c r="P247" s="238"/>
      <c r="Q247" s="505"/>
      <c r="R247" s="505"/>
      <c r="S247" s="505"/>
      <c r="T247" s="505"/>
      <c r="U247" s="505"/>
      <c r="V247" s="505"/>
      <c r="W247" s="505"/>
      <c r="X247" s="506"/>
      <c r="Y247" s="64"/>
      <c r="Z247" s="64"/>
      <c r="AA247" s="64" t="b">
        <f t="shared" si="13"/>
        <v>0</v>
      </c>
      <c r="AB247" s="64" t="b">
        <f t="shared" si="11"/>
        <v>0</v>
      </c>
      <c r="AH247" s="55" t="b">
        <f t="shared" si="12"/>
        <v>0</v>
      </c>
    </row>
    <row r="248" spans="1:34" ht="42.75" customHeight="1" x14ac:dyDescent="0.3">
      <c r="A248" s="175"/>
      <c r="B248" s="353" t="s">
        <v>162</v>
      </c>
      <c r="C248" s="676"/>
      <c r="D248" s="677"/>
      <c r="E248" s="676"/>
      <c r="F248" s="677"/>
      <c r="G248" s="461"/>
      <c r="H248" s="461"/>
      <c r="I248" s="461"/>
      <c r="J248" s="461"/>
      <c r="K248" s="462"/>
      <c r="L248" s="462"/>
      <c r="M248" s="462"/>
      <c r="N248" s="462"/>
      <c r="O248" s="64"/>
      <c r="P248" s="238"/>
      <c r="Q248" s="505"/>
      <c r="R248" s="505"/>
      <c r="S248" s="505"/>
      <c r="T248" s="505"/>
      <c r="U248" s="505"/>
      <c r="V248" s="505"/>
      <c r="W248" s="505"/>
      <c r="X248" s="506"/>
      <c r="Y248" s="64"/>
      <c r="Z248" s="64"/>
      <c r="AA248" s="64" t="b">
        <f t="shared" si="13"/>
        <v>0</v>
      </c>
      <c r="AB248" s="64" t="b">
        <f t="shared" si="11"/>
        <v>0</v>
      </c>
      <c r="AH248" s="55" t="b">
        <f t="shared" si="12"/>
        <v>0</v>
      </c>
    </row>
    <row r="249" spans="1:34" ht="42.75" customHeight="1" x14ac:dyDescent="0.3">
      <c r="A249" s="175"/>
      <c r="B249" s="353" t="s">
        <v>162</v>
      </c>
      <c r="C249" s="676"/>
      <c r="D249" s="677"/>
      <c r="E249" s="676"/>
      <c r="F249" s="677"/>
      <c r="G249" s="461"/>
      <c r="H249" s="461"/>
      <c r="I249" s="461"/>
      <c r="J249" s="461"/>
      <c r="K249" s="462"/>
      <c r="L249" s="462"/>
      <c r="M249" s="462"/>
      <c r="N249" s="462"/>
      <c r="O249" s="64"/>
      <c r="P249" s="238"/>
      <c r="Q249" s="505"/>
      <c r="R249" s="505"/>
      <c r="S249" s="505"/>
      <c r="T249" s="505"/>
      <c r="U249" s="505"/>
      <c r="V249" s="505"/>
      <c r="W249" s="505"/>
      <c r="X249" s="506"/>
      <c r="Y249" s="64"/>
      <c r="Z249" s="64"/>
      <c r="AA249" s="64" t="b">
        <f t="shared" si="13"/>
        <v>0</v>
      </c>
      <c r="AB249" s="64" t="b">
        <f t="shared" si="11"/>
        <v>0</v>
      </c>
      <c r="AH249" s="55" t="b">
        <f t="shared" si="12"/>
        <v>0</v>
      </c>
    </row>
    <row r="250" spans="1:34" ht="42.75" customHeight="1" x14ac:dyDescent="0.3">
      <c r="A250" s="175"/>
      <c r="B250" s="353" t="s">
        <v>162</v>
      </c>
      <c r="C250" s="676"/>
      <c r="D250" s="677"/>
      <c r="E250" s="676"/>
      <c r="F250" s="677"/>
      <c r="G250" s="461"/>
      <c r="H250" s="461"/>
      <c r="I250" s="461"/>
      <c r="J250" s="461"/>
      <c r="K250" s="462"/>
      <c r="L250" s="462"/>
      <c r="M250" s="462"/>
      <c r="N250" s="462"/>
      <c r="O250" s="64"/>
      <c r="P250" s="238"/>
      <c r="Q250" s="505"/>
      <c r="R250" s="505"/>
      <c r="S250" s="505"/>
      <c r="T250" s="505"/>
      <c r="U250" s="505"/>
      <c r="V250" s="505"/>
      <c r="W250" s="505"/>
      <c r="X250" s="506"/>
      <c r="Y250" s="64"/>
      <c r="Z250" s="64"/>
      <c r="AA250" s="64" t="b">
        <f t="shared" si="13"/>
        <v>0</v>
      </c>
      <c r="AB250" s="64" t="b">
        <f t="shared" si="11"/>
        <v>0</v>
      </c>
      <c r="AH250" s="55" t="b">
        <f t="shared" si="12"/>
        <v>0</v>
      </c>
    </row>
    <row r="251" spans="1:34" ht="42.75" customHeight="1" x14ac:dyDescent="0.3">
      <c r="A251" s="175"/>
      <c r="B251" s="353" t="s">
        <v>162</v>
      </c>
      <c r="C251" s="676"/>
      <c r="D251" s="677"/>
      <c r="E251" s="676"/>
      <c r="F251" s="677"/>
      <c r="G251" s="461"/>
      <c r="H251" s="461"/>
      <c r="I251" s="461"/>
      <c r="J251" s="461"/>
      <c r="K251" s="462"/>
      <c r="L251" s="462"/>
      <c r="M251" s="462"/>
      <c r="N251" s="462"/>
      <c r="O251" s="64"/>
      <c r="P251" s="238"/>
      <c r="Q251" s="505"/>
      <c r="R251" s="505"/>
      <c r="S251" s="505"/>
      <c r="T251" s="505"/>
      <c r="U251" s="505"/>
      <c r="V251" s="505"/>
      <c r="W251" s="505"/>
      <c r="X251" s="506"/>
      <c r="Y251" s="64"/>
      <c r="Z251" s="64"/>
      <c r="AA251" s="64" t="b">
        <f t="shared" si="13"/>
        <v>0</v>
      </c>
      <c r="AB251" s="64" t="b">
        <f t="shared" si="11"/>
        <v>0</v>
      </c>
      <c r="AH251" s="55" t="b">
        <f t="shared" si="12"/>
        <v>0</v>
      </c>
    </row>
    <row r="252" spans="1:34" ht="42.75" customHeight="1" x14ac:dyDescent="0.3">
      <c r="A252" s="175"/>
      <c r="B252" s="353" t="s">
        <v>162</v>
      </c>
      <c r="C252" s="676"/>
      <c r="D252" s="677"/>
      <c r="E252" s="676"/>
      <c r="F252" s="677"/>
      <c r="G252" s="461"/>
      <c r="H252" s="461"/>
      <c r="I252" s="461"/>
      <c r="J252" s="461"/>
      <c r="K252" s="462"/>
      <c r="L252" s="462"/>
      <c r="M252" s="462"/>
      <c r="N252" s="462"/>
      <c r="O252" s="64"/>
      <c r="P252" s="238"/>
      <c r="Q252" s="505"/>
      <c r="R252" s="505"/>
      <c r="S252" s="505"/>
      <c r="T252" s="505"/>
      <c r="U252" s="505"/>
      <c r="V252" s="505"/>
      <c r="W252" s="505"/>
      <c r="X252" s="506"/>
      <c r="Y252" s="64"/>
      <c r="Z252" s="64"/>
      <c r="AA252" s="64" t="b">
        <f t="shared" si="13"/>
        <v>0</v>
      </c>
      <c r="AB252" s="64" t="b">
        <f t="shared" si="11"/>
        <v>0</v>
      </c>
      <c r="AH252" s="55" t="b">
        <f t="shared" si="12"/>
        <v>0</v>
      </c>
    </row>
    <row r="253" spans="1:34" ht="42.75" customHeight="1" x14ac:dyDescent="0.3">
      <c r="A253" s="175"/>
      <c r="B253" s="353" t="s">
        <v>162</v>
      </c>
      <c r="C253" s="676"/>
      <c r="D253" s="677"/>
      <c r="E253" s="676"/>
      <c r="F253" s="677"/>
      <c r="G253" s="461"/>
      <c r="H253" s="461"/>
      <c r="I253" s="461"/>
      <c r="J253" s="461"/>
      <c r="K253" s="462"/>
      <c r="L253" s="462"/>
      <c r="M253" s="462"/>
      <c r="N253" s="462"/>
      <c r="O253" s="64"/>
      <c r="P253" s="238"/>
      <c r="Q253" s="505"/>
      <c r="R253" s="505"/>
      <c r="S253" s="505"/>
      <c r="T253" s="505"/>
      <c r="U253" s="505"/>
      <c r="V253" s="505"/>
      <c r="W253" s="505"/>
      <c r="X253" s="506"/>
      <c r="Y253" s="64"/>
      <c r="Z253" s="64"/>
      <c r="AA253" s="64" t="b">
        <f t="shared" si="13"/>
        <v>0</v>
      </c>
      <c r="AB253" s="64" t="b">
        <f t="shared" si="11"/>
        <v>0</v>
      </c>
      <c r="AH253" s="55" t="b">
        <f t="shared" si="12"/>
        <v>0</v>
      </c>
    </row>
    <row r="254" spans="1:34" ht="42.75" customHeight="1" x14ac:dyDescent="0.3">
      <c r="A254" s="175"/>
      <c r="B254" s="353" t="s">
        <v>162</v>
      </c>
      <c r="C254" s="676"/>
      <c r="D254" s="677"/>
      <c r="E254" s="676"/>
      <c r="F254" s="677"/>
      <c r="G254" s="461"/>
      <c r="H254" s="461"/>
      <c r="I254" s="461"/>
      <c r="J254" s="461"/>
      <c r="K254" s="462"/>
      <c r="L254" s="462"/>
      <c r="M254" s="462"/>
      <c r="N254" s="462"/>
      <c r="O254" s="64"/>
      <c r="P254" s="238"/>
      <c r="Q254" s="505"/>
      <c r="R254" s="505"/>
      <c r="S254" s="505"/>
      <c r="T254" s="505"/>
      <c r="U254" s="505"/>
      <c r="V254" s="505"/>
      <c r="W254" s="505"/>
      <c r="X254" s="506"/>
      <c r="Y254" s="64"/>
      <c r="Z254" s="64"/>
      <c r="AA254" s="64" t="b">
        <f t="shared" si="13"/>
        <v>0</v>
      </c>
      <c r="AB254" s="64" t="b">
        <f t="shared" si="11"/>
        <v>0</v>
      </c>
      <c r="AH254" s="55" t="b">
        <f t="shared" si="12"/>
        <v>0</v>
      </c>
    </row>
    <row r="255" spans="1:34" ht="42.75" customHeight="1" x14ac:dyDescent="0.3">
      <c r="A255" s="175"/>
      <c r="B255" s="353" t="s">
        <v>162</v>
      </c>
      <c r="C255" s="676"/>
      <c r="D255" s="677"/>
      <c r="E255" s="676"/>
      <c r="F255" s="677"/>
      <c r="G255" s="461"/>
      <c r="H255" s="461"/>
      <c r="I255" s="461"/>
      <c r="J255" s="461"/>
      <c r="K255" s="462"/>
      <c r="L255" s="462"/>
      <c r="M255" s="462"/>
      <c r="N255" s="462"/>
      <c r="O255" s="64"/>
      <c r="P255" s="238"/>
      <c r="Q255" s="505"/>
      <c r="R255" s="505"/>
      <c r="S255" s="505"/>
      <c r="T255" s="505"/>
      <c r="U255" s="505"/>
      <c r="V255" s="505"/>
      <c r="W255" s="505"/>
      <c r="X255" s="506"/>
      <c r="Y255" s="64"/>
      <c r="Z255" s="64"/>
      <c r="AA255" s="64" t="b">
        <f t="shared" si="13"/>
        <v>0</v>
      </c>
      <c r="AB255" s="64" t="b">
        <f t="shared" si="11"/>
        <v>0</v>
      </c>
      <c r="AH255" s="55" t="b">
        <f t="shared" si="12"/>
        <v>0</v>
      </c>
    </row>
    <row r="256" spans="1:34" ht="42.75" customHeight="1" x14ac:dyDescent="0.3">
      <c r="A256" s="175"/>
      <c r="B256" s="353" t="s">
        <v>162</v>
      </c>
      <c r="C256" s="676"/>
      <c r="D256" s="677"/>
      <c r="E256" s="676"/>
      <c r="F256" s="677"/>
      <c r="G256" s="461"/>
      <c r="H256" s="461"/>
      <c r="I256" s="461"/>
      <c r="J256" s="461"/>
      <c r="K256" s="462"/>
      <c r="L256" s="462"/>
      <c r="M256" s="462"/>
      <c r="N256" s="462"/>
      <c r="O256" s="194"/>
      <c r="P256" s="238"/>
      <c r="Q256" s="505"/>
      <c r="R256" s="505"/>
      <c r="S256" s="505"/>
      <c r="T256" s="505"/>
      <c r="U256" s="505"/>
      <c r="V256" s="505"/>
      <c r="W256" s="505"/>
      <c r="X256" s="506"/>
      <c r="Y256" s="64"/>
      <c r="Z256" s="64"/>
      <c r="AA256" s="64" t="b">
        <f t="shared" si="13"/>
        <v>0</v>
      </c>
      <c r="AB256" s="64" t="b">
        <f t="shared" si="11"/>
        <v>0</v>
      </c>
      <c r="AH256" s="55" t="b">
        <f t="shared" si="12"/>
        <v>0</v>
      </c>
    </row>
    <row r="257" spans="1:34" ht="42.75" customHeight="1" x14ac:dyDescent="0.3">
      <c r="A257" s="175"/>
      <c r="B257" s="353" t="s">
        <v>162</v>
      </c>
      <c r="C257" s="676"/>
      <c r="D257" s="677"/>
      <c r="E257" s="676"/>
      <c r="F257" s="677"/>
      <c r="G257" s="461"/>
      <c r="H257" s="461"/>
      <c r="I257" s="461"/>
      <c r="J257" s="461"/>
      <c r="K257" s="462"/>
      <c r="L257" s="462"/>
      <c r="M257" s="462"/>
      <c r="N257" s="462"/>
      <c r="O257" s="64"/>
      <c r="P257" s="238"/>
      <c r="Q257" s="505"/>
      <c r="R257" s="505"/>
      <c r="S257" s="505"/>
      <c r="T257" s="505"/>
      <c r="U257" s="505"/>
      <c r="V257" s="505"/>
      <c r="W257" s="505"/>
      <c r="X257" s="506"/>
      <c r="Y257" s="64"/>
      <c r="Z257" s="64"/>
      <c r="AA257" s="64" t="b">
        <f t="shared" si="13"/>
        <v>0</v>
      </c>
      <c r="AB257" s="64" t="b">
        <f t="shared" si="11"/>
        <v>0</v>
      </c>
      <c r="AH257" s="55" t="b">
        <f t="shared" si="12"/>
        <v>0</v>
      </c>
    </row>
    <row r="258" spans="1:34" ht="42.75" customHeight="1" x14ac:dyDescent="0.3">
      <c r="A258" s="175"/>
      <c r="B258" s="353" t="s">
        <v>162</v>
      </c>
      <c r="C258" s="676"/>
      <c r="D258" s="677"/>
      <c r="E258" s="676"/>
      <c r="F258" s="677"/>
      <c r="G258" s="461"/>
      <c r="H258" s="461"/>
      <c r="I258" s="461"/>
      <c r="J258" s="461"/>
      <c r="K258" s="462"/>
      <c r="L258" s="462"/>
      <c r="M258" s="462"/>
      <c r="N258" s="462"/>
      <c r="O258" s="64"/>
      <c r="P258" s="238"/>
      <c r="Q258" s="505"/>
      <c r="R258" s="505"/>
      <c r="S258" s="505"/>
      <c r="T258" s="505"/>
      <c r="U258" s="505"/>
      <c r="V258" s="505"/>
      <c r="W258" s="505"/>
      <c r="X258" s="506"/>
      <c r="Y258" s="64"/>
      <c r="Z258" s="64"/>
      <c r="AA258" s="64" t="b">
        <f t="shared" si="13"/>
        <v>0</v>
      </c>
      <c r="AB258" s="64" t="b">
        <f t="shared" si="11"/>
        <v>0</v>
      </c>
      <c r="AH258" s="55" t="b">
        <f t="shared" si="12"/>
        <v>0</v>
      </c>
    </row>
    <row r="259" spans="1:34" ht="42.75" customHeight="1" x14ac:dyDescent="0.3">
      <c r="A259" s="175"/>
      <c r="B259" s="353" t="s">
        <v>162</v>
      </c>
      <c r="C259" s="676"/>
      <c r="D259" s="677"/>
      <c r="E259" s="676"/>
      <c r="F259" s="677"/>
      <c r="G259" s="461"/>
      <c r="H259" s="461"/>
      <c r="I259" s="461"/>
      <c r="J259" s="461"/>
      <c r="K259" s="462"/>
      <c r="L259" s="462"/>
      <c r="M259" s="462"/>
      <c r="N259" s="462"/>
      <c r="O259" s="64"/>
      <c r="P259" s="238"/>
      <c r="Q259" s="505"/>
      <c r="R259" s="505"/>
      <c r="S259" s="505"/>
      <c r="T259" s="505"/>
      <c r="U259" s="505"/>
      <c r="V259" s="505"/>
      <c r="W259" s="505"/>
      <c r="X259" s="506"/>
      <c r="Y259" s="64"/>
      <c r="Z259" s="64"/>
      <c r="AA259" s="64" t="b">
        <f t="shared" si="13"/>
        <v>0</v>
      </c>
      <c r="AB259" s="64" t="b">
        <f t="shared" si="11"/>
        <v>0</v>
      </c>
      <c r="AH259" s="55" t="b">
        <f t="shared" si="12"/>
        <v>0</v>
      </c>
    </row>
    <row r="260" spans="1:34" ht="42.75" customHeight="1" x14ac:dyDescent="0.3">
      <c r="A260" s="175"/>
      <c r="B260" s="353" t="s">
        <v>162</v>
      </c>
      <c r="C260" s="676"/>
      <c r="D260" s="677"/>
      <c r="E260" s="676"/>
      <c r="F260" s="677"/>
      <c r="G260" s="461"/>
      <c r="H260" s="461"/>
      <c r="I260" s="461"/>
      <c r="J260" s="461"/>
      <c r="K260" s="462"/>
      <c r="L260" s="462"/>
      <c r="M260" s="462"/>
      <c r="N260" s="462"/>
      <c r="O260" s="64"/>
      <c r="P260" s="238"/>
      <c r="Q260" s="505"/>
      <c r="R260" s="505"/>
      <c r="S260" s="505"/>
      <c r="T260" s="505"/>
      <c r="U260" s="505"/>
      <c r="V260" s="505"/>
      <c r="W260" s="505"/>
      <c r="X260" s="506"/>
      <c r="Y260" s="64"/>
      <c r="Z260" s="64"/>
      <c r="AA260" s="64" t="b">
        <f t="shared" si="13"/>
        <v>0</v>
      </c>
      <c r="AB260" s="64" t="b">
        <f t="shared" si="11"/>
        <v>0</v>
      </c>
      <c r="AH260" s="55" t="b">
        <f t="shared" si="12"/>
        <v>0</v>
      </c>
    </row>
    <row r="261" spans="1:34" ht="42.75" hidden="1" customHeight="1" x14ac:dyDescent="0.3">
      <c r="A261" s="175"/>
      <c r="B261" s="353" t="s">
        <v>162</v>
      </c>
      <c r="C261" s="676"/>
      <c r="D261" s="677"/>
      <c r="E261" s="676"/>
      <c r="F261" s="677"/>
      <c r="G261" s="461"/>
      <c r="H261" s="461"/>
      <c r="I261" s="461"/>
      <c r="J261" s="461"/>
      <c r="K261" s="462"/>
      <c r="L261" s="462"/>
      <c r="M261" s="462"/>
      <c r="N261" s="462"/>
      <c r="O261" s="64"/>
      <c r="P261" s="238"/>
      <c r="Q261" s="505"/>
      <c r="R261" s="505"/>
      <c r="S261" s="505"/>
      <c r="T261" s="505"/>
      <c r="U261" s="505"/>
      <c r="V261" s="505"/>
      <c r="W261" s="505"/>
      <c r="X261" s="506"/>
      <c r="Y261" s="64"/>
      <c r="Z261" s="64"/>
      <c r="AA261" s="64" t="b">
        <f t="shared" si="13"/>
        <v>0</v>
      </c>
      <c r="AB261" s="64" t="b">
        <f t="shared" si="11"/>
        <v>0</v>
      </c>
      <c r="AH261" s="55" t="b">
        <f t="shared" si="12"/>
        <v>0</v>
      </c>
    </row>
    <row r="262" spans="1:34" ht="42.75" hidden="1" customHeight="1" x14ac:dyDescent="0.3">
      <c r="A262" s="175"/>
      <c r="B262" s="353" t="s">
        <v>162</v>
      </c>
      <c r="C262" s="676"/>
      <c r="D262" s="677"/>
      <c r="E262" s="676"/>
      <c r="F262" s="677"/>
      <c r="G262" s="461"/>
      <c r="H262" s="461"/>
      <c r="I262" s="461"/>
      <c r="J262" s="461"/>
      <c r="K262" s="462"/>
      <c r="L262" s="462"/>
      <c r="M262" s="462"/>
      <c r="N262" s="462"/>
      <c r="O262" s="64"/>
      <c r="P262" s="238"/>
      <c r="Q262" s="505"/>
      <c r="R262" s="505"/>
      <c r="S262" s="505"/>
      <c r="T262" s="505"/>
      <c r="U262" s="505"/>
      <c r="V262" s="505"/>
      <c r="W262" s="505"/>
      <c r="X262" s="506"/>
      <c r="Y262" s="64"/>
      <c r="Z262" s="64"/>
      <c r="AA262" s="64" t="b">
        <f t="shared" si="13"/>
        <v>0</v>
      </c>
      <c r="AB262" s="64" t="b">
        <f t="shared" si="11"/>
        <v>0</v>
      </c>
      <c r="AH262" s="55" t="b">
        <f t="shared" si="12"/>
        <v>0</v>
      </c>
    </row>
    <row r="263" spans="1:34" ht="42.75" hidden="1" customHeight="1" x14ac:dyDescent="0.3">
      <c r="A263" s="175"/>
      <c r="B263" s="353" t="s">
        <v>162</v>
      </c>
      <c r="C263" s="676"/>
      <c r="D263" s="677"/>
      <c r="E263" s="676"/>
      <c r="F263" s="677"/>
      <c r="G263" s="461"/>
      <c r="H263" s="461"/>
      <c r="I263" s="461"/>
      <c r="J263" s="461"/>
      <c r="K263" s="462"/>
      <c r="L263" s="462"/>
      <c r="M263" s="462"/>
      <c r="N263" s="462"/>
      <c r="O263" s="64"/>
      <c r="P263" s="238"/>
      <c r="Q263" s="505"/>
      <c r="R263" s="505"/>
      <c r="S263" s="505"/>
      <c r="T263" s="505"/>
      <c r="U263" s="505"/>
      <c r="V263" s="505"/>
      <c r="W263" s="505"/>
      <c r="X263" s="506"/>
      <c r="Y263" s="64"/>
      <c r="Z263" s="64"/>
      <c r="AA263" s="64" t="b">
        <f t="shared" si="13"/>
        <v>0</v>
      </c>
      <c r="AB263" s="64" t="b">
        <f t="shared" si="11"/>
        <v>0</v>
      </c>
      <c r="AH263" s="55" t="b">
        <f t="shared" si="12"/>
        <v>0</v>
      </c>
    </row>
    <row r="264" spans="1:34" ht="42.75" hidden="1" customHeight="1" x14ac:dyDescent="0.3">
      <c r="A264" s="175"/>
      <c r="B264" s="353" t="s">
        <v>162</v>
      </c>
      <c r="C264" s="676"/>
      <c r="D264" s="677"/>
      <c r="E264" s="676"/>
      <c r="F264" s="677"/>
      <c r="G264" s="461"/>
      <c r="H264" s="461"/>
      <c r="I264" s="461"/>
      <c r="J264" s="461"/>
      <c r="K264" s="462"/>
      <c r="L264" s="462"/>
      <c r="M264" s="462"/>
      <c r="N264" s="462"/>
      <c r="O264" s="64"/>
      <c r="P264" s="238"/>
      <c r="Q264" s="505"/>
      <c r="R264" s="505"/>
      <c r="S264" s="505"/>
      <c r="T264" s="505"/>
      <c r="U264" s="505"/>
      <c r="V264" s="505"/>
      <c r="W264" s="505"/>
      <c r="X264" s="506"/>
      <c r="Y264" s="64"/>
      <c r="Z264" s="64"/>
      <c r="AA264" s="64" t="b">
        <f t="shared" si="13"/>
        <v>0</v>
      </c>
      <c r="AB264" s="64" t="b">
        <f t="shared" si="11"/>
        <v>0</v>
      </c>
      <c r="AH264" s="55" t="b">
        <f t="shared" si="12"/>
        <v>0</v>
      </c>
    </row>
    <row r="265" spans="1:34" ht="42.75" hidden="1" customHeight="1" x14ac:dyDescent="0.3">
      <c r="A265" s="175"/>
      <c r="B265" s="353" t="s">
        <v>162</v>
      </c>
      <c r="C265" s="676"/>
      <c r="D265" s="677"/>
      <c r="E265" s="676"/>
      <c r="F265" s="677"/>
      <c r="G265" s="461"/>
      <c r="H265" s="461"/>
      <c r="I265" s="461"/>
      <c r="J265" s="461"/>
      <c r="K265" s="462"/>
      <c r="L265" s="462"/>
      <c r="M265" s="462"/>
      <c r="N265" s="462"/>
      <c r="O265" s="194"/>
      <c r="P265" s="238"/>
      <c r="Q265" s="505"/>
      <c r="R265" s="505"/>
      <c r="S265" s="505"/>
      <c r="T265" s="505"/>
      <c r="U265" s="505"/>
      <c r="V265" s="505"/>
      <c r="W265" s="505"/>
      <c r="X265" s="506"/>
      <c r="Y265" s="64"/>
      <c r="Z265" s="64"/>
      <c r="AA265" s="64" t="b">
        <f t="shared" si="13"/>
        <v>0</v>
      </c>
      <c r="AB265" s="64" t="b">
        <f t="shared" si="11"/>
        <v>0</v>
      </c>
      <c r="AH265" s="55" t="b">
        <f t="shared" si="12"/>
        <v>0</v>
      </c>
    </row>
    <row r="266" spans="1:34" ht="42.75" hidden="1" customHeight="1" x14ac:dyDescent="0.3">
      <c r="A266" s="175"/>
      <c r="B266" s="353" t="s">
        <v>162</v>
      </c>
      <c r="C266" s="676"/>
      <c r="D266" s="677"/>
      <c r="E266" s="676"/>
      <c r="F266" s="677"/>
      <c r="G266" s="461"/>
      <c r="H266" s="461"/>
      <c r="I266" s="461"/>
      <c r="J266" s="461"/>
      <c r="K266" s="462"/>
      <c r="L266" s="462"/>
      <c r="M266" s="462"/>
      <c r="N266" s="462"/>
      <c r="O266" s="64"/>
      <c r="P266" s="238"/>
      <c r="Q266" s="505"/>
      <c r="R266" s="505"/>
      <c r="S266" s="505"/>
      <c r="T266" s="505"/>
      <c r="U266" s="505"/>
      <c r="V266" s="505"/>
      <c r="W266" s="505"/>
      <c r="X266" s="506"/>
      <c r="Y266" s="64"/>
      <c r="Z266" s="64"/>
      <c r="AA266" s="64" t="b">
        <f t="shared" si="13"/>
        <v>0</v>
      </c>
      <c r="AB266" s="64" t="b">
        <f t="shared" si="11"/>
        <v>0</v>
      </c>
      <c r="AH266" s="55" t="b">
        <f t="shared" si="12"/>
        <v>0</v>
      </c>
    </row>
    <row r="267" spans="1:34" ht="42.75" hidden="1" customHeight="1" x14ac:dyDescent="0.3">
      <c r="A267" s="175"/>
      <c r="B267" s="353" t="s">
        <v>162</v>
      </c>
      <c r="C267" s="676"/>
      <c r="D267" s="677"/>
      <c r="E267" s="676"/>
      <c r="F267" s="677"/>
      <c r="G267" s="461"/>
      <c r="H267" s="461"/>
      <c r="I267" s="461"/>
      <c r="J267" s="461"/>
      <c r="K267" s="462"/>
      <c r="L267" s="462"/>
      <c r="M267" s="462"/>
      <c r="N267" s="462"/>
      <c r="O267" s="64"/>
      <c r="P267" s="238"/>
      <c r="Q267" s="505"/>
      <c r="R267" s="505"/>
      <c r="S267" s="505"/>
      <c r="T267" s="505"/>
      <c r="U267" s="505"/>
      <c r="V267" s="505"/>
      <c r="W267" s="505"/>
      <c r="X267" s="506"/>
      <c r="Y267" s="64"/>
      <c r="Z267" s="64"/>
      <c r="AA267" s="64" t="b">
        <f t="shared" si="13"/>
        <v>0</v>
      </c>
      <c r="AB267" s="64" t="b">
        <f t="shared" si="11"/>
        <v>0</v>
      </c>
      <c r="AH267" s="55" t="b">
        <f t="shared" si="12"/>
        <v>0</v>
      </c>
    </row>
    <row r="268" spans="1:34" ht="42.75" hidden="1" customHeight="1" x14ac:dyDescent="0.3">
      <c r="A268" s="175"/>
      <c r="B268" s="353" t="s">
        <v>162</v>
      </c>
      <c r="C268" s="676"/>
      <c r="D268" s="677"/>
      <c r="E268" s="676"/>
      <c r="F268" s="677"/>
      <c r="G268" s="461"/>
      <c r="H268" s="461"/>
      <c r="I268" s="461"/>
      <c r="J268" s="461"/>
      <c r="K268" s="462"/>
      <c r="L268" s="462"/>
      <c r="M268" s="462"/>
      <c r="N268" s="462"/>
      <c r="O268" s="64"/>
      <c r="P268" s="238"/>
      <c r="Q268" s="505"/>
      <c r="R268" s="505"/>
      <c r="S268" s="505"/>
      <c r="T268" s="505"/>
      <c r="U268" s="505"/>
      <c r="V268" s="505"/>
      <c r="W268" s="505"/>
      <c r="X268" s="506"/>
      <c r="Y268" s="64"/>
      <c r="Z268" s="64"/>
      <c r="AA268" s="64" t="b">
        <f t="shared" si="13"/>
        <v>0</v>
      </c>
      <c r="AB268" s="64" t="b">
        <f t="shared" si="11"/>
        <v>0</v>
      </c>
      <c r="AH268" s="55" t="b">
        <f t="shared" si="12"/>
        <v>0</v>
      </c>
    </row>
    <row r="269" spans="1:34" ht="42.75" hidden="1" customHeight="1" x14ac:dyDescent="0.3">
      <c r="A269" s="175"/>
      <c r="B269" s="353" t="s">
        <v>162</v>
      </c>
      <c r="C269" s="676"/>
      <c r="D269" s="677"/>
      <c r="E269" s="676"/>
      <c r="F269" s="677"/>
      <c r="G269" s="461"/>
      <c r="H269" s="461"/>
      <c r="I269" s="461"/>
      <c r="J269" s="461"/>
      <c r="K269" s="462"/>
      <c r="L269" s="462"/>
      <c r="M269" s="462"/>
      <c r="N269" s="462"/>
      <c r="O269" s="64"/>
      <c r="P269" s="238"/>
      <c r="Q269" s="505"/>
      <c r="R269" s="505"/>
      <c r="S269" s="505"/>
      <c r="T269" s="505"/>
      <c r="U269" s="505"/>
      <c r="V269" s="505"/>
      <c r="W269" s="505"/>
      <c r="X269" s="506"/>
      <c r="Y269" s="64"/>
      <c r="Z269" s="64"/>
      <c r="AA269" s="64" t="b">
        <f t="shared" si="13"/>
        <v>0</v>
      </c>
      <c r="AB269" s="64" t="b">
        <f t="shared" si="11"/>
        <v>0</v>
      </c>
      <c r="AH269" s="55" t="b">
        <f t="shared" si="12"/>
        <v>0</v>
      </c>
    </row>
    <row r="270" spans="1:34" ht="42.75" hidden="1" customHeight="1" x14ac:dyDescent="0.3">
      <c r="A270" s="175"/>
      <c r="B270" s="353" t="s">
        <v>162</v>
      </c>
      <c r="C270" s="676"/>
      <c r="D270" s="677"/>
      <c r="E270" s="676"/>
      <c r="F270" s="677"/>
      <c r="G270" s="461"/>
      <c r="H270" s="461"/>
      <c r="I270" s="461"/>
      <c r="J270" s="461"/>
      <c r="K270" s="462"/>
      <c r="L270" s="462"/>
      <c r="M270" s="462"/>
      <c r="N270" s="462"/>
      <c r="O270" s="64"/>
      <c r="P270" s="238"/>
      <c r="Q270" s="505"/>
      <c r="R270" s="505"/>
      <c r="S270" s="505"/>
      <c r="T270" s="505"/>
      <c r="U270" s="505"/>
      <c r="V270" s="505"/>
      <c r="W270" s="505"/>
      <c r="X270" s="506"/>
      <c r="Y270" s="64"/>
      <c r="Z270" s="64"/>
      <c r="AA270" s="64" t="b">
        <f t="shared" ref="AA270:AA295" si="14">IF(OR(LEFT(B270,4)="Välj",B270=""),FALSE,TRUE)</f>
        <v>0</v>
      </c>
      <c r="AB270" s="64" t="b">
        <f t="shared" si="11"/>
        <v>0</v>
      </c>
      <c r="AH270" s="55" t="b">
        <f t="shared" si="12"/>
        <v>0</v>
      </c>
    </row>
    <row r="271" spans="1:34" ht="42.75" hidden="1" customHeight="1" x14ac:dyDescent="0.3">
      <c r="A271" s="175"/>
      <c r="B271" s="353" t="s">
        <v>162</v>
      </c>
      <c r="C271" s="676"/>
      <c r="D271" s="677"/>
      <c r="E271" s="676"/>
      <c r="F271" s="677"/>
      <c r="G271" s="461"/>
      <c r="H271" s="461"/>
      <c r="I271" s="461"/>
      <c r="J271" s="461"/>
      <c r="K271" s="462"/>
      <c r="L271" s="462"/>
      <c r="M271" s="462"/>
      <c r="N271" s="462"/>
      <c r="O271" s="64"/>
      <c r="P271" s="238"/>
      <c r="Q271" s="505"/>
      <c r="R271" s="505"/>
      <c r="S271" s="505"/>
      <c r="T271" s="505"/>
      <c r="U271" s="505"/>
      <c r="V271" s="505"/>
      <c r="W271" s="505"/>
      <c r="X271" s="506"/>
      <c r="Y271" s="64"/>
      <c r="Z271" s="64"/>
      <c r="AA271" s="64" t="b">
        <f t="shared" si="14"/>
        <v>0</v>
      </c>
      <c r="AB271" s="64" t="b">
        <f t="shared" si="11"/>
        <v>0</v>
      </c>
      <c r="AH271" s="55" t="b">
        <f t="shared" si="12"/>
        <v>0</v>
      </c>
    </row>
    <row r="272" spans="1:34" ht="42.75" customHeight="1" x14ac:dyDescent="0.3">
      <c r="A272" s="175"/>
      <c r="B272" s="353" t="s">
        <v>162</v>
      </c>
      <c r="C272" s="676"/>
      <c r="D272" s="677"/>
      <c r="E272" s="676"/>
      <c r="F272" s="677"/>
      <c r="G272" s="461"/>
      <c r="H272" s="461"/>
      <c r="I272" s="461"/>
      <c r="J272" s="461"/>
      <c r="K272" s="462"/>
      <c r="L272" s="462"/>
      <c r="M272" s="462"/>
      <c r="N272" s="462"/>
      <c r="O272" s="64"/>
      <c r="P272" s="238"/>
      <c r="Q272" s="505"/>
      <c r="R272" s="505"/>
      <c r="S272" s="505"/>
      <c r="T272" s="505"/>
      <c r="U272" s="505"/>
      <c r="V272" s="505"/>
      <c r="W272" s="505"/>
      <c r="X272" s="506"/>
      <c r="Y272" s="64"/>
      <c r="Z272" s="64"/>
      <c r="AA272" s="64" t="b">
        <f t="shared" si="14"/>
        <v>0</v>
      </c>
      <c r="AB272" s="64" t="b">
        <f t="shared" si="11"/>
        <v>0</v>
      </c>
      <c r="AH272" s="55" t="b">
        <f t="shared" si="12"/>
        <v>0</v>
      </c>
    </row>
    <row r="273" spans="1:34" ht="42.75" customHeight="1" x14ac:dyDescent="0.3">
      <c r="A273" s="175"/>
      <c r="B273" s="353" t="s">
        <v>162</v>
      </c>
      <c r="C273" s="676"/>
      <c r="D273" s="677"/>
      <c r="E273" s="676"/>
      <c r="F273" s="677"/>
      <c r="G273" s="461"/>
      <c r="H273" s="461"/>
      <c r="I273" s="461"/>
      <c r="J273" s="461"/>
      <c r="K273" s="462"/>
      <c r="L273" s="462"/>
      <c r="M273" s="462"/>
      <c r="N273" s="462"/>
      <c r="O273" s="64"/>
      <c r="P273" s="238"/>
      <c r="Q273" s="505"/>
      <c r="R273" s="505"/>
      <c r="S273" s="505"/>
      <c r="T273" s="505"/>
      <c r="U273" s="505"/>
      <c r="V273" s="505"/>
      <c r="W273" s="505"/>
      <c r="X273" s="506"/>
      <c r="Y273" s="64"/>
      <c r="Z273" s="64"/>
      <c r="AA273" s="64" t="b">
        <f t="shared" si="14"/>
        <v>0</v>
      </c>
      <c r="AB273" s="64" t="b">
        <f t="shared" si="11"/>
        <v>0</v>
      </c>
      <c r="AH273" s="55" t="b">
        <f t="shared" si="12"/>
        <v>0</v>
      </c>
    </row>
    <row r="274" spans="1:34" ht="42.75" customHeight="1" x14ac:dyDescent="0.3">
      <c r="A274" s="175"/>
      <c r="B274" s="353" t="s">
        <v>162</v>
      </c>
      <c r="C274" s="676"/>
      <c r="D274" s="677"/>
      <c r="E274" s="676"/>
      <c r="F274" s="677"/>
      <c r="G274" s="461"/>
      <c r="H274" s="461"/>
      <c r="I274" s="461"/>
      <c r="J274" s="461"/>
      <c r="K274" s="462"/>
      <c r="L274" s="462"/>
      <c r="M274" s="462"/>
      <c r="N274" s="462"/>
      <c r="O274" s="64"/>
      <c r="P274" s="238"/>
      <c r="Q274" s="505"/>
      <c r="R274" s="505"/>
      <c r="S274" s="505"/>
      <c r="T274" s="505"/>
      <c r="U274" s="505"/>
      <c r="V274" s="505"/>
      <c r="W274" s="505"/>
      <c r="X274" s="506"/>
      <c r="Y274" s="64"/>
      <c r="Z274" s="64"/>
      <c r="AA274" s="64" t="b">
        <f t="shared" si="14"/>
        <v>0</v>
      </c>
      <c r="AB274" s="64" t="b">
        <f t="shared" si="11"/>
        <v>0</v>
      </c>
      <c r="AH274" s="55" t="b">
        <f t="shared" si="12"/>
        <v>0</v>
      </c>
    </row>
    <row r="275" spans="1:34" ht="42.75" customHeight="1" x14ac:dyDescent="0.3">
      <c r="A275" s="175"/>
      <c r="B275" s="353" t="s">
        <v>162</v>
      </c>
      <c r="C275" s="676"/>
      <c r="D275" s="677"/>
      <c r="E275" s="676"/>
      <c r="F275" s="677"/>
      <c r="G275" s="461"/>
      <c r="H275" s="461"/>
      <c r="I275" s="461"/>
      <c r="J275" s="461"/>
      <c r="K275" s="462"/>
      <c r="L275" s="462"/>
      <c r="M275" s="462"/>
      <c r="N275" s="462"/>
      <c r="O275" s="64"/>
      <c r="P275" s="238"/>
      <c r="Q275" s="505"/>
      <c r="R275" s="505"/>
      <c r="S275" s="505"/>
      <c r="T275" s="505"/>
      <c r="U275" s="505"/>
      <c r="V275" s="505"/>
      <c r="W275" s="505"/>
      <c r="X275" s="506"/>
      <c r="Y275" s="64"/>
      <c r="Z275" s="64"/>
      <c r="AA275" s="64" t="b">
        <f t="shared" si="14"/>
        <v>0</v>
      </c>
      <c r="AB275" s="64" t="b">
        <f t="shared" si="11"/>
        <v>0</v>
      </c>
      <c r="AH275" s="55" t="b">
        <f t="shared" si="12"/>
        <v>0</v>
      </c>
    </row>
    <row r="276" spans="1:34" ht="42.75" customHeight="1" x14ac:dyDescent="0.3">
      <c r="A276" s="175"/>
      <c r="B276" s="353" t="s">
        <v>162</v>
      </c>
      <c r="C276" s="676"/>
      <c r="D276" s="677"/>
      <c r="E276" s="676"/>
      <c r="F276" s="677"/>
      <c r="G276" s="461"/>
      <c r="H276" s="461"/>
      <c r="I276" s="461"/>
      <c r="J276" s="461"/>
      <c r="K276" s="462"/>
      <c r="L276" s="462"/>
      <c r="M276" s="462"/>
      <c r="N276" s="462"/>
      <c r="O276" s="64"/>
      <c r="P276" s="238"/>
      <c r="Q276" s="505"/>
      <c r="R276" s="505"/>
      <c r="S276" s="505"/>
      <c r="T276" s="505"/>
      <c r="U276" s="505"/>
      <c r="V276" s="505"/>
      <c r="W276" s="505"/>
      <c r="X276" s="506"/>
      <c r="Y276" s="64"/>
      <c r="Z276" s="64"/>
      <c r="AA276" s="64" t="b">
        <f t="shared" si="14"/>
        <v>0</v>
      </c>
      <c r="AB276" s="64" t="b">
        <f t="shared" si="11"/>
        <v>0</v>
      </c>
      <c r="AH276" s="55" t="b">
        <f t="shared" si="12"/>
        <v>0</v>
      </c>
    </row>
    <row r="277" spans="1:34" ht="42.75" customHeight="1" x14ac:dyDescent="0.3">
      <c r="A277" s="175"/>
      <c r="B277" s="353" t="s">
        <v>162</v>
      </c>
      <c r="C277" s="676"/>
      <c r="D277" s="677"/>
      <c r="E277" s="676"/>
      <c r="F277" s="677"/>
      <c r="G277" s="461"/>
      <c r="H277" s="461"/>
      <c r="I277" s="461"/>
      <c r="J277" s="461"/>
      <c r="K277" s="462"/>
      <c r="L277" s="462"/>
      <c r="M277" s="462"/>
      <c r="N277" s="462"/>
      <c r="O277" s="64"/>
      <c r="P277" s="238"/>
      <c r="Q277" s="505"/>
      <c r="R277" s="505"/>
      <c r="S277" s="505"/>
      <c r="T277" s="505"/>
      <c r="U277" s="505"/>
      <c r="V277" s="505"/>
      <c r="W277" s="505"/>
      <c r="X277" s="506"/>
      <c r="Y277" s="64"/>
      <c r="Z277" s="64"/>
      <c r="AA277" s="64" t="b">
        <f t="shared" si="14"/>
        <v>0</v>
      </c>
      <c r="AB277" s="64" t="b">
        <f t="shared" si="11"/>
        <v>0</v>
      </c>
      <c r="AH277" s="55" t="b">
        <f t="shared" si="12"/>
        <v>0</v>
      </c>
    </row>
    <row r="278" spans="1:34" ht="42.75" customHeight="1" x14ac:dyDescent="0.3">
      <c r="A278" s="175"/>
      <c r="B278" s="353" t="s">
        <v>162</v>
      </c>
      <c r="C278" s="676"/>
      <c r="D278" s="677"/>
      <c r="E278" s="676"/>
      <c r="F278" s="677"/>
      <c r="G278" s="461"/>
      <c r="H278" s="461"/>
      <c r="I278" s="461"/>
      <c r="J278" s="461"/>
      <c r="K278" s="462"/>
      <c r="L278" s="462"/>
      <c r="M278" s="462"/>
      <c r="N278" s="462"/>
      <c r="O278" s="64"/>
      <c r="P278" s="238"/>
      <c r="Q278" s="505"/>
      <c r="R278" s="505"/>
      <c r="S278" s="505"/>
      <c r="T278" s="505"/>
      <c r="U278" s="505"/>
      <c r="V278" s="505"/>
      <c r="W278" s="505"/>
      <c r="X278" s="506"/>
      <c r="Y278" s="64"/>
      <c r="Z278" s="64"/>
      <c r="AA278" s="64" t="b">
        <f t="shared" si="14"/>
        <v>0</v>
      </c>
      <c r="AB278" s="64" t="b">
        <f t="shared" si="11"/>
        <v>0</v>
      </c>
      <c r="AH278" s="55" t="b">
        <f t="shared" si="12"/>
        <v>0</v>
      </c>
    </row>
    <row r="279" spans="1:34" ht="42.75" customHeight="1" x14ac:dyDescent="0.3">
      <c r="A279" s="175"/>
      <c r="B279" s="353" t="s">
        <v>162</v>
      </c>
      <c r="C279" s="676"/>
      <c r="D279" s="677"/>
      <c r="E279" s="676"/>
      <c r="F279" s="677"/>
      <c r="G279" s="461"/>
      <c r="H279" s="461"/>
      <c r="I279" s="461"/>
      <c r="J279" s="461"/>
      <c r="K279" s="462"/>
      <c r="L279" s="462"/>
      <c r="M279" s="462"/>
      <c r="N279" s="462"/>
      <c r="O279" s="64"/>
      <c r="P279" s="238"/>
      <c r="Q279" s="505"/>
      <c r="R279" s="505"/>
      <c r="S279" s="505"/>
      <c r="T279" s="505"/>
      <c r="U279" s="505"/>
      <c r="V279" s="505"/>
      <c r="W279" s="505"/>
      <c r="X279" s="506"/>
      <c r="Y279" s="64"/>
      <c r="Z279" s="64"/>
      <c r="AA279" s="64" t="b">
        <f t="shared" si="14"/>
        <v>0</v>
      </c>
      <c r="AB279" s="64" t="b">
        <f t="shared" si="11"/>
        <v>0</v>
      </c>
      <c r="AH279" s="55" t="b">
        <f t="shared" si="12"/>
        <v>0</v>
      </c>
    </row>
    <row r="280" spans="1:34" ht="42.75" customHeight="1" x14ac:dyDescent="0.3">
      <c r="A280" s="175"/>
      <c r="B280" s="353" t="s">
        <v>162</v>
      </c>
      <c r="C280" s="676"/>
      <c r="D280" s="677"/>
      <c r="E280" s="676"/>
      <c r="F280" s="677"/>
      <c r="G280" s="461"/>
      <c r="H280" s="461"/>
      <c r="I280" s="461"/>
      <c r="J280" s="461"/>
      <c r="K280" s="462"/>
      <c r="L280" s="462"/>
      <c r="M280" s="462"/>
      <c r="N280" s="462"/>
      <c r="O280" s="194"/>
      <c r="P280" s="238"/>
      <c r="Q280" s="505"/>
      <c r="R280" s="505"/>
      <c r="S280" s="505"/>
      <c r="T280" s="505"/>
      <c r="U280" s="505"/>
      <c r="V280" s="505"/>
      <c r="W280" s="505"/>
      <c r="X280" s="506"/>
      <c r="Y280" s="64"/>
      <c r="Z280" s="64"/>
      <c r="AA280" s="64" t="b">
        <f t="shared" si="14"/>
        <v>0</v>
      </c>
      <c r="AB280" s="64" t="b">
        <f t="shared" si="11"/>
        <v>0</v>
      </c>
      <c r="AH280" s="55" t="b">
        <f t="shared" si="12"/>
        <v>0</v>
      </c>
    </row>
    <row r="281" spans="1:34" ht="42.75" customHeight="1" x14ac:dyDescent="0.3">
      <c r="A281" s="175"/>
      <c r="B281" s="353" t="s">
        <v>162</v>
      </c>
      <c r="C281" s="676"/>
      <c r="D281" s="677"/>
      <c r="E281" s="676"/>
      <c r="F281" s="677"/>
      <c r="G281" s="461"/>
      <c r="H281" s="461"/>
      <c r="I281" s="461"/>
      <c r="J281" s="461"/>
      <c r="K281" s="462"/>
      <c r="L281" s="462"/>
      <c r="M281" s="462"/>
      <c r="N281" s="462"/>
      <c r="O281" s="64"/>
      <c r="P281" s="238"/>
      <c r="Q281" s="505"/>
      <c r="R281" s="505"/>
      <c r="S281" s="505"/>
      <c r="T281" s="505"/>
      <c r="U281" s="505"/>
      <c r="V281" s="505"/>
      <c r="W281" s="505"/>
      <c r="X281" s="506"/>
      <c r="Y281" s="64"/>
      <c r="Z281" s="64"/>
      <c r="AA281" s="64" t="b">
        <f t="shared" si="14"/>
        <v>0</v>
      </c>
      <c r="AB281" s="64" t="b">
        <f t="shared" si="11"/>
        <v>0</v>
      </c>
      <c r="AH281" s="55" t="b">
        <f t="shared" si="12"/>
        <v>0</v>
      </c>
    </row>
    <row r="282" spans="1:34" ht="42.75" customHeight="1" x14ac:dyDescent="0.3">
      <c r="A282" s="175"/>
      <c r="B282" s="353" t="s">
        <v>162</v>
      </c>
      <c r="C282" s="676"/>
      <c r="D282" s="677"/>
      <c r="E282" s="676"/>
      <c r="F282" s="677"/>
      <c r="G282" s="461"/>
      <c r="H282" s="461"/>
      <c r="I282" s="461"/>
      <c r="J282" s="461"/>
      <c r="K282" s="462"/>
      <c r="L282" s="462"/>
      <c r="M282" s="462"/>
      <c r="N282" s="462"/>
      <c r="O282" s="64"/>
      <c r="P282" s="238"/>
      <c r="Q282" s="505"/>
      <c r="R282" s="505"/>
      <c r="S282" s="505"/>
      <c r="T282" s="505"/>
      <c r="U282" s="505"/>
      <c r="V282" s="505"/>
      <c r="W282" s="505"/>
      <c r="X282" s="506"/>
      <c r="Y282" s="64"/>
      <c r="Z282" s="64"/>
      <c r="AA282" s="64" t="b">
        <f t="shared" si="14"/>
        <v>0</v>
      </c>
      <c r="AB282" s="64" t="b">
        <f t="shared" si="11"/>
        <v>0</v>
      </c>
      <c r="AH282" s="55" t="b">
        <f t="shared" si="12"/>
        <v>0</v>
      </c>
    </row>
    <row r="283" spans="1:34" ht="42.75" customHeight="1" x14ac:dyDescent="0.3">
      <c r="A283" s="175"/>
      <c r="B283" s="353" t="s">
        <v>162</v>
      </c>
      <c r="C283" s="676"/>
      <c r="D283" s="677"/>
      <c r="E283" s="676"/>
      <c r="F283" s="677"/>
      <c r="G283" s="461"/>
      <c r="H283" s="461"/>
      <c r="I283" s="461"/>
      <c r="J283" s="461"/>
      <c r="K283" s="462"/>
      <c r="L283" s="462"/>
      <c r="M283" s="462"/>
      <c r="N283" s="462"/>
      <c r="O283" s="64"/>
      <c r="P283" s="238"/>
      <c r="Q283" s="505"/>
      <c r="R283" s="505"/>
      <c r="S283" s="505"/>
      <c r="T283" s="505"/>
      <c r="U283" s="505"/>
      <c r="V283" s="505"/>
      <c r="W283" s="505"/>
      <c r="X283" s="506"/>
      <c r="Y283" s="64"/>
      <c r="Z283" s="64"/>
      <c r="AA283" s="64" t="b">
        <f t="shared" si="14"/>
        <v>0</v>
      </c>
      <c r="AB283" s="64" t="b">
        <f t="shared" si="11"/>
        <v>0</v>
      </c>
      <c r="AH283" s="55" t="b">
        <f t="shared" si="12"/>
        <v>0</v>
      </c>
    </row>
    <row r="284" spans="1:34" ht="42.75" customHeight="1" x14ac:dyDescent="0.3">
      <c r="A284" s="175"/>
      <c r="B284" s="353" t="s">
        <v>162</v>
      </c>
      <c r="C284" s="676"/>
      <c r="D284" s="677"/>
      <c r="E284" s="676"/>
      <c r="F284" s="677"/>
      <c r="G284" s="461"/>
      <c r="H284" s="461"/>
      <c r="I284" s="461"/>
      <c r="J284" s="461"/>
      <c r="K284" s="462"/>
      <c r="L284" s="462"/>
      <c r="M284" s="462"/>
      <c r="N284" s="462"/>
      <c r="O284" s="64"/>
      <c r="P284" s="238"/>
      <c r="Q284" s="505"/>
      <c r="R284" s="505"/>
      <c r="S284" s="505"/>
      <c r="T284" s="505"/>
      <c r="U284" s="505"/>
      <c r="V284" s="505"/>
      <c r="W284" s="505"/>
      <c r="X284" s="506"/>
      <c r="Y284" s="64"/>
      <c r="Z284" s="64"/>
      <c r="AA284" s="64" t="b">
        <f t="shared" si="14"/>
        <v>0</v>
      </c>
      <c r="AB284" s="64" t="b">
        <f t="shared" si="11"/>
        <v>0</v>
      </c>
      <c r="AH284" s="55" t="b">
        <f t="shared" si="12"/>
        <v>0</v>
      </c>
    </row>
    <row r="285" spans="1:34" ht="42.75" customHeight="1" x14ac:dyDescent="0.3">
      <c r="A285" s="175"/>
      <c r="B285" s="353" t="s">
        <v>162</v>
      </c>
      <c r="C285" s="676"/>
      <c r="D285" s="677"/>
      <c r="E285" s="676"/>
      <c r="F285" s="677"/>
      <c r="G285" s="461"/>
      <c r="H285" s="461"/>
      <c r="I285" s="461"/>
      <c r="J285" s="461"/>
      <c r="K285" s="462"/>
      <c r="L285" s="462"/>
      <c r="M285" s="462"/>
      <c r="N285" s="462"/>
      <c r="O285" s="64"/>
      <c r="P285" s="238"/>
      <c r="Q285" s="505"/>
      <c r="R285" s="505"/>
      <c r="S285" s="505"/>
      <c r="T285" s="505"/>
      <c r="U285" s="505"/>
      <c r="V285" s="505"/>
      <c r="W285" s="505"/>
      <c r="X285" s="506"/>
      <c r="Y285" s="64"/>
      <c r="Z285" s="64"/>
      <c r="AA285" s="64" t="b">
        <f t="shared" si="14"/>
        <v>0</v>
      </c>
      <c r="AB285" s="64" t="b">
        <f t="shared" si="11"/>
        <v>0</v>
      </c>
      <c r="AH285" s="55" t="b">
        <f t="shared" si="12"/>
        <v>0</v>
      </c>
    </row>
    <row r="286" spans="1:34" ht="42.75" customHeight="1" x14ac:dyDescent="0.3">
      <c r="A286" s="175"/>
      <c r="B286" s="353" t="s">
        <v>162</v>
      </c>
      <c r="C286" s="676"/>
      <c r="D286" s="677"/>
      <c r="E286" s="676"/>
      <c r="F286" s="677"/>
      <c r="G286" s="461"/>
      <c r="H286" s="461"/>
      <c r="I286" s="461"/>
      <c r="J286" s="461"/>
      <c r="K286" s="462"/>
      <c r="L286" s="462"/>
      <c r="M286" s="462"/>
      <c r="N286" s="462"/>
      <c r="O286" s="64"/>
      <c r="P286" s="238"/>
      <c r="Q286" s="505"/>
      <c r="R286" s="505"/>
      <c r="S286" s="505"/>
      <c r="T286" s="505"/>
      <c r="U286" s="505"/>
      <c r="V286" s="505"/>
      <c r="W286" s="505"/>
      <c r="X286" s="506"/>
      <c r="Y286" s="64"/>
      <c r="Z286" s="64"/>
      <c r="AA286" s="64" t="b">
        <f t="shared" si="14"/>
        <v>0</v>
      </c>
      <c r="AB286" s="64" t="b">
        <f t="shared" si="11"/>
        <v>0</v>
      </c>
      <c r="AH286" s="55" t="b">
        <f t="shared" si="12"/>
        <v>0</v>
      </c>
    </row>
    <row r="287" spans="1:34" ht="42.75" customHeight="1" x14ac:dyDescent="0.3">
      <c r="A287" s="175"/>
      <c r="B287" s="353" t="s">
        <v>162</v>
      </c>
      <c r="C287" s="676"/>
      <c r="D287" s="677"/>
      <c r="E287" s="676"/>
      <c r="F287" s="677"/>
      <c r="G287" s="461"/>
      <c r="H287" s="461"/>
      <c r="I287" s="461"/>
      <c r="J287" s="461"/>
      <c r="K287" s="462"/>
      <c r="L287" s="462"/>
      <c r="M287" s="462"/>
      <c r="N287" s="462"/>
      <c r="O287" s="64"/>
      <c r="P287" s="238"/>
      <c r="Q287" s="505"/>
      <c r="R287" s="505"/>
      <c r="S287" s="505"/>
      <c r="T287" s="505"/>
      <c r="U287" s="505"/>
      <c r="V287" s="505"/>
      <c r="W287" s="505"/>
      <c r="X287" s="506"/>
      <c r="Y287" s="64"/>
      <c r="Z287" s="64"/>
      <c r="AA287" s="64" t="b">
        <f t="shared" si="14"/>
        <v>0</v>
      </c>
      <c r="AB287" s="64" t="b">
        <f t="shared" si="11"/>
        <v>0</v>
      </c>
      <c r="AH287" s="55" t="b">
        <f t="shared" si="12"/>
        <v>0</v>
      </c>
    </row>
    <row r="288" spans="1:34" ht="42.75" customHeight="1" x14ac:dyDescent="0.3">
      <c r="A288" s="175"/>
      <c r="B288" s="353" t="s">
        <v>162</v>
      </c>
      <c r="C288" s="676"/>
      <c r="D288" s="677"/>
      <c r="E288" s="676"/>
      <c r="F288" s="677"/>
      <c r="G288" s="461"/>
      <c r="H288" s="461"/>
      <c r="I288" s="461"/>
      <c r="J288" s="461"/>
      <c r="K288" s="462"/>
      <c r="L288" s="462"/>
      <c r="M288" s="462"/>
      <c r="N288" s="462"/>
      <c r="O288" s="64"/>
      <c r="P288" s="238"/>
      <c r="Q288" s="505"/>
      <c r="R288" s="505"/>
      <c r="S288" s="505"/>
      <c r="T288" s="505"/>
      <c r="U288" s="505"/>
      <c r="V288" s="505"/>
      <c r="W288" s="505"/>
      <c r="X288" s="506"/>
      <c r="Y288" s="64"/>
      <c r="Z288" s="64"/>
      <c r="AA288" s="64" t="b">
        <f t="shared" si="14"/>
        <v>0</v>
      </c>
      <c r="AB288" s="64" t="b">
        <f t="shared" si="11"/>
        <v>0</v>
      </c>
      <c r="AH288" s="55" t="b">
        <f t="shared" si="12"/>
        <v>0</v>
      </c>
    </row>
    <row r="289" spans="1:34" ht="42.75" customHeight="1" x14ac:dyDescent="0.3">
      <c r="A289" s="175"/>
      <c r="B289" s="353" t="s">
        <v>162</v>
      </c>
      <c r="C289" s="676"/>
      <c r="D289" s="677"/>
      <c r="E289" s="676"/>
      <c r="F289" s="677"/>
      <c r="G289" s="461"/>
      <c r="H289" s="461"/>
      <c r="I289" s="461"/>
      <c r="J289" s="461"/>
      <c r="K289" s="462"/>
      <c r="L289" s="462"/>
      <c r="M289" s="462"/>
      <c r="N289" s="462"/>
      <c r="O289" s="64"/>
      <c r="P289" s="238"/>
      <c r="Q289" s="505"/>
      <c r="R289" s="505"/>
      <c r="S289" s="505"/>
      <c r="T289" s="505"/>
      <c r="U289" s="505"/>
      <c r="V289" s="505"/>
      <c r="W289" s="505"/>
      <c r="X289" s="506"/>
      <c r="Y289" s="64"/>
      <c r="Z289" s="64"/>
      <c r="AA289" s="64" t="b">
        <f t="shared" si="14"/>
        <v>0</v>
      </c>
      <c r="AB289" s="64" t="b">
        <f t="shared" si="11"/>
        <v>0</v>
      </c>
      <c r="AH289" s="55" t="b">
        <f t="shared" si="12"/>
        <v>0</v>
      </c>
    </row>
    <row r="290" spans="1:34" ht="42.75" customHeight="1" x14ac:dyDescent="0.3">
      <c r="A290" s="175"/>
      <c r="B290" s="353" t="s">
        <v>162</v>
      </c>
      <c r="C290" s="676"/>
      <c r="D290" s="677"/>
      <c r="E290" s="676"/>
      <c r="F290" s="677"/>
      <c r="G290" s="461"/>
      <c r="H290" s="461"/>
      <c r="I290" s="461"/>
      <c r="J290" s="461"/>
      <c r="K290" s="462"/>
      <c r="L290" s="462"/>
      <c r="M290" s="462"/>
      <c r="N290" s="462"/>
      <c r="O290" s="194"/>
      <c r="P290" s="238"/>
      <c r="Q290" s="505"/>
      <c r="R290" s="505"/>
      <c r="S290" s="505"/>
      <c r="T290" s="505"/>
      <c r="U290" s="505"/>
      <c r="V290" s="505"/>
      <c r="W290" s="505"/>
      <c r="X290" s="506"/>
      <c r="Y290" s="64"/>
      <c r="Z290" s="64"/>
      <c r="AA290" s="64" t="b">
        <f t="shared" si="14"/>
        <v>0</v>
      </c>
      <c r="AB290" s="64" t="b">
        <f t="shared" si="11"/>
        <v>0</v>
      </c>
      <c r="AH290" s="55" t="b">
        <f t="shared" si="12"/>
        <v>0</v>
      </c>
    </row>
    <row r="291" spans="1:34" ht="42.75" customHeight="1" x14ac:dyDescent="0.3">
      <c r="A291" s="175"/>
      <c r="B291" s="353" t="s">
        <v>162</v>
      </c>
      <c r="C291" s="676"/>
      <c r="D291" s="677"/>
      <c r="E291" s="676"/>
      <c r="F291" s="677"/>
      <c r="G291" s="461"/>
      <c r="H291" s="461"/>
      <c r="I291" s="461"/>
      <c r="J291" s="461"/>
      <c r="K291" s="462"/>
      <c r="L291" s="462"/>
      <c r="M291" s="462"/>
      <c r="N291" s="462"/>
      <c r="O291" s="64"/>
      <c r="P291" s="238"/>
      <c r="Q291" s="505"/>
      <c r="R291" s="505"/>
      <c r="S291" s="505"/>
      <c r="T291" s="505"/>
      <c r="U291" s="505"/>
      <c r="V291" s="505"/>
      <c r="W291" s="505"/>
      <c r="X291" s="506"/>
      <c r="Y291" s="64"/>
      <c r="Z291" s="64"/>
      <c r="AA291" s="64" t="b">
        <f t="shared" si="14"/>
        <v>0</v>
      </c>
      <c r="AB291" s="64" t="b">
        <f t="shared" si="11"/>
        <v>0</v>
      </c>
      <c r="AH291" s="55" t="b">
        <f t="shared" si="12"/>
        <v>0</v>
      </c>
    </row>
    <row r="292" spans="1:34" ht="42.75" customHeight="1" x14ac:dyDescent="0.3">
      <c r="A292" s="175"/>
      <c r="B292" s="353" t="s">
        <v>162</v>
      </c>
      <c r="C292" s="676"/>
      <c r="D292" s="677"/>
      <c r="E292" s="676"/>
      <c r="F292" s="677"/>
      <c r="G292" s="461"/>
      <c r="H292" s="461"/>
      <c r="I292" s="461"/>
      <c r="J292" s="461"/>
      <c r="K292" s="462"/>
      <c r="L292" s="462"/>
      <c r="M292" s="462"/>
      <c r="N292" s="462"/>
      <c r="O292" s="64"/>
      <c r="P292" s="238"/>
      <c r="Q292" s="505"/>
      <c r="R292" s="505"/>
      <c r="S292" s="505"/>
      <c r="T292" s="505"/>
      <c r="U292" s="505"/>
      <c r="V292" s="505"/>
      <c r="W292" s="505"/>
      <c r="X292" s="506"/>
      <c r="Y292" s="64"/>
      <c r="Z292" s="64"/>
      <c r="AA292" s="64" t="b">
        <f t="shared" si="14"/>
        <v>0</v>
      </c>
      <c r="AB292" s="64" t="b">
        <f t="shared" si="11"/>
        <v>0</v>
      </c>
      <c r="AH292" s="55" t="b">
        <f t="shared" si="12"/>
        <v>0</v>
      </c>
    </row>
    <row r="293" spans="1:34" ht="42.75" customHeight="1" x14ac:dyDescent="0.3">
      <c r="A293" s="175"/>
      <c r="B293" s="353" t="s">
        <v>162</v>
      </c>
      <c r="C293" s="676"/>
      <c r="D293" s="677"/>
      <c r="E293" s="676"/>
      <c r="F293" s="677"/>
      <c r="G293" s="461"/>
      <c r="H293" s="461"/>
      <c r="I293" s="461"/>
      <c r="J293" s="461"/>
      <c r="K293" s="462"/>
      <c r="L293" s="462"/>
      <c r="M293" s="462"/>
      <c r="N293" s="462"/>
      <c r="O293" s="64"/>
      <c r="P293" s="238"/>
      <c r="Q293" s="505"/>
      <c r="R293" s="505"/>
      <c r="S293" s="505"/>
      <c r="T293" s="505"/>
      <c r="U293" s="505"/>
      <c r="V293" s="505"/>
      <c r="W293" s="505"/>
      <c r="X293" s="506"/>
      <c r="Y293" s="64"/>
      <c r="Z293" s="64"/>
      <c r="AA293" s="64" t="b">
        <f t="shared" si="14"/>
        <v>0</v>
      </c>
      <c r="AB293" s="64" t="b">
        <f t="shared" si="11"/>
        <v>0</v>
      </c>
      <c r="AH293" s="55" t="b">
        <f t="shared" si="12"/>
        <v>0</v>
      </c>
    </row>
    <row r="294" spans="1:34" ht="42.75" customHeight="1" x14ac:dyDescent="0.3">
      <c r="A294" s="175"/>
      <c r="B294" s="353" t="s">
        <v>162</v>
      </c>
      <c r="C294" s="676"/>
      <c r="D294" s="677"/>
      <c r="E294" s="676"/>
      <c r="F294" s="677"/>
      <c r="G294" s="461"/>
      <c r="H294" s="461"/>
      <c r="I294" s="461"/>
      <c r="J294" s="461"/>
      <c r="K294" s="462"/>
      <c r="L294" s="462"/>
      <c r="M294" s="462"/>
      <c r="N294" s="462"/>
      <c r="O294" s="64"/>
      <c r="P294" s="238"/>
      <c r="Q294" s="505"/>
      <c r="R294" s="505"/>
      <c r="S294" s="505"/>
      <c r="T294" s="505"/>
      <c r="U294" s="505"/>
      <c r="V294" s="505"/>
      <c r="W294" s="505"/>
      <c r="X294" s="506"/>
      <c r="Y294" s="64"/>
      <c r="Z294" s="64"/>
      <c r="AA294" s="64" t="b">
        <f t="shared" si="14"/>
        <v>0</v>
      </c>
      <c r="AB294" s="64" t="b">
        <f t="shared" si="11"/>
        <v>0</v>
      </c>
      <c r="AH294" s="55" t="b">
        <f t="shared" si="12"/>
        <v>0</v>
      </c>
    </row>
    <row r="295" spans="1:34" ht="42.75" customHeight="1" x14ac:dyDescent="0.3">
      <c r="A295" s="175"/>
      <c r="B295" s="353" t="s">
        <v>162</v>
      </c>
      <c r="C295" s="676"/>
      <c r="D295" s="677"/>
      <c r="E295" s="676"/>
      <c r="F295" s="677"/>
      <c r="G295" s="461"/>
      <c r="H295" s="461"/>
      <c r="I295" s="461"/>
      <c r="J295" s="461"/>
      <c r="K295" s="462"/>
      <c r="L295" s="462"/>
      <c r="M295" s="462"/>
      <c r="N295" s="462"/>
      <c r="O295" s="64"/>
      <c r="P295" s="238"/>
      <c r="Q295" s="505"/>
      <c r="R295" s="505"/>
      <c r="S295" s="505"/>
      <c r="T295" s="505"/>
      <c r="U295" s="505"/>
      <c r="V295" s="505"/>
      <c r="W295" s="505"/>
      <c r="X295" s="506"/>
      <c r="Y295" s="64"/>
      <c r="Z295" s="64"/>
      <c r="AA295" s="64" t="b">
        <f t="shared" si="14"/>
        <v>0</v>
      </c>
      <c r="AB295" s="64" t="b">
        <f t="shared" si="11"/>
        <v>0</v>
      </c>
      <c r="AH295" s="55" t="b">
        <f t="shared" si="12"/>
        <v>0</v>
      </c>
    </row>
    <row r="296" spans="1:34" ht="13" x14ac:dyDescent="0.3">
      <c r="A296" s="175"/>
      <c r="B296" s="182"/>
      <c r="C296" s="182"/>
      <c r="D296" s="183"/>
      <c r="E296" s="182"/>
      <c r="F296" s="182"/>
      <c r="G296" s="8"/>
      <c r="H296" s="8"/>
      <c r="I296" s="8"/>
      <c r="J296" s="27"/>
      <c r="K296" s="212"/>
      <c r="L296" s="213"/>
      <c r="M296" s="181"/>
      <c r="N296" s="214"/>
      <c r="P296" s="24"/>
      <c r="X296" s="58"/>
      <c r="Y296" s="59"/>
      <c r="Z296" s="27"/>
      <c r="AA296" s="27"/>
    </row>
    <row r="297" spans="1:34" ht="29.25" customHeight="1" x14ac:dyDescent="0.25">
      <c r="A297" s="175"/>
      <c r="B297" s="182"/>
      <c r="C297" s="182"/>
      <c r="D297" s="183"/>
      <c r="E297" s="182"/>
      <c r="F297" s="182"/>
      <c r="G297" s="8"/>
      <c r="H297" s="683"/>
      <c r="I297" s="712"/>
      <c r="J297" s="712"/>
      <c r="K297" s="212"/>
      <c r="L297" s="753"/>
      <c r="M297" s="754"/>
      <c r="N297" s="754"/>
      <c r="P297" s="38"/>
      <c r="X297" s="58"/>
      <c r="Y297" s="59"/>
      <c r="Z297" s="27"/>
      <c r="AA297" s="27"/>
    </row>
    <row r="298" spans="1:34" ht="13" x14ac:dyDescent="0.25">
      <c r="A298" s="175"/>
      <c r="B298" s="182"/>
      <c r="C298" s="182"/>
      <c r="D298" s="183"/>
      <c r="E298" s="182"/>
      <c r="F298" s="182"/>
      <c r="G298" s="8"/>
      <c r="H298" s="8"/>
      <c r="I298" s="8"/>
      <c r="J298" s="27"/>
      <c r="K298" s="212"/>
      <c r="L298" s="754"/>
      <c r="M298" s="754"/>
      <c r="N298" s="754"/>
      <c r="P298" s="24"/>
      <c r="X298" s="58"/>
      <c r="Y298" s="59"/>
      <c r="Z298" s="27"/>
      <c r="AA298" s="27"/>
    </row>
    <row r="299" spans="1:34" ht="15.75" customHeight="1" x14ac:dyDescent="0.3">
      <c r="A299" s="218"/>
      <c r="B299" s="740" t="s">
        <v>188</v>
      </c>
      <c r="C299" s="740"/>
      <c r="D299" s="740"/>
      <c r="E299" s="741"/>
      <c r="F299" s="182"/>
      <c r="G299" s="8"/>
      <c r="H299" s="8"/>
      <c r="I299" s="8"/>
      <c r="J299" s="27"/>
      <c r="K299" s="212"/>
      <c r="L299" s="213"/>
      <c r="M299" s="181"/>
      <c r="N299" s="361"/>
      <c r="P299" s="24"/>
      <c r="X299" s="58"/>
      <c r="Y299" s="59"/>
      <c r="Z299" s="27"/>
      <c r="AA299" s="27"/>
    </row>
    <row r="300" spans="1:34" ht="99" customHeight="1" x14ac:dyDescent="0.25">
      <c r="A300" s="175"/>
      <c r="B300" s="742" t="s">
        <v>189</v>
      </c>
      <c r="C300" s="743"/>
      <c r="D300" s="742" t="s">
        <v>190</v>
      </c>
      <c r="E300" s="744"/>
      <c r="F300" s="745"/>
      <c r="G300" s="746"/>
      <c r="H300" s="565" t="s">
        <v>191</v>
      </c>
      <c r="I300" s="566"/>
      <c r="J300" s="566"/>
      <c r="K300" s="747"/>
      <c r="L300" s="205" t="str">
        <f>IF(TillDelVal=1,"","Ange poäng-värde
")</f>
        <v xml:space="preserve">Ange poäng-värde
</v>
      </c>
      <c r="M300" s="748" t="str">
        <f>IF(TillDelVal=1,"","Ange prisavdrag från totalpriset (kr)
")</f>
        <v xml:space="preserve">Ange prisavdrag från totalpriset (kr)
</v>
      </c>
      <c r="N300" s="749"/>
      <c r="P300" s="65" t="s">
        <v>192</v>
      </c>
      <c r="Q300" s="750" t="s">
        <v>193</v>
      </c>
      <c r="R300" s="751"/>
      <c r="S300" s="751"/>
      <c r="T300" s="751"/>
      <c r="U300" s="751"/>
      <c r="V300" s="751"/>
      <c r="W300" s="751"/>
      <c r="X300" s="752"/>
      <c r="Y300" s="99"/>
      <c r="Z300" s="98"/>
      <c r="AA300" s="100"/>
      <c r="AB300" s="100"/>
    </row>
    <row r="301" spans="1:34" ht="42.75" customHeight="1" x14ac:dyDescent="0.3">
      <c r="A301" s="175"/>
      <c r="B301" s="676" t="s">
        <v>194</v>
      </c>
      <c r="C301" s="677"/>
      <c r="D301" s="729"/>
      <c r="E301" s="730"/>
      <c r="F301" s="731"/>
      <c r="G301" s="732"/>
      <c r="H301" s="676"/>
      <c r="I301" s="733"/>
      <c r="J301" s="733"/>
      <c r="K301" s="739"/>
      <c r="L301" s="191"/>
      <c r="M301" s="734"/>
      <c r="N301" s="735"/>
      <c r="O301" s="64"/>
      <c r="P301" s="206"/>
      <c r="Q301" s="736"/>
      <c r="R301" s="737"/>
      <c r="S301" s="737"/>
      <c r="T301" s="737"/>
      <c r="U301" s="737"/>
      <c r="V301" s="737"/>
      <c r="W301" s="737"/>
      <c r="X301" s="738"/>
      <c r="Y301" s="64"/>
      <c r="Z301" s="64" t="b">
        <f t="shared" ref="Z301:Z332" si="15">OR(LEFT(B301,4)="Välj",B301="")</f>
        <v>1</v>
      </c>
      <c r="AA301" s="64" t="b">
        <f t="shared" ref="AA301:AA332" si="16">IF(AND($Z301=FALSE,OR(L301&lt;&gt;"",M301&lt;&gt;"")),FALSE,IF(OR(B301="",LEFT(B301,4)="Välj"),FALSE,TRUE))</f>
        <v>0</v>
      </c>
      <c r="AB301" s="64" t="b">
        <f t="shared" ref="AB301:AB390" si="17">IF(P301&lt;&gt;"",TRUE,FALSE)</f>
        <v>0</v>
      </c>
      <c r="AH301" s="55" t="b">
        <f t="shared" ref="AH301:AH390" si="18">IF(AND(AA301=TRUE,AB301=TRUE),FALSE,IF(AND(AA301=FALSE,AB301=FALSE),FALSE,TRUE))</f>
        <v>0</v>
      </c>
    </row>
    <row r="302" spans="1:34" ht="42.75" customHeight="1" x14ac:dyDescent="0.3">
      <c r="A302" s="175"/>
      <c r="B302" s="676" t="s">
        <v>194</v>
      </c>
      <c r="C302" s="677"/>
      <c r="D302" s="729"/>
      <c r="E302" s="730"/>
      <c r="F302" s="731"/>
      <c r="G302" s="732"/>
      <c r="H302" s="676"/>
      <c r="I302" s="733"/>
      <c r="J302" s="733"/>
      <c r="K302" s="739"/>
      <c r="L302" s="191"/>
      <c r="M302" s="734"/>
      <c r="N302" s="735"/>
      <c r="O302" s="64"/>
      <c r="P302" s="206"/>
      <c r="Q302" s="736"/>
      <c r="R302" s="737"/>
      <c r="S302" s="737"/>
      <c r="T302" s="737"/>
      <c r="U302" s="737"/>
      <c r="V302" s="737"/>
      <c r="W302" s="737"/>
      <c r="X302" s="738"/>
      <c r="Y302" s="64"/>
      <c r="Z302" s="64" t="b">
        <f t="shared" si="15"/>
        <v>1</v>
      </c>
      <c r="AA302" s="64" t="b">
        <f t="shared" si="16"/>
        <v>0</v>
      </c>
      <c r="AB302" s="64" t="b">
        <f t="shared" si="17"/>
        <v>0</v>
      </c>
      <c r="AH302" s="55" t="b">
        <f t="shared" si="18"/>
        <v>0</v>
      </c>
    </row>
    <row r="303" spans="1:34" ht="42.75" customHeight="1" x14ac:dyDescent="0.3">
      <c r="A303" s="175"/>
      <c r="B303" s="676" t="s">
        <v>194</v>
      </c>
      <c r="C303" s="677"/>
      <c r="D303" s="729"/>
      <c r="E303" s="730"/>
      <c r="F303" s="731"/>
      <c r="G303" s="732"/>
      <c r="H303" s="676"/>
      <c r="I303" s="733"/>
      <c r="J303" s="733"/>
      <c r="K303" s="739"/>
      <c r="L303" s="191"/>
      <c r="M303" s="734"/>
      <c r="N303" s="735"/>
      <c r="O303" s="64"/>
      <c r="P303" s="206"/>
      <c r="Q303" s="736"/>
      <c r="R303" s="737"/>
      <c r="S303" s="737"/>
      <c r="T303" s="737"/>
      <c r="U303" s="737"/>
      <c r="V303" s="737"/>
      <c r="W303" s="737"/>
      <c r="X303" s="738"/>
      <c r="Y303" s="64"/>
      <c r="Z303" s="64" t="b">
        <f t="shared" si="15"/>
        <v>1</v>
      </c>
      <c r="AA303" s="64" t="b">
        <f t="shared" si="16"/>
        <v>0</v>
      </c>
      <c r="AB303" s="64" t="b">
        <f t="shared" si="17"/>
        <v>0</v>
      </c>
      <c r="AH303" s="55" t="b">
        <f t="shared" si="18"/>
        <v>0</v>
      </c>
    </row>
    <row r="304" spans="1:34" ht="42.75" customHeight="1" x14ac:dyDescent="0.3">
      <c r="A304" s="175"/>
      <c r="B304" s="676" t="s">
        <v>194</v>
      </c>
      <c r="C304" s="677"/>
      <c r="D304" s="729"/>
      <c r="E304" s="730"/>
      <c r="F304" s="731"/>
      <c r="G304" s="732"/>
      <c r="H304" s="676"/>
      <c r="I304" s="733"/>
      <c r="J304" s="733"/>
      <c r="K304" s="739"/>
      <c r="L304" s="191"/>
      <c r="M304" s="734"/>
      <c r="N304" s="735"/>
      <c r="O304" s="64"/>
      <c r="P304" s="206"/>
      <c r="Q304" s="736"/>
      <c r="R304" s="737"/>
      <c r="S304" s="737"/>
      <c r="T304" s="737"/>
      <c r="U304" s="737"/>
      <c r="V304" s="737"/>
      <c r="W304" s="737"/>
      <c r="X304" s="738"/>
      <c r="Y304" s="64"/>
      <c r="Z304" s="64" t="b">
        <f t="shared" si="15"/>
        <v>1</v>
      </c>
      <c r="AA304" s="64" t="b">
        <f t="shared" si="16"/>
        <v>0</v>
      </c>
      <c r="AB304" s="64" t="b">
        <f t="shared" si="17"/>
        <v>0</v>
      </c>
      <c r="AH304" s="55" t="b">
        <f t="shared" si="18"/>
        <v>0</v>
      </c>
    </row>
    <row r="305" spans="1:34" ht="42.75" customHeight="1" x14ac:dyDescent="0.3">
      <c r="A305" s="175"/>
      <c r="B305" s="676" t="s">
        <v>194</v>
      </c>
      <c r="C305" s="677"/>
      <c r="D305" s="729"/>
      <c r="E305" s="730"/>
      <c r="F305" s="731"/>
      <c r="G305" s="732"/>
      <c r="H305" s="676"/>
      <c r="I305" s="733"/>
      <c r="J305" s="733"/>
      <c r="K305" s="739"/>
      <c r="L305" s="191"/>
      <c r="M305" s="734"/>
      <c r="N305" s="735"/>
      <c r="O305" s="64"/>
      <c r="P305" s="206"/>
      <c r="Q305" s="736"/>
      <c r="R305" s="737"/>
      <c r="S305" s="737"/>
      <c r="T305" s="737"/>
      <c r="U305" s="737"/>
      <c r="V305" s="737"/>
      <c r="W305" s="737"/>
      <c r="X305" s="738"/>
      <c r="Y305" s="64"/>
      <c r="Z305" s="64" t="b">
        <f t="shared" si="15"/>
        <v>1</v>
      </c>
      <c r="AA305" s="64" t="b">
        <f t="shared" si="16"/>
        <v>0</v>
      </c>
      <c r="AB305" s="64" t="b">
        <f t="shared" si="17"/>
        <v>0</v>
      </c>
      <c r="AH305" s="55" t="b">
        <f t="shared" si="18"/>
        <v>0</v>
      </c>
    </row>
    <row r="306" spans="1:34" ht="42.75" customHeight="1" x14ac:dyDescent="0.3">
      <c r="A306" s="175"/>
      <c r="B306" s="676" t="s">
        <v>194</v>
      </c>
      <c r="C306" s="677"/>
      <c r="D306" s="729"/>
      <c r="E306" s="730"/>
      <c r="F306" s="731"/>
      <c r="G306" s="732"/>
      <c r="H306" s="676"/>
      <c r="I306" s="733"/>
      <c r="J306" s="733"/>
      <c r="K306" s="739"/>
      <c r="L306" s="191"/>
      <c r="M306" s="734"/>
      <c r="N306" s="735"/>
      <c r="O306" s="64"/>
      <c r="P306" s="206"/>
      <c r="Q306" s="736"/>
      <c r="R306" s="737"/>
      <c r="S306" s="737"/>
      <c r="T306" s="737"/>
      <c r="U306" s="737"/>
      <c r="V306" s="737"/>
      <c r="W306" s="737"/>
      <c r="X306" s="738"/>
      <c r="Y306" s="64"/>
      <c r="Z306" s="64" t="b">
        <f t="shared" si="15"/>
        <v>1</v>
      </c>
      <c r="AA306" s="64" t="b">
        <f t="shared" si="16"/>
        <v>0</v>
      </c>
      <c r="AB306" s="64" t="b">
        <f t="shared" si="17"/>
        <v>0</v>
      </c>
      <c r="AH306" s="55" t="b">
        <f t="shared" si="18"/>
        <v>0</v>
      </c>
    </row>
    <row r="307" spans="1:34" ht="42.75" customHeight="1" x14ac:dyDescent="0.3">
      <c r="A307" s="175"/>
      <c r="B307" s="676" t="s">
        <v>194</v>
      </c>
      <c r="C307" s="677"/>
      <c r="D307" s="729"/>
      <c r="E307" s="730"/>
      <c r="F307" s="731"/>
      <c r="G307" s="732"/>
      <c r="H307" s="676"/>
      <c r="I307" s="733"/>
      <c r="J307" s="733"/>
      <c r="K307" s="739"/>
      <c r="L307" s="191"/>
      <c r="M307" s="734"/>
      <c r="N307" s="735"/>
      <c r="O307" s="194"/>
      <c r="P307" s="206"/>
      <c r="Q307" s="736"/>
      <c r="R307" s="737"/>
      <c r="S307" s="737"/>
      <c r="T307" s="737"/>
      <c r="U307" s="737"/>
      <c r="V307" s="737"/>
      <c r="W307" s="737"/>
      <c r="X307" s="738"/>
      <c r="Y307" s="64"/>
      <c r="Z307" s="64" t="b">
        <f t="shared" si="15"/>
        <v>1</v>
      </c>
      <c r="AA307" s="64" t="b">
        <f t="shared" si="16"/>
        <v>0</v>
      </c>
      <c r="AB307" s="64" t="b">
        <f t="shared" si="17"/>
        <v>0</v>
      </c>
      <c r="AH307" s="55" t="b">
        <f t="shared" si="18"/>
        <v>0</v>
      </c>
    </row>
    <row r="308" spans="1:34" ht="42.75" customHeight="1" x14ac:dyDescent="0.3">
      <c r="A308" s="175"/>
      <c r="B308" s="676" t="s">
        <v>194</v>
      </c>
      <c r="C308" s="677"/>
      <c r="D308" s="729"/>
      <c r="E308" s="730"/>
      <c r="F308" s="731"/>
      <c r="G308" s="732"/>
      <c r="H308" s="676"/>
      <c r="I308" s="733"/>
      <c r="J308" s="733"/>
      <c r="K308" s="739"/>
      <c r="L308" s="191"/>
      <c r="M308" s="734"/>
      <c r="N308" s="735"/>
      <c r="O308" s="64"/>
      <c r="P308" s="206"/>
      <c r="Q308" s="736"/>
      <c r="R308" s="737"/>
      <c r="S308" s="737"/>
      <c r="T308" s="737"/>
      <c r="U308" s="737"/>
      <c r="V308" s="737"/>
      <c r="W308" s="737"/>
      <c r="X308" s="738"/>
      <c r="Y308" s="64"/>
      <c r="Z308" s="64" t="b">
        <f t="shared" si="15"/>
        <v>1</v>
      </c>
      <c r="AA308" s="64" t="b">
        <f t="shared" si="16"/>
        <v>0</v>
      </c>
      <c r="AB308" s="64" t="b">
        <f t="shared" si="17"/>
        <v>0</v>
      </c>
      <c r="AH308" s="55" t="b">
        <f t="shared" si="18"/>
        <v>0</v>
      </c>
    </row>
    <row r="309" spans="1:34" ht="42.75" customHeight="1" x14ac:dyDescent="0.3">
      <c r="A309" s="175"/>
      <c r="B309" s="676" t="s">
        <v>194</v>
      </c>
      <c r="C309" s="677"/>
      <c r="D309" s="729"/>
      <c r="E309" s="730"/>
      <c r="F309" s="731"/>
      <c r="G309" s="732"/>
      <c r="H309" s="676"/>
      <c r="I309" s="733"/>
      <c r="J309" s="733"/>
      <c r="K309" s="739"/>
      <c r="L309" s="191"/>
      <c r="M309" s="734"/>
      <c r="N309" s="735"/>
      <c r="O309" s="64"/>
      <c r="P309" s="206"/>
      <c r="Q309" s="736"/>
      <c r="R309" s="737"/>
      <c r="S309" s="737"/>
      <c r="T309" s="737"/>
      <c r="U309" s="737"/>
      <c r="V309" s="737"/>
      <c r="W309" s="737"/>
      <c r="X309" s="738"/>
      <c r="Y309" s="64"/>
      <c r="Z309" s="64" t="b">
        <f t="shared" si="15"/>
        <v>1</v>
      </c>
      <c r="AA309" s="64" t="b">
        <f t="shared" si="16"/>
        <v>0</v>
      </c>
      <c r="AB309" s="64" t="b">
        <f t="shared" si="17"/>
        <v>0</v>
      </c>
      <c r="AH309" s="55" t="b">
        <f t="shared" si="18"/>
        <v>0</v>
      </c>
    </row>
    <row r="310" spans="1:34" ht="42.75" customHeight="1" x14ac:dyDescent="0.3">
      <c r="A310" s="175"/>
      <c r="B310" s="676" t="s">
        <v>194</v>
      </c>
      <c r="C310" s="677"/>
      <c r="D310" s="729"/>
      <c r="E310" s="730"/>
      <c r="F310" s="731"/>
      <c r="G310" s="732"/>
      <c r="H310" s="676"/>
      <c r="I310" s="733"/>
      <c r="J310" s="733"/>
      <c r="K310" s="677"/>
      <c r="L310" s="191"/>
      <c r="M310" s="734"/>
      <c r="N310" s="735"/>
      <c r="O310" s="64"/>
      <c r="P310" s="206"/>
      <c r="Q310" s="736"/>
      <c r="R310" s="737"/>
      <c r="S310" s="737"/>
      <c r="T310" s="737"/>
      <c r="U310" s="737"/>
      <c r="V310" s="737"/>
      <c r="W310" s="737"/>
      <c r="X310" s="738"/>
      <c r="Y310" s="64"/>
      <c r="Z310" s="64" t="b">
        <f t="shared" si="15"/>
        <v>1</v>
      </c>
      <c r="AA310" s="64" t="b">
        <f t="shared" si="16"/>
        <v>0</v>
      </c>
      <c r="AB310" s="64" t="b">
        <f t="shared" si="17"/>
        <v>0</v>
      </c>
      <c r="AH310" s="55" t="b">
        <f t="shared" si="18"/>
        <v>0</v>
      </c>
    </row>
    <row r="311" spans="1:34" ht="42.75" customHeight="1" x14ac:dyDescent="0.3">
      <c r="A311" s="175"/>
      <c r="B311" s="676" t="s">
        <v>194</v>
      </c>
      <c r="C311" s="677"/>
      <c r="D311" s="729"/>
      <c r="E311" s="730"/>
      <c r="F311" s="731"/>
      <c r="G311" s="732"/>
      <c r="H311" s="676"/>
      <c r="I311" s="733"/>
      <c r="J311" s="733"/>
      <c r="K311" s="677"/>
      <c r="L311" s="191"/>
      <c r="M311" s="734"/>
      <c r="N311" s="735"/>
      <c r="O311" s="64"/>
      <c r="P311" s="206"/>
      <c r="Q311" s="736"/>
      <c r="R311" s="737"/>
      <c r="S311" s="737"/>
      <c r="T311" s="737"/>
      <c r="U311" s="737"/>
      <c r="V311" s="737"/>
      <c r="W311" s="737"/>
      <c r="X311" s="738"/>
      <c r="Y311" s="64"/>
      <c r="Z311" s="64" t="b">
        <f t="shared" si="15"/>
        <v>1</v>
      </c>
      <c r="AA311" s="64" t="b">
        <f t="shared" si="16"/>
        <v>0</v>
      </c>
      <c r="AB311" s="64" t="b">
        <f t="shared" si="17"/>
        <v>0</v>
      </c>
      <c r="AH311" s="55" t="b">
        <f t="shared" si="18"/>
        <v>0</v>
      </c>
    </row>
    <row r="312" spans="1:34" ht="42.75" customHeight="1" x14ac:dyDescent="0.3">
      <c r="A312" s="175"/>
      <c r="B312" s="676" t="s">
        <v>194</v>
      </c>
      <c r="C312" s="677"/>
      <c r="D312" s="729"/>
      <c r="E312" s="730"/>
      <c r="F312" s="731"/>
      <c r="G312" s="732"/>
      <c r="H312" s="676"/>
      <c r="I312" s="733"/>
      <c r="J312" s="733"/>
      <c r="K312" s="739"/>
      <c r="L312" s="191"/>
      <c r="M312" s="734"/>
      <c r="N312" s="735"/>
      <c r="O312" s="64"/>
      <c r="P312" s="206"/>
      <c r="Q312" s="736"/>
      <c r="R312" s="737"/>
      <c r="S312" s="737"/>
      <c r="T312" s="737"/>
      <c r="U312" s="737"/>
      <c r="V312" s="737"/>
      <c r="W312" s="737"/>
      <c r="X312" s="738"/>
      <c r="Y312" s="64"/>
      <c r="Z312" s="64" t="b">
        <f t="shared" si="15"/>
        <v>1</v>
      </c>
      <c r="AA312" s="64" t="b">
        <f t="shared" si="16"/>
        <v>0</v>
      </c>
      <c r="AB312" s="64" t="b">
        <f t="shared" si="17"/>
        <v>0</v>
      </c>
      <c r="AH312" s="55" t="b">
        <f t="shared" si="18"/>
        <v>0</v>
      </c>
    </row>
    <row r="313" spans="1:34" ht="42.75" customHeight="1" x14ac:dyDescent="0.3">
      <c r="A313" s="175"/>
      <c r="B313" s="676" t="s">
        <v>194</v>
      </c>
      <c r="C313" s="677"/>
      <c r="D313" s="729"/>
      <c r="E313" s="730"/>
      <c r="F313" s="731"/>
      <c r="G313" s="732"/>
      <c r="H313" s="676"/>
      <c r="I313" s="733"/>
      <c r="J313" s="733"/>
      <c r="K313" s="739"/>
      <c r="L313" s="191"/>
      <c r="M313" s="734"/>
      <c r="N313" s="735"/>
      <c r="O313" s="64"/>
      <c r="P313" s="206"/>
      <c r="Q313" s="736"/>
      <c r="R313" s="737"/>
      <c r="S313" s="737"/>
      <c r="T313" s="737"/>
      <c r="U313" s="737"/>
      <c r="V313" s="737"/>
      <c r="W313" s="737"/>
      <c r="X313" s="738"/>
      <c r="Y313" s="64"/>
      <c r="Z313" s="64" t="b">
        <f t="shared" si="15"/>
        <v>1</v>
      </c>
      <c r="AA313" s="64" t="b">
        <f t="shared" si="16"/>
        <v>0</v>
      </c>
      <c r="AB313" s="64" t="b">
        <f t="shared" si="17"/>
        <v>0</v>
      </c>
      <c r="AH313" s="55" t="b">
        <f t="shared" si="18"/>
        <v>0</v>
      </c>
    </row>
    <row r="314" spans="1:34" ht="42.75" customHeight="1" x14ac:dyDescent="0.3">
      <c r="A314" s="175"/>
      <c r="B314" s="676" t="s">
        <v>194</v>
      </c>
      <c r="C314" s="677"/>
      <c r="D314" s="729"/>
      <c r="E314" s="730"/>
      <c r="F314" s="731"/>
      <c r="G314" s="732"/>
      <c r="H314" s="676"/>
      <c r="I314" s="733"/>
      <c r="J314" s="733"/>
      <c r="K314" s="739"/>
      <c r="L314" s="191"/>
      <c r="M314" s="734"/>
      <c r="N314" s="735"/>
      <c r="O314" s="64"/>
      <c r="P314" s="206"/>
      <c r="Q314" s="736"/>
      <c r="R314" s="737"/>
      <c r="S314" s="737"/>
      <c r="T314" s="737"/>
      <c r="U314" s="737"/>
      <c r="V314" s="737"/>
      <c r="W314" s="737"/>
      <c r="X314" s="738"/>
      <c r="Y314" s="64"/>
      <c r="Z314" s="64" t="b">
        <f t="shared" si="15"/>
        <v>1</v>
      </c>
      <c r="AA314" s="64" t="b">
        <f t="shared" si="16"/>
        <v>0</v>
      </c>
      <c r="AB314" s="64" t="b">
        <f t="shared" si="17"/>
        <v>0</v>
      </c>
      <c r="AH314" s="55" t="b">
        <f t="shared" si="18"/>
        <v>0</v>
      </c>
    </row>
    <row r="315" spans="1:34" ht="42.75" customHeight="1" x14ac:dyDescent="0.3">
      <c r="A315" s="175"/>
      <c r="B315" s="676" t="s">
        <v>194</v>
      </c>
      <c r="C315" s="677"/>
      <c r="D315" s="729"/>
      <c r="E315" s="730"/>
      <c r="F315" s="731"/>
      <c r="G315" s="732"/>
      <c r="H315" s="676"/>
      <c r="I315" s="733"/>
      <c r="J315" s="733"/>
      <c r="K315" s="739"/>
      <c r="L315" s="191"/>
      <c r="M315" s="734"/>
      <c r="N315" s="735"/>
      <c r="O315" s="64"/>
      <c r="P315" s="206"/>
      <c r="Q315" s="736"/>
      <c r="R315" s="737"/>
      <c r="S315" s="737"/>
      <c r="T315" s="737"/>
      <c r="U315" s="737"/>
      <c r="V315" s="737"/>
      <c r="W315" s="737"/>
      <c r="X315" s="738"/>
      <c r="Y315" s="64"/>
      <c r="Z315" s="64" t="b">
        <f t="shared" si="15"/>
        <v>1</v>
      </c>
      <c r="AA315" s="64" t="b">
        <f t="shared" si="16"/>
        <v>0</v>
      </c>
      <c r="AB315" s="64" t="b">
        <f t="shared" si="17"/>
        <v>0</v>
      </c>
      <c r="AH315" s="55" t="b">
        <f t="shared" si="18"/>
        <v>0</v>
      </c>
    </row>
    <row r="316" spans="1:34" ht="42.75" customHeight="1" x14ac:dyDescent="0.3">
      <c r="A316" s="175"/>
      <c r="B316" s="676" t="s">
        <v>194</v>
      </c>
      <c r="C316" s="677"/>
      <c r="D316" s="729"/>
      <c r="E316" s="730"/>
      <c r="F316" s="731"/>
      <c r="G316" s="732"/>
      <c r="H316" s="676"/>
      <c r="I316" s="733"/>
      <c r="J316" s="733"/>
      <c r="K316" s="739"/>
      <c r="L316" s="191"/>
      <c r="M316" s="734"/>
      <c r="N316" s="735"/>
      <c r="O316" s="64"/>
      <c r="P316" s="206"/>
      <c r="Q316" s="736"/>
      <c r="R316" s="737"/>
      <c r="S316" s="737"/>
      <c r="T316" s="737"/>
      <c r="U316" s="737"/>
      <c r="V316" s="737"/>
      <c r="W316" s="737"/>
      <c r="X316" s="738"/>
      <c r="Y316" s="64"/>
      <c r="Z316" s="64" t="b">
        <f t="shared" si="15"/>
        <v>1</v>
      </c>
      <c r="AA316" s="64" t="b">
        <f t="shared" si="16"/>
        <v>0</v>
      </c>
      <c r="AB316" s="64" t="b">
        <f t="shared" si="17"/>
        <v>0</v>
      </c>
      <c r="AH316" s="55" t="b">
        <f t="shared" si="18"/>
        <v>0</v>
      </c>
    </row>
    <row r="317" spans="1:34" ht="42.75" customHeight="1" x14ac:dyDescent="0.3">
      <c r="A317" s="175"/>
      <c r="B317" s="676" t="s">
        <v>194</v>
      </c>
      <c r="C317" s="677"/>
      <c r="D317" s="729"/>
      <c r="E317" s="730"/>
      <c r="F317" s="731"/>
      <c r="G317" s="732"/>
      <c r="H317" s="676"/>
      <c r="I317" s="733"/>
      <c r="J317" s="733"/>
      <c r="K317" s="739"/>
      <c r="L317" s="191"/>
      <c r="M317" s="734"/>
      <c r="N317" s="735"/>
      <c r="O317" s="194"/>
      <c r="P317" s="206"/>
      <c r="Q317" s="736"/>
      <c r="R317" s="737"/>
      <c r="S317" s="737"/>
      <c r="T317" s="737"/>
      <c r="U317" s="737"/>
      <c r="V317" s="737"/>
      <c r="W317" s="737"/>
      <c r="X317" s="738"/>
      <c r="Y317" s="64"/>
      <c r="Z317" s="64" t="b">
        <f t="shared" si="15"/>
        <v>1</v>
      </c>
      <c r="AA317" s="64" t="b">
        <f t="shared" si="16"/>
        <v>0</v>
      </c>
      <c r="AB317" s="64" t="b">
        <f t="shared" si="17"/>
        <v>0</v>
      </c>
      <c r="AH317" s="55" t="b">
        <f t="shared" si="18"/>
        <v>0</v>
      </c>
    </row>
    <row r="318" spans="1:34" ht="42.75" customHeight="1" x14ac:dyDescent="0.3">
      <c r="A318" s="175"/>
      <c r="B318" s="676" t="s">
        <v>194</v>
      </c>
      <c r="C318" s="677"/>
      <c r="D318" s="729"/>
      <c r="E318" s="730"/>
      <c r="F318" s="731"/>
      <c r="G318" s="732"/>
      <c r="H318" s="676"/>
      <c r="I318" s="733"/>
      <c r="J318" s="733"/>
      <c r="K318" s="739"/>
      <c r="L318" s="191"/>
      <c r="M318" s="734"/>
      <c r="N318" s="735"/>
      <c r="O318" s="64"/>
      <c r="P318" s="206"/>
      <c r="Q318" s="736"/>
      <c r="R318" s="737"/>
      <c r="S318" s="737"/>
      <c r="T318" s="737"/>
      <c r="U318" s="737"/>
      <c r="V318" s="737"/>
      <c r="W318" s="737"/>
      <c r="X318" s="738"/>
      <c r="Y318" s="64"/>
      <c r="Z318" s="64" t="b">
        <f t="shared" si="15"/>
        <v>1</v>
      </c>
      <c r="AA318" s="64" t="b">
        <f t="shared" si="16"/>
        <v>0</v>
      </c>
      <c r="AB318" s="64" t="b">
        <f t="shared" si="17"/>
        <v>0</v>
      </c>
      <c r="AH318" s="55" t="b">
        <f t="shared" si="18"/>
        <v>0</v>
      </c>
    </row>
    <row r="319" spans="1:34" ht="42.75" customHeight="1" x14ac:dyDescent="0.3">
      <c r="A319" s="175"/>
      <c r="B319" s="676" t="s">
        <v>194</v>
      </c>
      <c r="C319" s="677"/>
      <c r="D319" s="729"/>
      <c r="E319" s="730"/>
      <c r="F319" s="731"/>
      <c r="G319" s="732"/>
      <c r="H319" s="676"/>
      <c r="I319" s="733"/>
      <c r="J319" s="733"/>
      <c r="K319" s="739"/>
      <c r="L319" s="191"/>
      <c r="M319" s="734"/>
      <c r="N319" s="735"/>
      <c r="O319" s="64"/>
      <c r="P319" s="206"/>
      <c r="Q319" s="736"/>
      <c r="R319" s="737"/>
      <c r="S319" s="737"/>
      <c r="T319" s="737"/>
      <c r="U319" s="737"/>
      <c r="V319" s="737"/>
      <c r="W319" s="737"/>
      <c r="X319" s="738"/>
      <c r="Y319" s="64"/>
      <c r="Z319" s="64" t="b">
        <f t="shared" si="15"/>
        <v>1</v>
      </c>
      <c r="AA319" s="64" t="b">
        <f t="shared" si="16"/>
        <v>0</v>
      </c>
      <c r="AB319" s="64" t="b">
        <f t="shared" si="17"/>
        <v>0</v>
      </c>
      <c r="AH319" s="55" t="b">
        <f t="shared" si="18"/>
        <v>0</v>
      </c>
    </row>
    <row r="320" spans="1:34" ht="42.75" customHeight="1" x14ac:dyDescent="0.3">
      <c r="A320" s="175"/>
      <c r="B320" s="676" t="s">
        <v>194</v>
      </c>
      <c r="C320" s="677"/>
      <c r="D320" s="729"/>
      <c r="E320" s="730"/>
      <c r="F320" s="731"/>
      <c r="G320" s="732"/>
      <c r="H320" s="676"/>
      <c r="I320" s="733"/>
      <c r="J320" s="733"/>
      <c r="K320" s="739"/>
      <c r="L320" s="191"/>
      <c r="M320" s="734"/>
      <c r="N320" s="735"/>
      <c r="O320" s="64"/>
      <c r="P320" s="206"/>
      <c r="Q320" s="736"/>
      <c r="R320" s="737"/>
      <c r="S320" s="737"/>
      <c r="T320" s="737"/>
      <c r="U320" s="737"/>
      <c r="V320" s="737"/>
      <c r="W320" s="737"/>
      <c r="X320" s="738"/>
      <c r="Y320" s="64"/>
      <c r="Z320" s="64" t="b">
        <f t="shared" si="15"/>
        <v>1</v>
      </c>
      <c r="AA320" s="64" t="b">
        <f t="shared" si="16"/>
        <v>0</v>
      </c>
      <c r="AB320" s="64" t="b">
        <f t="shared" si="17"/>
        <v>0</v>
      </c>
      <c r="AH320" s="55" t="b">
        <f t="shared" si="18"/>
        <v>0</v>
      </c>
    </row>
    <row r="321" spans="1:34" ht="42.75" customHeight="1" x14ac:dyDescent="0.3">
      <c r="A321" s="175"/>
      <c r="B321" s="676" t="s">
        <v>194</v>
      </c>
      <c r="C321" s="677"/>
      <c r="D321" s="729"/>
      <c r="E321" s="730"/>
      <c r="F321" s="731"/>
      <c r="G321" s="732"/>
      <c r="H321" s="676"/>
      <c r="I321" s="733"/>
      <c r="J321" s="733"/>
      <c r="K321" s="739"/>
      <c r="L321" s="191"/>
      <c r="M321" s="734"/>
      <c r="N321" s="735"/>
      <c r="O321" s="64"/>
      <c r="P321" s="206"/>
      <c r="Q321" s="736"/>
      <c r="R321" s="737"/>
      <c r="S321" s="737"/>
      <c r="T321" s="737"/>
      <c r="U321" s="737"/>
      <c r="V321" s="737"/>
      <c r="W321" s="737"/>
      <c r="X321" s="738"/>
      <c r="Y321" s="64"/>
      <c r="Z321" s="64" t="b">
        <f t="shared" si="15"/>
        <v>1</v>
      </c>
      <c r="AA321" s="64" t="b">
        <f t="shared" si="16"/>
        <v>0</v>
      </c>
      <c r="AB321" s="64" t="b">
        <f t="shared" si="17"/>
        <v>0</v>
      </c>
      <c r="AH321" s="55" t="b">
        <f t="shared" si="18"/>
        <v>0</v>
      </c>
    </row>
    <row r="322" spans="1:34" ht="42.75" customHeight="1" x14ac:dyDescent="0.3">
      <c r="A322" s="175"/>
      <c r="B322" s="676" t="s">
        <v>194</v>
      </c>
      <c r="C322" s="677"/>
      <c r="D322" s="729"/>
      <c r="E322" s="730"/>
      <c r="F322" s="731"/>
      <c r="G322" s="732"/>
      <c r="H322" s="676"/>
      <c r="I322" s="733"/>
      <c r="J322" s="733"/>
      <c r="K322" s="739"/>
      <c r="L322" s="191"/>
      <c r="M322" s="734"/>
      <c r="N322" s="735"/>
      <c r="O322" s="194"/>
      <c r="P322" s="206"/>
      <c r="Q322" s="736"/>
      <c r="R322" s="737"/>
      <c r="S322" s="737"/>
      <c r="T322" s="737"/>
      <c r="U322" s="737"/>
      <c r="V322" s="737"/>
      <c r="W322" s="737"/>
      <c r="X322" s="738"/>
      <c r="Y322" s="64"/>
      <c r="Z322" s="64" t="b">
        <f t="shared" si="15"/>
        <v>1</v>
      </c>
      <c r="AA322" s="64" t="b">
        <f t="shared" si="16"/>
        <v>0</v>
      </c>
      <c r="AB322" s="64" t="b">
        <f t="shared" si="17"/>
        <v>0</v>
      </c>
      <c r="AH322" s="55" t="b">
        <f t="shared" si="18"/>
        <v>0</v>
      </c>
    </row>
    <row r="323" spans="1:34" ht="42.75" customHeight="1" x14ac:dyDescent="0.3">
      <c r="A323" s="175"/>
      <c r="B323" s="676" t="s">
        <v>194</v>
      </c>
      <c r="C323" s="677"/>
      <c r="D323" s="729"/>
      <c r="E323" s="730"/>
      <c r="F323" s="731"/>
      <c r="G323" s="732"/>
      <c r="H323" s="676"/>
      <c r="I323" s="733"/>
      <c r="J323" s="733"/>
      <c r="K323" s="739"/>
      <c r="L323" s="191"/>
      <c r="M323" s="734"/>
      <c r="N323" s="735"/>
      <c r="O323" s="64"/>
      <c r="P323" s="206"/>
      <c r="Q323" s="736"/>
      <c r="R323" s="737"/>
      <c r="S323" s="737"/>
      <c r="T323" s="737"/>
      <c r="U323" s="737"/>
      <c r="V323" s="737"/>
      <c r="W323" s="737"/>
      <c r="X323" s="738"/>
      <c r="Y323" s="64"/>
      <c r="Z323" s="64" t="b">
        <f t="shared" si="15"/>
        <v>1</v>
      </c>
      <c r="AA323" s="64" t="b">
        <f t="shared" si="16"/>
        <v>0</v>
      </c>
      <c r="AB323" s="64" t="b">
        <f t="shared" si="17"/>
        <v>0</v>
      </c>
      <c r="AH323" s="55" t="b">
        <f t="shared" si="18"/>
        <v>0</v>
      </c>
    </row>
    <row r="324" spans="1:34" ht="42.75" customHeight="1" x14ac:dyDescent="0.3">
      <c r="A324" s="175"/>
      <c r="B324" s="676" t="s">
        <v>194</v>
      </c>
      <c r="C324" s="677"/>
      <c r="D324" s="729"/>
      <c r="E324" s="730"/>
      <c r="F324" s="731"/>
      <c r="G324" s="732"/>
      <c r="H324" s="676"/>
      <c r="I324" s="733"/>
      <c r="J324" s="733"/>
      <c r="K324" s="739"/>
      <c r="L324" s="191"/>
      <c r="M324" s="734"/>
      <c r="N324" s="735"/>
      <c r="O324" s="64"/>
      <c r="P324" s="206"/>
      <c r="Q324" s="736"/>
      <c r="R324" s="737"/>
      <c r="S324" s="737"/>
      <c r="T324" s="737"/>
      <c r="U324" s="737"/>
      <c r="V324" s="737"/>
      <c r="W324" s="737"/>
      <c r="X324" s="738"/>
      <c r="Y324" s="64"/>
      <c r="Z324" s="64" t="b">
        <f t="shared" si="15"/>
        <v>1</v>
      </c>
      <c r="AA324" s="64" t="b">
        <f t="shared" si="16"/>
        <v>0</v>
      </c>
      <c r="AB324" s="64" t="b">
        <f t="shared" si="17"/>
        <v>0</v>
      </c>
      <c r="AH324" s="55" t="b">
        <f t="shared" si="18"/>
        <v>0</v>
      </c>
    </row>
    <row r="325" spans="1:34" ht="42.75" customHeight="1" x14ac:dyDescent="0.3">
      <c r="A325" s="175"/>
      <c r="B325" s="676" t="s">
        <v>194</v>
      </c>
      <c r="C325" s="677"/>
      <c r="D325" s="729"/>
      <c r="E325" s="730"/>
      <c r="F325" s="731"/>
      <c r="G325" s="732"/>
      <c r="H325" s="676"/>
      <c r="I325" s="733"/>
      <c r="J325" s="733"/>
      <c r="K325" s="677"/>
      <c r="L325" s="191"/>
      <c r="M325" s="734"/>
      <c r="N325" s="735"/>
      <c r="O325" s="64"/>
      <c r="P325" s="206"/>
      <c r="Q325" s="736"/>
      <c r="R325" s="737"/>
      <c r="S325" s="737"/>
      <c r="T325" s="737"/>
      <c r="U325" s="737"/>
      <c r="V325" s="737"/>
      <c r="W325" s="737"/>
      <c r="X325" s="738"/>
      <c r="Y325" s="64"/>
      <c r="Z325" s="64" t="b">
        <f t="shared" si="15"/>
        <v>1</v>
      </c>
      <c r="AA325" s="64" t="b">
        <f t="shared" si="16"/>
        <v>0</v>
      </c>
      <c r="AB325" s="64" t="b">
        <f t="shared" si="17"/>
        <v>0</v>
      </c>
      <c r="AH325" s="55" t="b">
        <f t="shared" si="18"/>
        <v>0</v>
      </c>
    </row>
    <row r="326" spans="1:34" ht="42.75" customHeight="1" x14ac:dyDescent="0.3">
      <c r="A326" s="175"/>
      <c r="B326" s="676" t="s">
        <v>194</v>
      </c>
      <c r="C326" s="677"/>
      <c r="D326" s="729"/>
      <c r="E326" s="730"/>
      <c r="F326" s="731"/>
      <c r="G326" s="732"/>
      <c r="H326" s="676"/>
      <c r="I326" s="733"/>
      <c r="J326" s="733"/>
      <c r="K326" s="677"/>
      <c r="L326" s="191"/>
      <c r="M326" s="734"/>
      <c r="N326" s="735"/>
      <c r="O326" s="64"/>
      <c r="P326" s="206"/>
      <c r="Q326" s="736"/>
      <c r="R326" s="737"/>
      <c r="S326" s="737"/>
      <c r="T326" s="737"/>
      <c r="U326" s="737"/>
      <c r="V326" s="737"/>
      <c r="W326" s="737"/>
      <c r="X326" s="738"/>
      <c r="Y326" s="64"/>
      <c r="Z326" s="64" t="b">
        <f t="shared" si="15"/>
        <v>1</v>
      </c>
      <c r="AA326" s="64" t="b">
        <f t="shared" si="16"/>
        <v>0</v>
      </c>
      <c r="AB326" s="64" t="b">
        <f t="shared" si="17"/>
        <v>0</v>
      </c>
      <c r="AH326" s="55" t="b">
        <f t="shared" si="18"/>
        <v>0</v>
      </c>
    </row>
    <row r="327" spans="1:34" ht="42.75" customHeight="1" x14ac:dyDescent="0.3">
      <c r="A327" s="175"/>
      <c r="B327" s="676" t="s">
        <v>194</v>
      </c>
      <c r="C327" s="677"/>
      <c r="D327" s="729"/>
      <c r="E327" s="730"/>
      <c r="F327" s="731"/>
      <c r="G327" s="732"/>
      <c r="H327" s="676"/>
      <c r="I327" s="733"/>
      <c r="J327" s="733"/>
      <c r="K327" s="739"/>
      <c r="L327" s="191"/>
      <c r="M327" s="734"/>
      <c r="N327" s="735"/>
      <c r="O327" s="64"/>
      <c r="P327" s="206"/>
      <c r="Q327" s="736"/>
      <c r="R327" s="737"/>
      <c r="S327" s="737"/>
      <c r="T327" s="737"/>
      <c r="U327" s="737"/>
      <c r="V327" s="737"/>
      <c r="W327" s="737"/>
      <c r="X327" s="738"/>
      <c r="Y327" s="64"/>
      <c r="Z327" s="64" t="b">
        <f t="shared" si="15"/>
        <v>1</v>
      </c>
      <c r="AA327" s="64" t="b">
        <f t="shared" si="16"/>
        <v>0</v>
      </c>
      <c r="AB327" s="64" t="b">
        <f t="shared" si="17"/>
        <v>0</v>
      </c>
      <c r="AH327" s="55" t="b">
        <f t="shared" si="18"/>
        <v>0</v>
      </c>
    </row>
    <row r="328" spans="1:34" ht="42.75" customHeight="1" x14ac:dyDescent="0.3">
      <c r="A328" s="175"/>
      <c r="B328" s="676" t="s">
        <v>194</v>
      </c>
      <c r="C328" s="677"/>
      <c r="D328" s="729"/>
      <c r="E328" s="730"/>
      <c r="F328" s="731"/>
      <c r="G328" s="732"/>
      <c r="H328" s="676"/>
      <c r="I328" s="733"/>
      <c r="J328" s="733"/>
      <c r="K328" s="739"/>
      <c r="L328" s="191"/>
      <c r="M328" s="734"/>
      <c r="N328" s="735"/>
      <c r="O328" s="64"/>
      <c r="P328" s="206"/>
      <c r="Q328" s="736"/>
      <c r="R328" s="737"/>
      <c r="S328" s="737"/>
      <c r="T328" s="737"/>
      <c r="U328" s="737"/>
      <c r="V328" s="737"/>
      <c r="W328" s="737"/>
      <c r="X328" s="738"/>
      <c r="Y328" s="64"/>
      <c r="Z328" s="64" t="b">
        <f t="shared" si="15"/>
        <v>1</v>
      </c>
      <c r="AA328" s="64" t="b">
        <f t="shared" si="16"/>
        <v>0</v>
      </c>
      <c r="AB328" s="64" t="b">
        <f t="shared" si="17"/>
        <v>0</v>
      </c>
      <c r="AH328" s="55" t="b">
        <f t="shared" si="18"/>
        <v>0</v>
      </c>
    </row>
    <row r="329" spans="1:34" ht="42.75" customHeight="1" x14ac:dyDescent="0.3">
      <c r="A329" s="175"/>
      <c r="B329" s="676" t="s">
        <v>194</v>
      </c>
      <c r="C329" s="677"/>
      <c r="D329" s="729"/>
      <c r="E329" s="730"/>
      <c r="F329" s="731"/>
      <c r="G329" s="732"/>
      <c r="H329" s="676"/>
      <c r="I329" s="733"/>
      <c r="J329" s="733"/>
      <c r="K329" s="739"/>
      <c r="L329" s="191"/>
      <c r="M329" s="734"/>
      <c r="N329" s="735"/>
      <c r="O329" s="64"/>
      <c r="P329" s="206"/>
      <c r="Q329" s="736"/>
      <c r="R329" s="737"/>
      <c r="S329" s="737"/>
      <c r="T329" s="737"/>
      <c r="U329" s="737"/>
      <c r="V329" s="737"/>
      <c r="W329" s="737"/>
      <c r="X329" s="738"/>
      <c r="Y329" s="64"/>
      <c r="Z329" s="64" t="b">
        <f t="shared" si="15"/>
        <v>1</v>
      </c>
      <c r="AA329" s="64" t="b">
        <f t="shared" si="16"/>
        <v>0</v>
      </c>
      <c r="AB329" s="64" t="b">
        <f t="shared" si="17"/>
        <v>0</v>
      </c>
      <c r="AH329" s="55" t="b">
        <f t="shared" si="18"/>
        <v>0</v>
      </c>
    </row>
    <row r="330" spans="1:34" ht="42.75" customHeight="1" x14ac:dyDescent="0.3">
      <c r="A330" s="175"/>
      <c r="B330" s="676" t="s">
        <v>194</v>
      </c>
      <c r="C330" s="677"/>
      <c r="D330" s="729"/>
      <c r="E330" s="730"/>
      <c r="F330" s="731"/>
      <c r="G330" s="732"/>
      <c r="H330" s="676"/>
      <c r="I330" s="733"/>
      <c r="J330" s="733"/>
      <c r="K330" s="739"/>
      <c r="L330" s="191"/>
      <c r="M330" s="734"/>
      <c r="N330" s="735"/>
      <c r="O330" s="64"/>
      <c r="P330" s="206"/>
      <c r="Q330" s="736"/>
      <c r="R330" s="737"/>
      <c r="S330" s="737"/>
      <c r="T330" s="737"/>
      <c r="U330" s="737"/>
      <c r="V330" s="737"/>
      <c r="W330" s="737"/>
      <c r="X330" s="738"/>
      <c r="Y330" s="64"/>
      <c r="Z330" s="64" t="b">
        <f t="shared" si="15"/>
        <v>1</v>
      </c>
      <c r="AA330" s="64" t="b">
        <f t="shared" si="16"/>
        <v>0</v>
      </c>
      <c r="AB330" s="64" t="b">
        <f t="shared" si="17"/>
        <v>0</v>
      </c>
      <c r="AH330" s="55" t="b">
        <f t="shared" si="18"/>
        <v>0</v>
      </c>
    </row>
    <row r="331" spans="1:34" ht="42.75" customHeight="1" x14ac:dyDescent="0.3">
      <c r="A331" s="175"/>
      <c r="B331" s="676" t="s">
        <v>194</v>
      </c>
      <c r="C331" s="677"/>
      <c r="D331" s="729"/>
      <c r="E331" s="730"/>
      <c r="F331" s="731"/>
      <c r="G331" s="732"/>
      <c r="H331" s="676"/>
      <c r="I331" s="733"/>
      <c r="J331" s="733"/>
      <c r="K331" s="739"/>
      <c r="L331" s="191"/>
      <c r="M331" s="734"/>
      <c r="N331" s="735"/>
      <c r="O331" s="64"/>
      <c r="P331" s="206"/>
      <c r="Q331" s="736"/>
      <c r="R331" s="737"/>
      <c r="S331" s="737"/>
      <c r="T331" s="737"/>
      <c r="U331" s="737"/>
      <c r="V331" s="737"/>
      <c r="W331" s="737"/>
      <c r="X331" s="738"/>
      <c r="Y331" s="64"/>
      <c r="Z331" s="64" t="b">
        <f t="shared" si="15"/>
        <v>1</v>
      </c>
      <c r="AA331" s="64" t="b">
        <f t="shared" si="16"/>
        <v>0</v>
      </c>
      <c r="AB331" s="64" t="b">
        <f t="shared" si="17"/>
        <v>0</v>
      </c>
      <c r="AH331" s="55" t="b">
        <f t="shared" si="18"/>
        <v>0</v>
      </c>
    </row>
    <row r="332" spans="1:34" ht="42.75" customHeight="1" x14ac:dyDescent="0.3">
      <c r="A332" s="175"/>
      <c r="B332" s="676" t="s">
        <v>194</v>
      </c>
      <c r="C332" s="677"/>
      <c r="D332" s="729"/>
      <c r="E332" s="730"/>
      <c r="F332" s="731"/>
      <c r="G332" s="732"/>
      <c r="H332" s="676"/>
      <c r="I332" s="733"/>
      <c r="J332" s="733"/>
      <c r="K332" s="739"/>
      <c r="L332" s="191"/>
      <c r="M332" s="734"/>
      <c r="N332" s="735"/>
      <c r="O332" s="194"/>
      <c r="P332" s="206"/>
      <c r="Q332" s="736"/>
      <c r="R332" s="737"/>
      <c r="S332" s="737"/>
      <c r="T332" s="737"/>
      <c r="U332" s="737"/>
      <c r="V332" s="737"/>
      <c r="W332" s="737"/>
      <c r="X332" s="738"/>
      <c r="Y332" s="64"/>
      <c r="Z332" s="64" t="b">
        <f t="shared" si="15"/>
        <v>1</v>
      </c>
      <c r="AA332" s="64" t="b">
        <f t="shared" si="16"/>
        <v>0</v>
      </c>
      <c r="AB332" s="64" t="b">
        <f t="shared" si="17"/>
        <v>0</v>
      </c>
      <c r="AH332" s="55" t="b">
        <f t="shared" si="18"/>
        <v>0</v>
      </c>
    </row>
    <row r="333" spans="1:34" ht="42.75" customHeight="1" x14ac:dyDescent="0.3">
      <c r="A333" s="175"/>
      <c r="B333" s="676" t="s">
        <v>194</v>
      </c>
      <c r="C333" s="677"/>
      <c r="D333" s="729"/>
      <c r="E333" s="730"/>
      <c r="F333" s="731"/>
      <c r="G333" s="732"/>
      <c r="H333" s="676"/>
      <c r="I333" s="733"/>
      <c r="J333" s="733"/>
      <c r="K333" s="739"/>
      <c r="L333" s="191"/>
      <c r="M333" s="734"/>
      <c r="N333" s="735"/>
      <c r="O333" s="64"/>
      <c r="P333" s="206"/>
      <c r="Q333" s="736"/>
      <c r="R333" s="737"/>
      <c r="S333" s="737"/>
      <c r="T333" s="737"/>
      <c r="U333" s="737"/>
      <c r="V333" s="737"/>
      <c r="W333" s="737"/>
      <c r="X333" s="738"/>
      <c r="Y333" s="64"/>
      <c r="Z333" s="64" t="b">
        <f t="shared" ref="Z333:Z364" si="19">OR(LEFT(B333,4)="Välj",B333="")</f>
        <v>1</v>
      </c>
      <c r="AA333" s="64" t="b">
        <f t="shared" ref="AA333:AA364" si="20">IF(AND($Z333=FALSE,OR(L333&lt;&gt;"",M333&lt;&gt;"")),FALSE,IF(OR(B333="",LEFT(B333,4)="Välj"),FALSE,TRUE))</f>
        <v>0</v>
      </c>
      <c r="AB333" s="64" t="b">
        <f t="shared" si="17"/>
        <v>0</v>
      </c>
      <c r="AH333" s="55" t="b">
        <f t="shared" si="18"/>
        <v>0</v>
      </c>
    </row>
    <row r="334" spans="1:34" ht="42.75" customHeight="1" x14ac:dyDescent="0.3">
      <c r="A334" s="175"/>
      <c r="B334" s="676" t="s">
        <v>194</v>
      </c>
      <c r="C334" s="677"/>
      <c r="D334" s="729"/>
      <c r="E334" s="730"/>
      <c r="F334" s="731"/>
      <c r="G334" s="732"/>
      <c r="H334" s="676"/>
      <c r="I334" s="733"/>
      <c r="J334" s="733"/>
      <c r="K334" s="739"/>
      <c r="L334" s="191"/>
      <c r="M334" s="734"/>
      <c r="N334" s="735"/>
      <c r="O334" s="64"/>
      <c r="P334" s="206"/>
      <c r="Q334" s="736"/>
      <c r="R334" s="737"/>
      <c r="S334" s="737"/>
      <c r="T334" s="737"/>
      <c r="U334" s="737"/>
      <c r="V334" s="737"/>
      <c r="W334" s="737"/>
      <c r="X334" s="738"/>
      <c r="Y334" s="64"/>
      <c r="Z334" s="64" t="b">
        <f t="shared" si="19"/>
        <v>1</v>
      </c>
      <c r="AA334" s="64" t="b">
        <f t="shared" si="20"/>
        <v>0</v>
      </c>
      <c r="AB334" s="64" t="b">
        <f t="shared" si="17"/>
        <v>0</v>
      </c>
      <c r="AH334" s="55" t="b">
        <f t="shared" si="18"/>
        <v>0</v>
      </c>
    </row>
    <row r="335" spans="1:34" ht="42.75" customHeight="1" x14ac:dyDescent="0.3">
      <c r="A335" s="175"/>
      <c r="B335" s="676" t="s">
        <v>194</v>
      </c>
      <c r="C335" s="677"/>
      <c r="D335" s="729"/>
      <c r="E335" s="730"/>
      <c r="F335" s="731"/>
      <c r="G335" s="732"/>
      <c r="H335" s="676"/>
      <c r="I335" s="733"/>
      <c r="J335" s="733"/>
      <c r="K335" s="677"/>
      <c r="L335" s="191"/>
      <c r="M335" s="734"/>
      <c r="N335" s="735"/>
      <c r="O335" s="64"/>
      <c r="P335" s="206"/>
      <c r="Q335" s="736"/>
      <c r="R335" s="737"/>
      <c r="S335" s="737"/>
      <c r="T335" s="737"/>
      <c r="U335" s="737"/>
      <c r="V335" s="737"/>
      <c r="W335" s="737"/>
      <c r="X335" s="738"/>
      <c r="Y335" s="64"/>
      <c r="Z335" s="64" t="b">
        <f t="shared" si="19"/>
        <v>1</v>
      </c>
      <c r="AA335" s="64" t="b">
        <f t="shared" si="20"/>
        <v>0</v>
      </c>
      <c r="AB335" s="64" t="b">
        <f t="shared" si="17"/>
        <v>0</v>
      </c>
      <c r="AH335" s="55" t="b">
        <f t="shared" si="18"/>
        <v>0</v>
      </c>
    </row>
    <row r="336" spans="1:34" ht="42.75" customHeight="1" x14ac:dyDescent="0.3">
      <c r="A336" s="175"/>
      <c r="B336" s="676" t="s">
        <v>194</v>
      </c>
      <c r="C336" s="677"/>
      <c r="D336" s="729"/>
      <c r="E336" s="730"/>
      <c r="F336" s="731"/>
      <c r="G336" s="732"/>
      <c r="H336" s="676"/>
      <c r="I336" s="733"/>
      <c r="J336" s="733"/>
      <c r="K336" s="677"/>
      <c r="L336" s="191"/>
      <c r="M336" s="734"/>
      <c r="N336" s="735"/>
      <c r="O336" s="64"/>
      <c r="P336" s="206"/>
      <c r="Q336" s="736"/>
      <c r="R336" s="737"/>
      <c r="S336" s="737"/>
      <c r="T336" s="737"/>
      <c r="U336" s="737"/>
      <c r="V336" s="737"/>
      <c r="W336" s="737"/>
      <c r="X336" s="738"/>
      <c r="Y336" s="64"/>
      <c r="Z336" s="64" t="b">
        <f t="shared" si="19"/>
        <v>1</v>
      </c>
      <c r="AA336" s="64" t="b">
        <f t="shared" si="20"/>
        <v>0</v>
      </c>
      <c r="AB336" s="64" t="b">
        <f t="shared" si="17"/>
        <v>0</v>
      </c>
      <c r="AH336" s="55" t="b">
        <f t="shared" si="18"/>
        <v>0</v>
      </c>
    </row>
    <row r="337" spans="1:34" ht="42.75" customHeight="1" x14ac:dyDescent="0.3">
      <c r="A337" s="175"/>
      <c r="B337" s="676" t="s">
        <v>194</v>
      </c>
      <c r="C337" s="677"/>
      <c r="D337" s="729"/>
      <c r="E337" s="730"/>
      <c r="F337" s="731"/>
      <c r="G337" s="732"/>
      <c r="H337" s="676"/>
      <c r="I337" s="733"/>
      <c r="J337" s="733"/>
      <c r="K337" s="739"/>
      <c r="L337" s="191"/>
      <c r="M337" s="734"/>
      <c r="N337" s="735"/>
      <c r="O337" s="64"/>
      <c r="P337" s="206"/>
      <c r="Q337" s="736"/>
      <c r="R337" s="737"/>
      <c r="S337" s="737"/>
      <c r="T337" s="737"/>
      <c r="U337" s="737"/>
      <c r="V337" s="737"/>
      <c r="W337" s="737"/>
      <c r="X337" s="738"/>
      <c r="Y337" s="64"/>
      <c r="Z337" s="64" t="b">
        <f t="shared" si="19"/>
        <v>1</v>
      </c>
      <c r="AA337" s="64" t="b">
        <f t="shared" si="20"/>
        <v>0</v>
      </c>
      <c r="AB337" s="64" t="b">
        <f t="shared" si="17"/>
        <v>0</v>
      </c>
      <c r="AH337" s="55" t="b">
        <f t="shared" si="18"/>
        <v>0</v>
      </c>
    </row>
    <row r="338" spans="1:34" ht="42.75" customHeight="1" x14ac:dyDescent="0.3">
      <c r="A338" s="175"/>
      <c r="B338" s="676" t="s">
        <v>194</v>
      </c>
      <c r="C338" s="677"/>
      <c r="D338" s="729"/>
      <c r="E338" s="730"/>
      <c r="F338" s="731"/>
      <c r="G338" s="732"/>
      <c r="H338" s="676"/>
      <c r="I338" s="733"/>
      <c r="J338" s="733"/>
      <c r="K338" s="739"/>
      <c r="L338" s="191"/>
      <c r="M338" s="734"/>
      <c r="N338" s="735"/>
      <c r="O338" s="64"/>
      <c r="P338" s="206"/>
      <c r="Q338" s="736"/>
      <c r="R338" s="737"/>
      <c r="S338" s="737"/>
      <c r="T338" s="737"/>
      <c r="U338" s="737"/>
      <c r="V338" s="737"/>
      <c r="W338" s="737"/>
      <c r="X338" s="738"/>
      <c r="Y338" s="64"/>
      <c r="Z338" s="64" t="b">
        <f t="shared" si="19"/>
        <v>1</v>
      </c>
      <c r="AA338" s="64" t="b">
        <f t="shared" si="20"/>
        <v>0</v>
      </c>
      <c r="AB338" s="64" t="b">
        <f t="shared" si="17"/>
        <v>0</v>
      </c>
      <c r="AH338" s="55" t="b">
        <f t="shared" si="18"/>
        <v>0</v>
      </c>
    </row>
    <row r="339" spans="1:34" ht="42.75" customHeight="1" x14ac:dyDescent="0.3">
      <c r="A339" s="175"/>
      <c r="B339" s="676" t="s">
        <v>194</v>
      </c>
      <c r="C339" s="677"/>
      <c r="D339" s="729"/>
      <c r="E339" s="730"/>
      <c r="F339" s="731"/>
      <c r="G339" s="732"/>
      <c r="H339" s="676"/>
      <c r="I339" s="733"/>
      <c r="J339" s="733"/>
      <c r="K339" s="739"/>
      <c r="L339" s="191"/>
      <c r="M339" s="734"/>
      <c r="N339" s="735"/>
      <c r="O339" s="64"/>
      <c r="P339" s="206"/>
      <c r="Q339" s="736"/>
      <c r="R339" s="737"/>
      <c r="S339" s="737"/>
      <c r="T339" s="737"/>
      <c r="U339" s="737"/>
      <c r="V339" s="737"/>
      <c r="W339" s="737"/>
      <c r="X339" s="738"/>
      <c r="Y339" s="64"/>
      <c r="Z339" s="64" t="b">
        <f t="shared" si="19"/>
        <v>1</v>
      </c>
      <c r="AA339" s="64" t="b">
        <f t="shared" si="20"/>
        <v>0</v>
      </c>
      <c r="AB339" s="64" t="b">
        <f t="shared" si="17"/>
        <v>0</v>
      </c>
      <c r="AH339" s="55" t="b">
        <f t="shared" si="18"/>
        <v>0</v>
      </c>
    </row>
    <row r="340" spans="1:34" ht="42.75" customHeight="1" x14ac:dyDescent="0.3">
      <c r="A340" s="175"/>
      <c r="B340" s="676" t="s">
        <v>194</v>
      </c>
      <c r="C340" s="677"/>
      <c r="D340" s="729"/>
      <c r="E340" s="730"/>
      <c r="F340" s="731"/>
      <c r="G340" s="732"/>
      <c r="H340" s="676"/>
      <c r="I340" s="733"/>
      <c r="J340" s="733"/>
      <c r="K340" s="739"/>
      <c r="L340" s="191"/>
      <c r="M340" s="734"/>
      <c r="N340" s="735"/>
      <c r="O340" s="64"/>
      <c r="P340" s="206"/>
      <c r="Q340" s="736"/>
      <c r="R340" s="737"/>
      <c r="S340" s="737"/>
      <c r="T340" s="737"/>
      <c r="U340" s="737"/>
      <c r="V340" s="737"/>
      <c r="W340" s="737"/>
      <c r="X340" s="738"/>
      <c r="Y340" s="64"/>
      <c r="Z340" s="64" t="b">
        <f t="shared" si="19"/>
        <v>1</v>
      </c>
      <c r="AA340" s="64" t="b">
        <f t="shared" si="20"/>
        <v>0</v>
      </c>
      <c r="AB340" s="64" t="b">
        <f t="shared" si="17"/>
        <v>0</v>
      </c>
      <c r="AH340" s="55" t="b">
        <f t="shared" si="18"/>
        <v>0</v>
      </c>
    </row>
    <row r="341" spans="1:34" ht="42.75" customHeight="1" x14ac:dyDescent="0.3">
      <c r="A341" s="175"/>
      <c r="B341" s="676" t="s">
        <v>194</v>
      </c>
      <c r="C341" s="677"/>
      <c r="D341" s="729"/>
      <c r="E341" s="730"/>
      <c r="F341" s="731"/>
      <c r="G341" s="732"/>
      <c r="H341" s="676"/>
      <c r="I341" s="733"/>
      <c r="J341" s="733"/>
      <c r="K341" s="739"/>
      <c r="L341" s="191"/>
      <c r="M341" s="734"/>
      <c r="N341" s="735"/>
      <c r="O341" s="64"/>
      <c r="P341" s="206"/>
      <c r="Q341" s="736"/>
      <c r="R341" s="737"/>
      <c r="S341" s="737"/>
      <c r="T341" s="737"/>
      <c r="U341" s="737"/>
      <c r="V341" s="737"/>
      <c r="W341" s="737"/>
      <c r="X341" s="738"/>
      <c r="Y341" s="64"/>
      <c r="Z341" s="64" t="b">
        <f t="shared" si="19"/>
        <v>1</v>
      </c>
      <c r="AA341" s="64" t="b">
        <f t="shared" si="20"/>
        <v>0</v>
      </c>
      <c r="AB341" s="64" t="b">
        <f t="shared" si="17"/>
        <v>0</v>
      </c>
      <c r="AH341" s="55" t="b">
        <f t="shared" si="18"/>
        <v>0</v>
      </c>
    </row>
    <row r="342" spans="1:34" ht="42.75" customHeight="1" x14ac:dyDescent="0.3">
      <c r="A342" s="175"/>
      <c r="B342" s="676" t="s">
        <v>194</v>
      </c>
      <c r="C342" s="677"/>
      <c r="D342" s="729"/>
      <c r="E342" s="730"/>
      <c r="F342" s="731"/>
      <c r="G342" s="732"/>
      <c r="H342" s="676"/>
      <c r="I342" s="733"/>
      <c r="J342" s="733"/>
      <c r="K342" s="739"/>
      <c r="L342" s="191"/>
      <c r="M342" s="734"/>
      <c r="N342" s="735"/>
      <c r="O342" s="194"/>
      <c r="P342" s="206"/>
      <c r="Q342" s="736"/>
      <c r="R342" s="737"/>
      <c r="S342" s="737"/>
      <c r="T342" s="737"/>
      <c r="U342" s="737"/>
      <c r="V342" s="737"/>
      <c r="W342" s="737"/>
      <c r="X342" s="738"/>
      <c r="Y342" s="64"/>
      <c r="Z342" s="64" t="b">
        <f t="shared" si="19"/>
        <v>1</v>
      </c>
      <c r="AA342" s="64" t="b">
        <f t="shared" si="20"/>
        <v>0</v>
      </c>
      <c r="AB342" s="64" t="b">
        <f t="shared" si="17"/>
        <v>0</v>
      </c>
      <c r="AH342" s="55" t="b">
        <f t="shared" si="18"/>
        <v>0</v>
      </c>
    </row>
    <row r="343" spans="1:34" ht="42.75" customHeight="1" x14ac:dyDescent="0.3">
      <c r="A343" s="175"/>
      <c r="B343" s="676" t="s">
        <v>194</v>
      </c>
      <c r="C343" s="677"/>
      <c r="D343" s="729"/>
      <c r="E343" s="730"/>
      <c r="F343" s="731"/>
      <c r="G343" s="732"/>
      <c r="H343" s="676"/>
      <c r="I343" s="733"/>
      <c r="J343" s="733"/>
      <c r="K343" s="739"/>
      <c r="L343" s="191"/>
      <c r="M343" s="734"/>
      <c r="N343" s="735"/>
      <c r="O343" s="64"/>
      <c r="P343" s="206"/>
      <c r="Q343" s="736"/>
      <c r="R343" s="737"/>
      <c r="S343" s="737"/>
      <c r="T343" s="737"/>
      <c r="U343" s="737"/>
      <c r="V343" s="737"/>
      <c r="W343" s="737"/>
      <c r="X343" s="738"/>
      <c r="Y343" s="64"/>
      <c r="Z343" s="64" t="b">
        <f t="shared" si="19"/>
        <v>1</v>
      </c>
      <c r="AA343" s="64" t="b">
        <f t="shared" si="20"/>
        <v>0</v>
      </c>
      <c r="AB343" s="64" t="b">
        <f t="shared" si="17"/>
        <v>0</v>
      </c>
      <c r="AH343" s="55" t="b">
        <f t="shared" si="18"/>
        <v>0</v>
      </c>
    </row>
    <row r="344" spans="1:34" ht="42.75" customHeight="1" x14ac:dyDescent="0.3">
      <c r="A344" s="175"/>
      <c r="B344" s="676" t="s">
        <v>194</v>
      </c>
      <c r="C344" s="677"/>
      <c r="D344" s="729"/>
      <c r="E344" s="730"/>
      <c r="F344" s="731"/>
      <c r="G344" s="732"/>
      <c r="H344" s="676"/>
      <c r="I344" s="733"/>
      <c r="J344" s="733"/>
      <c r="K344" s="739"/>
      <c r="L344" s="191"/>
      <c r="M344" s="734"/>
      <c r="N344" s="735"/>
      <c r="O344" s="64"/>
      <c r="P344" s="206"/>
      <c r="Q344" s="736"/>
      <c r="R344" s="737"/>
      <c r="S344" s="737"/>
      <c r="T344" s="737"/>
      <c r="U344" s="737"/>
      <c r="V344" s="737"/>
      <c r="W344" s="737"/>
      <c r="X344" s="738"/>
      <c r="Y344" s="64"/>
      <c r="Z344" s="64" t="b">
        <f t="shared" si="19"/>
        <v>1</v>
      </c>
      <c r="AA344" s="64" t="b">
        <f t="shared" si="20"/>
        <v>0</v>
      </c>
      <c r="AB344" s="64" t="b">
        <f t="shared" si="17"/>
        <v>0</v>
      </c>
      <c r="AH344" s="55" t="b">
        <f t="shared" si="18"/>
        <v>0</v>
      </c>
    </row>
    <row r="345" spans="1:34" ht="42.75" customHeight="1" x14ac:dyDescent="0.3">
      <c r="A345" s="175"/>
      <c r="B345" s="676" t="s">
        <v>194</v>
      </c>
      <c r="C345" s="677"/>
      <c r="D345" s="729"/>
      <c r="E345" s="730"/>
      <c r="F345" s="731"/>
      <c r="G345" s="732"/>
      <c r="H345" s="676"/>
      <c r="I345" s="733"/>
      <c r="J345" s="733"/>
      <c r="K345" s="739"/>
      <c r="L345" s="191"/>
      <c r="M345" s="734"/>
      <c r="N345" s="735"/>
      <c r="O345" s="64"/>
      <c r="P345" s="206"/>
      <c r="Q345" s="736"/>
      <c r="R345" s="737"/>
      <c r="S345" s="737"/>
      <c r="T345" s="737"/>
      <c r="U345" s="737"/>
      <c r="V345" s="737"/>
      <c r="W345" s="737"/>
      <c r="X345" s="738"/>
      <c r="Y345" s="64"/>
      <c r="Z345" s="64" t="b">
        <f t="shared" si="19"/>
        <v>1</v>
      </c>
      <c r="AA345" s="64" t="b">
        <f t="shared" si="20"/>
        <v>0</v>
      </c>
      <c r="AB345" s="64" t="b">
        <f t="shared" si="17"/>
        <v>0</v>
      </c>
      <c r="AH345" s="55" t="b">
        <f t="shared" si="18"/>
        <v>0</v>
      </c>
    </row>
    <row r="346" spans="1:34" ht="42.75" customHeight="1" x14ac:dyDescent="0.3">
      <c r="A346" s="175"/>
      <c r="B346" s="676" t="s">
        <v>194</v>
      </c>
      <c r="C346" s="677"/>
      <c r="D346" s="729"/>
      <c r="E346" s="730"/>
      <c r="F346" s="731"/>
      <c r="G346" s="732"/>
      <c r="H346" s="676"/>
      <c r="I346" s="733"/>
      <c r="J346" s="733"/>
      <c r="K346" s="739"/>
      <c r="L346" s="191"/>
      <c r="M346" s="734"/>
      <c r="N346" s="735"/>
      <c r="O346" s="64"/>
      <c r="P346" s="206"/>
      <c r="Q346" s="736"/>
      <c r="R346" s="737"/>
      <c r="S346" s="737"/>
      <c r="T346" s="737"/>
      <c r="U346" s="737"/>
      <c r="V346" s="737"/>
      <c r="W346" s="737"/>
      <c r="X346" s="738"/>
      <c r="Y346" s="64"/>
      <c r="Z346" s="64" t="b">
        <f t="shared" si="19"/>
        <v>1</v>
      </c>
      <c r="AA346" s="64" t="b">
        <f t="shared" si="20"/>
        <v>0</v>
      </c>
      <c r="AB346" s="64" t="b">
        <f t="shared" si="17"/>
        <v>0</v>
      </c>
      <c r="AH346" s="55" t="b">
        <f t="shared" si="18"/>
        <v>0</v>
      </c>
    </row>
    <row r="347" spans="1:34" ht="42.75" customHeight="1" x14ac:dyDescent="0.3">
      <c r="A347" s="175"/>
      <c r="B347" s="676" t="s">
        <v>194</v>
      </c>
      <c r="C347" s="677"/>
      <c r="D347" s="729"/>
      <c r="E347" s="730"/>
      <c r="F347" s="731"/>
      <c r="G347" s="732"/>
      <c r="H347" s="676"/>
      <c r="I347" s="733"/>
      <c r="J347" s="733"/>
      <c r="K347" s="739"/>
      <c r="L347" s="191"/>
      <c r="M347" s="734"/>
      <c r="N347" s="735"/>
      <c r="O347" s="194"/>
      <c r="P347" s="206"/>
      <c r="Q347" s="736"/>
      <c r="R347" s="737"/>
      <c r="S347" s="737"/>
      <c r="T347" s="737"/>
      <c r="U347" s="737"/>
      <c r="V347" s="737"/>
      <c r="W347" s="737"/>
      <c r="X347" s="738"/>
      <c r="Y347" s="64"/>
      <c r="Z347" s="64" t="b">
        <f t="shared" si="19"/>
        <v>1</v>
      </c>
      <c r="AA347" s="64" t="b">
        <f t="shared" si="20"/>
        <v>0</v>
      </c>
      <c r="AB347" s="64" t="b">
        <f t="shared" si="17"/>
        <v>0</v>
      </c>
      <c r="AH347" s="55" t="b">
        <f t="shared" si="18"/>
        <v>0</v>
      </c>
    </row>
    <row r="348" spans="1:34" ht="42.75" customHeight="1" x14ac:dyDescent="0.3">
      <c r="A348" s="175"/>
      <c r="B348" s="676" t="s">
        <v>194</v>
      </c>
      <c r="C348" s="677"/>
      <c r="D348" s="729"/>
      <c r="E348" s="730"/>
      <c r="F348" s="731"/>
      <c r="G348" s="732"/>
      <c r="H348" s="676"/>
      <c r="I348" s="733"/>
      <c r="J348" s="733"/>
      <c r="K348" s="739"/>
      <c r="L348" s="191"/>
      <c r="M348" s="734"/>
      <c r="N348" s="735"/>
      <c r="O348" s="64"/>
      <c r="P348" s="206"/>
      <c r="Q348" s="736"/>
      <c r="R348" s="737"/>
      <c r="S348" s="737"/>
      <c r="T348" s="737"/>
      <c r="U348" s="737"/>
      <c r="V348" s="737"/>
      <c r="W348" s="737"/>
      <c r="X348" s="738"/>
      <c r="Y348" s="64"/>
      <c r="Z348" s="64" t="b">
        <f t="shared" si="19"/>
        <v>1</v>
      </c>
      <c r="AA348" s="64" t="b">
        <f t="shared" si="20"/>
        <v>0</v>
      </c>
      <c r="AB348" s="64" t="b">
        <f t="shared" si="17"/>
        <v>0</v>
      </c>
      <c r="AH348" s="55" t="b">
        <f t="shared" si="18"/>
        <v>0</v>
      </c>
    </row>
    <row r="349" spans="1:34" ht="42.75" customHeight="1" x14ac:dyDescent="0.3">
      <c r="A349" s="175"/>
      <c r="B349" s="676" t="s">
        <v>194</v>
      </c>
      <c r="C349" s="677"/>
      <c r="D349" s="729"/>
      <c r="E349" s="730"/>
      <c r="F349" s="731"/>
      <c r="G349" s="732"/>
      <c r="H349" s="676"/>
      <c r="I349" s="733"/>
      <c r="J349" s="733"/>
      <c r="K349" s="739"/>
      <c r="L349" s="191"/>
      <c r="M349" s="734"/>
      <c r="N349" s="735"/>
      <c r="O349" s="64"/>
      <c r="P349" s="206"/>
      <c r="Q349" s="736"/>
      <c r="R349" s="737"/>
      <c r="S349" s="737"/>
      <c r="T349" s="737"/>
      <c r="U349" s="737"/>
      <c r="V349" s="737"/>
      <c r="W349" s="737"/>
      <c r="X349" s="738"/>
      <c r="Y349" s="64"/>
      <c r="Z349" s="64" t="b">
        <f t="shared" si="19"/>
        <v>1</v>
      </c>
      <c r="AA349" s="64" t="b">
        <f t="shared" si="20"/>
        <v>0</v>
      </c>
      <c r="AB349" s="64" t="b">
        <f t="shared" si="17"/>
        <v>0</v>
      </c>
      <c r="AH349" s="55" t="b">
        <f t="shared" si="18"/>
        <v>0</v>
      </c>
    </row>
    <row r="350" spans="1:34" ht="42.75" customHeight="1" x14ac:dyDescent="0.3">
      <c r="A350" s="175"/>
      <c r="B350" s="676" t="s">
        <v>194</v>
      </c>
      <c r="C350" s="677"/>
      <c r="D350" s="729"/>
      <c r="E350" s="730"/>
      <c r="F350" s="731"/>
      <c r="G350" s="732"/>
      <c r="H350" s="676"/>
      <c r="I350" s="733"/>
      <c r="J350" s="733"/>
      <c r="K350" s="677"/>
      <c r="L350" s="191"/>
      <c r="M350" s="734"/>
      <c r="N350" s="735"/>
      <c r="O350" s="64"/>
      <c r="P350" s="206"/>
      <c r="Q350" s="736"/>
      <c r="R350" s="737"/>
      <c r="S350" s="737"/>
      <c r="T350" s="737"/>
      <c r="U350" s="737"/>
      <c r="V350" s="737"/>
      <c r="W350" s="737"/>
      <c r="X350" s="738"/>
      <c r="Y350" s="64"/>
      <c r="Z350" s="64" t="b">
        <f t="shared" si="19"/>
        <v>1</v>
      </c>
      <c r="AA350" s="64" t="b">
        <f t="shared" si="20"/>
        <v>0</v>
      </c>
      <c r="AB350" s="64" t="b">
        <f t="shared" si="17"/>
        <v>0</v>
      </c>
      <c r="AH350" s="55" t="b">
        <f t="shared" si="18"/>
        <v>0</v>
      </c>
    </row>
    <row r="351" spans="1:34" ht="42.75" customHeight="1" x14ac:dyDescent="0.3">
      <c r="A351" s="175"/>
      <c r="B351" s="676" t="s">
        <v>194</v>
      </c>
      <c r="C351" s="677"/>
      <c r="D351" s="729"/>
      <c r="E351" s="730"/>
      <c r="F351" s="731"/>
      <c r="G351" s="732"/>
      <c r="H351" s="676"/>
      <c r="I351" s="733"/>
      <c r="J351" s="733"/>
      <c r="K351" s="677"/>
      <c r="L351" s="191"/>
      <c r="M351" s="734"/>
      <c r="N351" s="735"/>
      <c r="O351" s="64"/>
      <c r="P351" s="206"/>
      <c r="Q351" s="736"/>
      <c r="R351" s="737"/>
      <c r="S351" s="737"/>
      <c r="T351" s="737"/>
      <c r="U351" s="737"/>
      <c r="V351" s="737"/>
      <c r="W351" s="737"/>
      <c r="X351" s="738"/>
      <c r="Y351" s="64"/>
      <c r="Z351" s="64" t="b">
        <f t="shared" si="19"/>
        <v>1</v>
      </c>
      <c r="AA351" s="64" t="b">
        <f t="shared" si="20"/>
        <v>0</v>
      </c>
      <c r="AB351" s="64" t="b">
        <f t="shared" si="17"/>
        <v>0</v>
      </c>
      <c r="AH351" s="55" t="b">
        <f t="shared" si="18"/>
        <v>0</v>
      </c>
    </row>
    <row r="352" spans="1:34" ht="42.75" customHeight="1" x14ac:dyDescent="0.3">
      <c r="A352" s="175"/>
      <c r="B352" s="676" t="s">
        <v>194</v>
      </c>
      <c r="C352" s="677"/>
      <c r="D352" s="729"/>
      <c r="E352" s="730"/>
      <c r="F352" s="731"/>
      <c r="G352" s="732"/>
      <c r="H352" s="676"/>
      <c r="I352" s="733"/>
      <c r="J352" s="733"/>
      <c r="K352" s="739"/>
      <c r="L352" s="191"/>
      <c r="M352" s="734"/>
      <c r="N352" s="735"/>
      <c r="O352" s="64"/>
      <c r="P352" s="206"/>
      <c r="Q352" s="736"/>
      <c r="R352" s="737"/>
      <c r="S352" s="737"/>
      <c r="T352" s="737"/>
      <c r="U352" s="737"/>
      <c r="V352" s="737"/>
      <c r="W352" s="737"/>
      <c r="X352" s="738"/>
      <c r="Y352" s="64"/>
      <c r="Z352" s="64" t="b">
        <f t="shared" si="19"/>
        <v>1</v>
      </c>
      <c r="AA352" s="64" t="b">
        <f t="shared" si="20"/>
        <v>0</v>
      </c>
      <c r="AB352" s="64" t="b">
        <f t="shared" si="17"/>
        <v>0</v>
      </c>
      <c r="AH352" s="55" t="b">
        <f t="shared" si="18"/>
        <v>0</v>
      </c>
    </row>
    <row r="353" spans="1:34" ht="42.75" customHeight="1" x14ac:dyDescent="0.3">
      <c r="A353" s="175"/>
      <c r="B353" s="676" t="s">
        <v>194</v>
      </c>
      <c r="C353" s="677"/>
      <c r="D353" s="729"/>
      <c r="E353" s="730"/>
      <c r="F353" s="731"/>
      <c r="G353" s="732"/>
      <c r="H353" s="676"/>
      <c r="I353" s="733"/>
      <c r="J353" s="733"/>
      <c r="K353" s="739"/>
      <c r="L353" s="191"/>
      <c r="M353" s="734"/>
      <c r="N353" s="735"/>
      <c r="O353" s="64"/>
      <c r="P353" s="206"/>
      <c r="Q353" s="736"/>
      <c r="R353" s="737"/>
      <c r="S353" s="737"/>
      <c r="T353" s="737"/>
      <c r="U353" s="737"/>
      <c r="V353" s="737"/>
      <c r="W353" s="737"/>
      <c r="X353" s="738"/>
      <c r="Y353" s="64"/>
      <c r="Z353" s="64" t="b">
        <f t="shared" si="19"/>
        <v>1</v>
      </c>
      <c r="AA353" s="64" t="b">
        <f t="shared" si="20"/>
        <v>0</v>
      </c>
      <c r="AB353" s="64" t="b">
        <f t="shared" si="17"/>
        <v>0</v>
      </c>
      <c r="AH353" s="55" t="b">
        <f t="shared" si="18"/>
        <v>0</v>
      </c>
    </row>
    <row r="354" spans="1:34" ht="42.75" customHeight="1" x14ac:dyDescent="0.3">
      <c r="A354" s="175"/>
      <c r="B354" s="676" t="s">
        <v>194</v>
      </c>
      <c r="C354" s="677"/>
      <c r="D354" s="729"/>
      <c r="E354" s="730"/>
      <c r="F354" s="731"/>
      <c r="G354" s="732"/>
      <c r="H354" s="676"/>
      <c r="I354" s="733"/>
      <c r="J354" s="733"/>
      <c r="K354" s="739"/>
      <c r="L354" s="191"/>
      <c r="M354" s="734"/>
      <c r="N354" s="735"/>
      <c r="O354" s="64"/>
      <c r="P354" s="206"/>
      <c r="Q354" s="736"/>
      <c r="R354" s="737"/>
      <c r="S354" s="737"/>
      <c r="T354" s="737"/>
      <c r="U354" s="737"/>
      <c r="V354" s="737"/>
      <c r="W354" s="737"/>
      <c r="X354" s="738"/>
      <c r="Y354" s="64"/>
      <c r="Z354" s="64" t="b">
        <f t="shared" si="19"/>
        <v>1</v>
      </c>
      <c r="AA354" s="64" t="b">
        <f t="shared" si="20"/>
        <v>0</v>
      </c>
      <c r="AB354" s="64" t="b">
        <f t="shared" si="17"/>
        <v>0</v>
      </c>
      <c r="AH354" s="55" t="b">
        <f t="shared" si="18"/>
        <v>0</v>
      </c>
    </row>
    <row r="355" spans="1:34" ht="42.75" customHeight="1" x14ac:dyDescent="0.3">
      <c r="A355" s="175"/>
      <c r="B355" s="676" t="s">
        <v>194</v>
      </c>
      <c r="C355" s="677"/>
      <c r="D355" s="729"/>
      <c r="E355" s="730"/>
      <c r="F355" s="731"/>
      <c r="G355" s="732"/>
      <c r="H355" s="676"/>
      <c r="I355" s="733"/>
      <c r="J355" s="733"/>
      <c r="K355" s="739"/>
      <c r="L355" s="191"/>
      <c r="M355" s="734"/>
      <c r="N355" s="735"/>
      <c r="O355" s="64"/>
      <c r="P355" s="206"/>
      <c r="Q355" s="736"/>
      <c r="R355" s="737"/>
      <c r="S355" s="737"/>
      <c r="T355" s="737"/>
      <c r="U355" s="737"/>
      <c r="V355" s="737"/>
      <c r="W355" s="737"/>
      <c r="X355" s="738"/>
      <c r="Y355" s="64"/>
      <c r="Z355" s="64" t="b">
        <f t="shared" si="19"/>
        <v>1</v>
      </c>
      <c r="AA355" s="64" t="b">
        <f t="shared" si="20"/>
        <v>0</v>
      </c>
      <c r="AB355" s="64" t="b">
        <f t="shared" si="17"/>
        <v>0</v>
      </c>
      <c r="AH355" s="55" t="b">
        <f t="shared" si="18"/>
        <v>0</v>
      </c>
    </row>
    <row r="356" spans="1:34" ht="42.75" customHeight="1" x14ac:dyDescent="0.3">
      <c r="A356" s="175"/>
      <c r="B356" s="676" t="s">
        <v>194</v>
      </c>
      <c r="C356" s="677"/>
      <c r="D356" s="729"/>
      <c r="E356" s="730"/>
      <c r="F356" s="731"/>
      <c r="G356" s="732"/>
      <c r="H356" s="676"/>
      <c r="I356" s="733"/>
      <c r="J356" s="733"/>
      <c r="K356" s="739"/>
      <c r="L356" s="191"/>
      <c r="M356" s="734"/>
      <c r="N356" s="735"/>
      <c r="O356" s="64"/>
      <c r="P356" s="206"/>
      <c r="Q356" s="736"/>
      <c r="R356" s="737"/>
      <c r="S356" s="737"/>
      <c r="T356" s="737"/>
      <c r="U356" s="737"/>
      <c r="V356" s="737"/>
      <c r="W356" s="737"/>
      <c r="X356" s="738"/>
      <c r="Y356" s="64"/>
      <c r="Z356" s="64" t="b">
        <f t="shared" si="19"/>
        <v>1</v>
      </c>
      <c r="AA356" s="64" t="b">
        <f t="shared" si="20"/>
        <v>0</v>
      </c>
      <c r="AB356" s="64" t="b">
        <f t="shared" si="17"/>
        <v>0</v>
      </c>
      <c r="AH356" s="55" t="b">
        <f t="shared" si="18"/>
        <v>0</v>
      </c>
    </row>
    <row r="357" spans="1:34" ht="42.75" customHeight="1" x14ac:dyDescent="0.3">
      <c r="A357" s="175"/>
      <c r="B357" s="676" t="s">
        <v>194</v>
      </c>
      <c r="C357" s="677"/>
      <c r="D357" s="729"/>
      <c r="E357" s="730"/>
      <c r="F357" s="731"/>
      <c r="G357" s="732"/>
      <c r="H357" s="676"/>
      <c r="I357" s="733"/>
      <c r="J357" s="733"/>
      <c r="K357" s="739"/>
      <c r="L357" s="191"/>
      <c r="M357" s="734"/>
      <c r="N357" s="735"/>
      <c r="O357" s="194"/>
      <c r="P357" s="206"/>
      <c r="Q357" s="736"/>
      <c r="R357" s="737"/>
      <c r="S357" s="737"/>
      <c r="T357" s="737"/>
      <c r="U357" s="737"/>
      <c r="V357" s="737"/>
      <c r="W357" s="737"/>
      <c r="X357" s="738"/>
      <c r="Y357" s="64"/>
      <c r="Z357" s="64" t="b">
        <f t="shared" si="19"/>
        <v>1</v>
      </c>
      <c r="AA357" s="64" t="b">
        <f t="shared" si="20"/>
        <v>0</v>
      </c>
      <c r="AB357" s="64" t="b">
        <f t="shared" si="17"/>
        <v>0</v>
      </c>
      <c r="AH357" s="55" t="b">
        <f t="shared" si="18"/>
        <v>0</v>
      </c>
    </row>
    <row r="358" spans="1:34" ht="42.75" customHeight="1" x14ac:dyDescent="0.3">
      <c r="A358" s="175"/>
      <c r="B358" s="676" t="s">
        <v>194</v>
      </c>
      <c r="C358" s="677"/>
      <c r="D358" s="729"/>
      <c r="E358" s="730"/>
      <c r="F358" s="731"/>
      <c r="G358" s="732"/>
      <c r="H358" s="676"/>
      <c r="I358" s="733"/>
      <c r="J358" s="733"/>
      <c r="K358" s="739"/>
      <c r="L358" s="191"/>
      <c r="M358" s="734"/>
      <c r="N358" s="735"/>
      <c r="O358" s="64"/>
      <c r="P358" s="206"/>
      <c r="Q358" s="736"/>
      <c r="R358" s="737"/>
      <c r="S358" s="737"/>
      <c r="T358" s="737"/>
      <c r="U358" s="737"/>
      <c r="V358" s="737"/>
      <c r="W358" s="737"/>
      <c r="X358" s="738"/>
      <c r="Y358" s="64"/>
      <c r="Z358" s="64" t="b">
        <f t="shared" si="19"/>
        <v>1</v>
      </c>
      <c r="AA358" s="64" t="b">
        <f t="shared" si="20"/>
        <v>0</v>
      </c>
      <c r="AB358" s="64" t="b">
        <f t="shared" si="17"/>
        <v>0</v>
      </c>
      <c r="AH358" s="55" t="b">
        <f t="shared" si="18"/>
        <v>0</v>
      </c>
    </row>
    <row r="359" spans="1:34" ht="42.75" customHeight="1" x14ac:dyDescent="0.3">
      <c r="A359" s="175"/>
      <c r="B359" s="676" t="s">
        <v>194</v>
      </c>
      <c r="C359" s="677"/>
      <c r="D359" s="729"/>
      <c r="E359" s="730"/>
      <c r="F359" s="731"/>
      <c r="G359" s="732"/>
      <c r="H359" s="676"/>
      <c r="I359" s="733"/>
      <c r="J359" s="733"/>
      <c r="K359" s="739"/>
      <c r="L359" s="191"/>
      <c r="M359" s="734"/>
      <c r="N359" s="735"/>
      <c r="O359" s="64"/>
      <c r="P359" s="206"/>
      <c r="Q359" s="736"/>
      <c r="R359" s="737"/>
      <c r="S359" s="737"/>
      <c r="T359" s="737"/>
      <c r="U359" s="737"/>
      <c r="V359" s="737"/>
      <c r="W359" s="737"/>
      <c r="X359" s="738"/>
      <c r="Y359" s="64"/>
      <c r="Z359" s="64" t="b">
        <f t="shared" si="19"/>
        <v>1</v>
      </c>
      <c r="AA359" s="64" t="b">
        <f t="shared" si="20"/>
        <v>0</v>
      </c>
      <c r="AB359" s="64" t="b">
        <f t="shared" si="17"/>
        <v>0</v>
      </c>
      <c r="AH359" s="55" t="b">
        <f t="shared" si="18"/>
        <v>0</v>
      </c>
    </row>
    <row r="360" spans="1:34" ht="42.75" customHeight="1" x14ac:dyDescent="0.3">
      <c r="A360" s="175"/>
      <c r="B360" s="676" t="s">
        <v>194</v>
      </c>
      <c r="C360" s="677"/>
      <c r="D360" s="729"/>
      <c r="E360" s="730"/>
      <c r="F360" s="731"/>
      <c r="G360" s="732"/>
      <c r="H360" s="676"/>
      <c r="I360" s="733"/>
      <c r="J360" s="733"/>
      <c r="K360" s="677"/>
      <c r="L360" s="191"/>
      <c r="M360" s="734"/>
      <c r="N360" s="735"/>
      <c r="O360" s="64"/>
      <c r="P360" s="206"/>
      <c r="Q360" s="736"/>
      <c r="R360" s="737"/>
      <c r="S360" s="737"/>
      <c r="T360" s="737"/>
      <c r="U360" s="737"/>
      <c r="V360" s="737"/>
      <c r="W360" s="737"/>
      <c r="X360" s="738"/>
      <c r="Y360" s="64"/>
      <c r="Z360" s="64" t="b">
        <f t="shared" si="19"/>
        <v>1</v>
      </c>
      <c r="AA360" s="64" t="b">
        <f t="shared" si="20"/>
        <v>0</v>
      </c>
      <c r="AB360" s="64" t="b">
        <f t="shared" si="17"/>
        <v>0</v>
      </c>
      <c r="AH360" s="55" t="b">
        <f t="shared" si="18"/>
        <v>0</v>
      </c>
    </row>
    <row r="361" spans="1:34" ht="42.75" customHeight="1" x14ac:dyDescent="0.3">
      <c r="A361" s="175"/>
      <c r="B361" s="676" t="s">
        <v>194</v>
      </c>
      <c r="C361" s="677"/>
      <c r="D361" s="729"/>
      <c r="E361" s="730"/>
      <c r="F361" s="731"/>
      <c r="G361" s="732"/>
      <c r="H361" s="676"/>
      <c r="I361" s="733"/>
      <c r="J361" s="733"/>
      <c r="K361" s="677"/>
      <c r="L361" s="191"/>
      <c r="M361" s="734"/>
      <c r="N361" s="735"/>
      <c r="O361" s="64"/>
      <c r="P361" s="206"/>
      <c r="Q361" s="736"/>
      <c r="R361" s="737"/>
      <c r="S361" s="737"/>
      <c r="T361" s="737"/>
      <c r="U361" s="737"/>
      <c r="V361" s="737"/>
      <c r="W361" s="737"/>
      <c r="X361" s="738"/>
      <c r="Y361" s="64"/>
      <c r="Z361" s="64" t="b">
        <f t="shared" si="19"/>
        <v>1</v>
      </c>
      <c r="AA361" s="64" t="b">
        <f t="shared" si="20"/>
        <v>0</v>
      </c>
      <c r="AB361" s="64" t="b">
        <f t="shared" si="17"/>
        <v>0</v>
      </c>
      <c r="AH361" s="55" t="b">
        <f t="shared" si="18"/>
        <v>0</v>
      </c>
    </row>
    <row r="362" spans="1:34" ht="42.75" customHeight="1" x14ac:dyDescent="0.3">
      <c r="A362" s="175"/>
      <c r="B362" s="676" t="s">
        <v>194</v>
      </c>
      <c r="C362" s="677"/>
      <c r="D362" s="729"/>
      <c r="E362" s="730"/>
      <c r="F362" s="731"/>
      <c r="G362" s="732"/>
      <c r="H362" s="676"/>
      <c r="I362" s="733"/>
      <c r="J362" s="733"/>
      <c r="K362" s="739"/>
      <c r="L362" s="191"/>
      <c r="M362" s="734"/>
      <c r="N362" s="735"/>
      <c r="O362" s="64"/>
      <c r="P362" s="206"/>
      <c r="Q362" s="736"/>
      <c r="R362" s="737"/>
      <c r="S362" s="737"/>
      <c r="T362" s="737"/>
      <c r="U362" s="737"/>
      <c r="V362" s="737"/>
      <c r="W362" s="737"/>
      <c r="X362" s="738"/>
      <c r="Y362" s="64"/>
      <c r="Z362" s="64" t="b">
        <f t="shared" si="19"/>
        <v>1</v>
      </c>
      <c r="AA362" s="64" t="b">
        <f t="shared" si="20"/>
        <v>0</v>
      </c>
      <c r="AB362" s="64" t="b">
        <f t="shared" si="17"/>
        <v>0</v>
      </c>
      <c r="AH362" s="55" t="b">
        <f t="shared" si="18"/>
        <v>0</v>
      </c>
    </row>
    <row r="363" spans="1:34" ht="42.75" customHeight="1" x14ac:dyDescent="0.3">
      <c r="A363" s="175"/>
      <c r="B363" s="676" t="s">
        <v>194</v>
      </c>
      <c r="C363" s="677"/>
      <c r="D363" s="729"/>
      <c r="E363" s="730"/>
      <c r="F363" s="731"/>
      <c r="G363" s="732"/>
      <c r="H363" s="676"/>
      <c r="I363" s="733"/>
      <c r="J363" s="733"/>
      <c r="K363" s="739"/>
      <c r="L363" s="191"/>
      <c r="M363" s="734"/>
      <c r="N363" s="735"/>
      <c r="O363" s="64"/>
      <c r="P363" s="206"/>
      <c r="Q363" s="736"/>
      <c r="R363" s="737"/>
      <c r="S363" s="737"/>
      <c r="T363" s="737"/>
      <c r="U363" s="737"/>
      <c r="V363" s="737"/>
      <c r="W363" s="737"/>
      <c r="X363" s="738"/>
      <c r="Y363" s="64"/>
      <c r="Z363" s="64" t="b">
        <f t="shared" si="19"/>
        <v>1</v>
      </c>
      <c r="AA363" s="64" t="b">
        <f t="shared" si="20"/>
        <v>0</v>
      </c>
      <c r="AB363" s="64" t="b">
        <f t="shared" si="17"/>
        <v>0</v>
      </c>
      <c r="AH363" s="55" t="b">
        <f t="shared" si="18"/>
        <v>0</v>
      </c>
    </row>
    <row r="364" spans="1:34" ht="42.75" customHeight="1" x14ac:dyDescent="0.3">
      <c r="A364" s="175"/>
      <c r="B364" s="676" t="s">
        <v>194</v>
      </c>
      <c r="C364" s="677"/>
      <c r="D364" s="729"/>
      <c r="E364" s="730"/>
      <c r="F364" s="731"/>
      <c r="G364" s="732"/>
      <c r="H364" s="676"/>
      <c r="I364" s="733"/>
      <c r="J364" s="733"/>
      <c r="K364" s="739"/>
      <c r="L364" s="191"/>
      <c r="M364" s="734"/>
      <c r="N364" s="735"/>
      <c r="O364" s="64"/>
      <c r="P364" s="206"/>
      <c r="Q364" s="736"/>
      <c r="R364" s="737"/>
      <c r="S364" s="737"/>
      <c r="T364" s="737"/>
      <c r="U364" s="737"/>
      <c r="V364" s="737"/>
      <c r="W364" s="737"/>
      <c r="X364" s="738"/>
      <c r="Y364" s="64"/>
      <c r="Z364" s="64" t="b">
        <f t="shared" si="19"/>
        <v>1</v>
      </c>
      <c r="AA364" s="64" t="b">
        <f t="shared" si="20"/>
        <v>0</v>
      </c>
      <c r="AB364" s="64" t="b">
        <f t="shared" si="17"/>
        <v>0</v>
      </c>
      <c r="AH364" s="55" t="b">
        <f t="shared" si="18"/>
        <v>0</v>
      </c>
    </row>
    <row r="365" spans="1:34" ht="42.75" customHeight="1" x14ac:dyDescent="0.3">
      <c r="A365" s="175"/>
      <c r="B365" s="676" t="s">
        <v>194</v>
      </c>
      <c r="C365" s="677"/>
      <c r="D365" s="729"/>
      <c r="E365" s="730"/>
      <c r="F365" s="731"/>
      <c r="G365" s="732"/>
      <c r="H365" s="676"/>
      <c r="I365" s="733"/>
      <c r="J365" s="733"/>
      <c r="K365" s="739"/>
      <c r="L365" s="191"/>
      <c r="M365" s="734"/>
      <c r="N365" s="735"/>
      <c r="O365" s="64"/>
      <c r="P365" s="206"/>
      <c r="Q365" s="736"/>
      <c r="R365" s="737"/>
      <c r="S365" s="737"/>
      <c r="T365" s="737"/>
      <c r="U365" s="737"/>
      <c r="V365" s="737"/>
      <c r="W365" s="737"/>
      <c r="X365" s="738"/>
      <c r="Y365" s="64"/>
      <c r="Z365" s="64" t="b">
        <f t="shared" ref="Z365:Z390" si="21">OR(LEFT(B365,4)="Välj",B365="")</f>
        <v>1</v>
      </c>
      <c r="AA365" s="64" t="b">
        <f t="shared" ref="AA365:AA390" si="22">IF(AND($Z365=FALSE,OR(L365&lt;&gt;"",M365&lt;&gt;"")),FALSE,IF(OR(B365="",LEFT(B365,4)="Välj"),FALSE,TRUE))</f>
        <v>0</v>
      </c>
      <c r="AB365" s="64" t="b">
        <f t="shared" si="17"/>
        <v>0</v>
      </c>
      <c r="AH365" s="55" t="b">
        <f t="shared" si="18"/>
        <v>0</v>
      </c>
    </row>
    <row r="366" spans="1:34" ht="42.75" customHeight="1" x14ac:dyDescent="0.3">
      <c r="A366" s="175"/>
      <c r="B366" s="676" t="s">
        <v>194</v>
      </c>
      <c r="C366" s="677"/>
      <c r="D366" s="729"/>
      <c r="E366" s="730"/>
      <c r="F366" s="731"/>
      <c r="G366" s="732"/>
      <c r="H366" s="676"/>
      <c r="I366" s="733"/>
      <c r="J366" s="733"/>
      <c r="K366" s="739"/>
      <c r="L366" s="191"/>
      <c r="M366" s="734"/>
      <c r="N366" s="735"/>
      <c r="O366" s="64"/>
      <c r="P366" s="206"/>
      <c r="Q366" s="736"/>
      <c r="R366" s="737"/>
      <c r="S366" s="737"/>
      <c r="T366" s="737"/>
      <c r="U366" s="737"/>
      <c r="V366" s="737"/>
      <c r="W366" s="737"/>
      <c r="X366" s="738"/>
      <c r="Y366" s="64"/>
      <c r="Z366" s="64" t="b">
        <f t="shared" si="21"/>
        <v>1</v>
      </c>
      <c r="AA366" s="64" t="b">
        <f t="shared" si="22"/>
        <v>0</v>
      </c>
      <c r="AB366" s="64" t="b">
        <f t="shared" si="17"/>
        <v>0</v>
      </c>
      <c r="AH366" s="55" t="b">
        <f t="shared" si="18"/>
        <v>0</v>
      </c>
    </row>
    <row r="367" spans="1:34" ht="42.75" customHeight="1" x14ac:dyDescent="0.3">
      <c r="A367" s="175"/>
      <c r="B367" s="676" t="s">
        <v>194</v>
      </c>
      <c r="C367" s="677"/>
      <c r="D367" s="729"/>
      <c r="E367" s="730"/>
      <c r="F367" s="731"/>
      <c r="G367" s="732"/>
      <c r="H367" s="676"/>
      <c r="I367" s="733"/>
      <c r="J367" s="733"/>
      <c r="K367" s="739"/>
      <c r="L367" s="191"/>
      <c r="M367" s="734"/>
      <c r="N367" s="735"/>
      <c r="O367" s="194"/>
      <c r="P367" s="206"/>
      <c r="Q367" s="736"/>
      <c r="R367" s="737"/>
      <c r="S367" s="737"/>
      <c r="T367" s="737"/>
      <c r="U367" s="737"/>
      <c r="V367" s="737"/>
      <c r="W367" s="737"/>
      <c r="X367" s="738"/>
      <c r="Y367" s="64"/>
      <c r="Z367" s="64" t="b">
        <f t="shared" si="21"/>
        <v>1</v>
      </c>
      <c r="AA367" s="64" t="b">
        <f t="shared" si="22"/>
        <v>0</v>
      </c>
      <c r="AB367" s="64" t="b">
        <f t="shared" si="17"/>
        <v>0</v>
      </c>
      <c r="AH367" s="55" t="b">
        <f t="shared" si="18"/>
        <v>0</v>
      </c>
    </row>
    <row r="368" spans="1:34" ht="42.75" customHeight="1" x14ac:dyDescent="0.3">
      <c r="A368" s="175"/>
      <c r="B368" s="676" t="s">
        <v>194</v>
      </c>
      <c r="C368" s="677"/>
      <c r="D368" s="729"/>
      <c r="E368" s="730"/>
      <c r="F368" s="731"/>
      <c r="G368" s="732"/>
      <c r="H368" s="676"/>
      <c r="I368" s="733"/>
      <c r="J368" s="733"/>
      <c r="K368" s="739"/>
      <c r="L368" s="191"/>
      <c r="M368" s="734"/>
      <c r="N368" s="735"/>
      <c r="O368" s="64"/>
      <c r="P368" s="206"/>
      <c r="Q368" s="736"/>
      <c r="R368" s="737"/>
      <c r="S368" s="737"/>
      <c r="T368" s="737"/>
      <c r="U368" s="737"/>
      <c r="V368" s="737"/>
      <c r="W368" s="737"/>
      <c r="X368" s="738"/>
      <c r="Y368" s="64"/>
      <c r="Z368" s="64" t="b">
        <f t="shared" si="21"/>
        <v>1</v>
      </c>
      <c r="AA368" s="64" t="b">
        <f t="shared" si="22"/>
        <v>0</v>
      </c>
      <c r="AB368" s="64" t="b">
        <f t="shared" si="17"/>
        <v>0</v>
      </c>
      <c r="AH368" s="55" t="b">
        <f t="shared" si="18"/>
        <v>0</v>
      </c>
    </row>
    <row r="369" spans="1:34" ht="42.75" customHeight="1" x14ac:dyDescent="0.3">
      <c r="A369" s="175"/>
      <c r="B369" s="676" t="s">
        <v>194</v>
      </c>
      <c r="C369" s="677"/>
      <c r="D369" s="729"/>
      <c r="E369" s="730"/>
      <c r="F369" s="731"/>
      <c r="G369" s="732"/>
      <c r="H369" s="676"/>
      <c r="I369" s="733"/>
      <c r="J369" s="733"/>
      <c r="K369" s="739"/>
      <c r="L369" s="191"/>
      <c r="M369" s="734"/>
      <c r="N369" s="735"/>
      <c r="O369" s="64"/>
      <c r="P369" s="206"/>
      <c r="Q369" s="736"/>
      <c r="R369" s="737"/>
      <c r="S369" s="737"/>
      <c r="T369" s="737"/>
      <c r="U369" s="737"/>
      <c r="V369" s="737"/>
      <c r="W369" s="737"/>
      <c r="X369" s="738"/>
      <c r="Y369" s="64"/>
      <c r="Z369" s="64" t="b">
        <f t="shared" si="21"/>
        <v>1</v>
      </c>
      <c r="AA369" s="64" t="b">
        <f t="shared" si="22"/>
        <v>0</v>
      </c>
      <c r="AB369" s="64" t="b">
        <f t="shared" si="17"/>
        <v>0</v>
      </c>
      <c r="AH369" s="55" t="b">
        <f t="shared" si="18"/>
        <v>0</v>
      </c>
    </row>
    <row r="370" spans="1:34" ht="42.75" customHeight="1" x14ac:dyDescent="0.3">
      <c r="A370" s="175"/>
      <c r="B370" s="676" t="s">
        <v>194</v>
      </c>
      <c r="C370" s="677"/>
      <c r="D370" s="729"/>
      <c r="E370" s="730"/>
      <c r="F370" s="731"/>
      <c r="G370" s="732"/>
      <c r="H370" s="676"/>
      <c r="I370" s="733"/>
      <c r="J370" s="733"/>
      <c r="K370" s="677"/>
      <c r="L370" s="191"/>
      <c r="M370" s="734"/>
      <c r="N370" s="735"/>
      <c r="O370" s="64"/>
      <c r="P370" s="206"/>
      <c r="Q370" s="736"/>
      <c r="R370" s="737"/>
      <c r="S370" s="737"/>
      <c r="T370" s="737"/>
      <c r="U370" s="737"/>
      <c r="V370" s="737"/>
      <c r="W370" s="737"/>
      <c r="X370" s="738"/>
      <c r="Y370" s="64"/>
      <c r="Z370" s="64" t="b">
        <f t="shared" si="21"/>
        <v>1</v>
      </c>
      <c r="AA370" s="64" t="b">
        <f t="shared" si="22"/>
        <v>0</v>
      </c>
      <c r="AB370" s="64" t="b">
        <f t="shared" si="17"/>
        <v>0</v>
      </c>
      <c r="AH370" s="55" t="b">
        <f t="shared" si="18"/>
        <v>0</v>
      </c>
    </row>
    <row r="371" spans="1:34" ht="42.75" customHeight="1" x14ac:dyDescent="0.3">
      <c r="A371" s="175"/>
      <c r="B371" s="676" t="s">
        <v>194</v>
      </c>
      <c r="C371" s="677"/>
      <c r="D371" s="729"/>
      <c r="E371" s="730"/>
      <c r="F371" s="731"/>
      <c r="G371" s="732"/>
      <c r="H371" s="676"/>
      <c r="I371" s="733"/>
      <c r="J371" s="733"/>
      <c r="K371" s="677"/>
      <c r="L371" s="191"/>
      <c r="M371" s="734"/>
      <c r="N371" s="735"/>
      <c r="O371" s="64"/>
      <c r="P371" s="206"/>
      <c r="Q371" s="736"/>
      <c r="R371" s="737"/>
      <c r="S371" s="737"/>
      <c r="T371" s="737"/>
      <c r="U371" s="737"/>
      <c r="V371" s="737"/>
      <c r="W371" s="737"/>
      <c r="X371" s="738"/>
      <c r="Y371" s="64"/>
      <c r="Z371" s="64" t="b">
        <f t="shared" si="21"/>
        <v>1</v>
      </c>
      <c r="AA371" s="64" t="b">
        <f t="shared" si="22"/>
        <v>0</v>
      </c>
      <c r="AB371" s="64" t="b">
        <f t="shared" si="17"/>
        <v>0</v>
      </c>
      <c r="AH371" s="55" t="b">
        <f t="shared" si="18"/>
        <v>0</v>
      </c>
    </row>
    <row r="372" spans="1:34" ht="42.75" customHeight="1" x14ac:dyDescent="0.3">
      <c r="A372" s="175"/>
      <c r="B372" s="676" t="s">
        <v>194</v>
      </c>
      <c r="C372" s="677"/>
      <c r="D372" s="729"/>
      <c r="E372" s="730"/>
      <c r="F372" s="731"/>
      <c r="G372" s="732"/>
      <c r="H372" s="676"/>
      <c r="I372" s="733"/>
      <c r="J372" s="733"/>
      <c r="K372" s="739"/>
      <c r="L372" s="191"/>
      <c r="M372" s="734"/>
      <c r="N372" s="735"/>
      <c r="O372" s="64"/>
      <c r="P372" s="206"/>
      <c r="Q372" s="736"/>
      <c r="R372" s="737"/>
      <c r="S372" s="737"/>
      <c r="T372" s="737"/>
      <c r="U372" s="737"/>
      <c r="V372" s="737"/>
      <c r="W372" s="737"/>
      <c r="X372" s="738"/>
      <c r="Y372" s="64"/>
      <c r="Z372" s="64" t="b">
        <f t="shared" si="21"/>
        <v>1</v>
      </c>
      <c r="AA372" s="64" t="b">
        <f t="shared" si="22"/>
        <v>0</v>
      </c>
      <c r="AB372" s="64" t="b">
        <f t="shared" si="17"/>
        <v>0</v>
      </c>
      <c r="AH372" s="55" t="b">
        <f t="shared" si="18"/>
        <v>0</v>
      </c>
    </row>
    <row r="373" spans="1:34" ht="42.75" customHeight="1" x14ac:dyDescent="0.3">
      <c r="A373" s="175"/>
      <c r="B373" s="676" t="s">
        <v>194</v>
      </c>
      <c r="C373" s="677"/>
      <c r="D373" s="729"/>
      <c r="E373" s="730"/>
      <c r="F373" s="731"/>
      <c r="G373" s="732"/>
      <c r="H373" s="676"/>
      <c r="I373" s="733"/>
      <c r="J373" s="733"/>
      <c r="K373" s="739"/>
      <c r="L373" s="191"/>
      <c r="M373" s="734"/>
      <c r="N373" s="735"/>
      <c r="O373" s="64"/>
      <c r="P373" s="206"/>
      <c r="Q373" s="736"/>
      <c r="R373" s="737"/>
      <c r="S373" s="737"/>
      <c r="T373" s="737"/>
      <c r="U373" s="737"/>
      <c r="V373" s="737"/>
      <c r="W373" s="737"/>
      <c r="X373" s="738"/>
      <c r="Y373" s="64"/>
      <c r="Z373" s="64" t="b">
        <f t="shared" si="21"/>
        <v>1</v>
      </c>
      <c r="AA373" s="64" t="b">
        <f t="shared" si="22"/>
        <v>0</v>
      </c>
      <c r="AB373" s="64" t="b">
        <f t="shared" si="17"/>
        <v>0</v>
      </c>
      <c r="AH373" s="55" t="b">
        <f t="shared" si="18"/>
        <v>0</v>
      </c>
    </row>
    <row r="374" spans="1:34" ht="42.75" customHeight="1" x14ac:dyDescent="0.3">
      <c r="A374" s="175"/>
      <c r="B374" s="676" t="s">
        <v>194</v>
      </c>
      <c r="C374" s="677"/>
      <c r="D374" s="729"/>
      <c r="E374" s="730"/>
      <c r="F374" s="731"/>
      <c r="G374" s="732"/>
      <c r="H374" s="676"/>
      <c r="I374" s="733"/>
      <c r="J374" s="733"/>
      <c r="K374" s="739"/>
      <c r="L374" s="191"/>
      <c r="M374" s="734"/>
      <c r="N374" s="735"/>
      <c r="O374" s="64"/>
      <c r="P374" s="206"/>
      <c r="Q374" s="736"/>
      <c r="R374" s="737"/>
      <c r="S374" s="737"/>
      <c r="T374" s="737"/>
      <c r="U374" s="737"/>
      <c r="V374" s="737"/>
      <c r="W374" s="737"/>
      <c r="X374" s="738"/>
      <c r="Y374" s="64"/>
      <c r="Z374" s="64" t="b">
        <f t="shared" si="21"/>
        <v>1</v>
      </c>
      <c r="AA374" s="64" t="b">
        <f t="shared" si="22"/>
        <v>0</v>
      </c>
      <c r="AB374" s="64" t="b">
        <f t="shared" si="17"/>
        <v>0</v>
      </c>
      <c r="AH374" s="55" t="b">
        <f t="shared" si="18"/>
        <v>0</v>
      </c>
    </row>
    <row r="375" spans="1:34" ht="42.75" customHeight="1" x14ac:dyDescent="0.3">
      <c r="A375" s="175"/>
      <c r="B375" s="676" t="s">
        <v>194</v>
      </c>
      <c r="C375" s="677"/>
      <c r="D375" s="729"/>
      <c r="E375" s="730"/>
      <c r="F375" s="731"/>
      <c r="G375" s="732"/>
      <c r="H375" s="676"/>
      <c r="I375" s="733"/>
      <c r="J375" s="733"/>
      <c r="K375" s="739"/>
      <c r="L375" s="191"/>
      <c r="M375" s="734"/>
      <c r="N375" s="735"/>
      <c r="O375" s="64"/>
      <c r="P375" s="206"/>
      <c r="Q375" s="736"/>
      <c r="R375" s="737"/>
      <c r="S375" s="737"/>
      <c r="T375" s="737"/>
      <c r="U375" s="737"/>
      <c r="V375" s="737"/>
      <c r="W375" s="737"/>
      <c r="X375" s="738"/>
      <c r="Y375" s="64"/>
      <c r="Z375" s="64" t="b">
        <f t="shared" si="21"/>
        <v>1</v>
      </c>
      <c r="AA375" s="64" t="b">
        <f t="shared" si="22"/>
        <v>0</v>
      </c>
      <c r="AB375" s="64" t="b">
        <f t="shared" si="17"/>
        <v>0</v>
      </c>
      <c r="AH375" s="55" t="b">
        <f t="shared" si="18"/>
        <v>0</v>
      </c>
    </row>
    <row r="376" spans="1:34" ht="42.75" customHeight="1" x14ac:dyDescent="0.3">
      <c r="A376" s="175"/>
      <c r="B376" s="676" t="s">
        <v>194</v>
      </c>
      <c r="C376" s="677"/>
      <c r="D376" s="729"/>
      <c r="E376" s="730"/>
      <c r="F376" s="731"/>
      <c r="G376" s="732"/>
      <c r="H376" s="676"/>
      <c r="I376" s="733"/>
      <c r="J376" s="733"/>
      <c r="K376" s="739"/>
      <c r="L376" s="191"/>
      <c r="M376" s="734"/>
      <c r="N376" s="735"/>
      <c r="O376" s="64"/>
      <c r="P376" s="206"/>
      <c r="Q376" s="736"/>
      <c r="R376" s="737"/>
      <c r="S376" s="737"/>
      <c r="T376" s="737"/>
      <c r="U376" s="737"/>
      <c r="V376" s="737"/>
      <c r="W376" s="737"/>
      <c r="X376" s="738"/>
      <c r="Y376" s="64"/>
      <c r="Z376" s="64" t="b">
        <f t="shared" si="21"/>
        <v>1</v>
      </c>
      <c r="AA376" s="64" t="b">
        <f t="shared" si="22"/>
        <v>0</v>
      </c>
      <c r="AB376" s="64" t="b">
        <f t="shared" si="17"/>
        <v>0</v>
      </c>
      <c r="AH376" s="55" t="b">
        <f t="shared" si="18"/>
        <v>0</v>
      </c>
    </row>
    <row r="377" spans="1:34" ht="42.75" customHeight="1" x14ac:dyDescent="0.3">
      <c r="A377" s="175"/>
      <c r="B377" s="676" t="s">
        <v>194</v>
      </c>
      <c r="C377" s="677"/>
      <c r="D377" s="729"/>
      <c r="E377" s="730"/>
      <c r="F377" s="731"/>
      <c r="G377" s="732"/>
      <c r="H377" s="676"/>
      <c r="I377" s="733"/>
      <c r="J377" s="733"/>
      <c r="K377" s="739"/>
      <c r="L377" s="191"/>
      <c r="M377" s="734"/>
      <c r="N377" s="735"/>
      <c r="O377" s="194"/>
      <c r="P377" s="206"/>
      <c r="Q377" s="736"/>
      <c r="R377" s="737"/>
      <c r="S377" s="737"/>
      <c r="T377" s="737"/>
      <c r="U377" s="737"/>
      <c r="V377" s="737"/>
      <c r="W377" s="737"/>
      <c r="X377" s="738"/>
      <c r="Y377" s="64"/>
      <c r="Z377" s="64" t="b">
        <f t="shared" si="21"/>
        <v>1</v>
      </c>
      <c r="AA377" s="64" t="b">
        <f t="shared" si="22"/>
        <v>0</v>
      </c>
      <c r="AB377" s="64" t="b">
        <f t="shared" si="17"/>
        <v>0</v>
      </c>
      <c r="AH377" s="55" t="b">
        <f t="shared" si="18"/>
        <v>0</v>
      </c>
    </row>
    <row r="378" spans="1:34" ht="42.75" customHeight="1" x14ac:dyDescent="0.3">
      <c r="A378" s="175"/>
      <c r="B378" s="676" t="s">
        <v>194</v>
      </c>
      <c r="C378" s="677"/>
      <c r="D378" s="729"/>
      <c r="E378" s="730"/>
      <c r="F378" s="731"/>
      <c r="G378" s="732"/>
      <c r="H378" s="676"/>
      <c r="I378" s="733"/>
      <c r="J378" s="733"/>
      <c r="K378" s="739"/>
      <c r="L378" s="191"/>
      <c r="M378" s="734"/>
      <c r="N378" s="735"/>
      <c r="O378" s="64"/>
      <c r="P378" s="206"/>
      <c r="Q378" s="736"/>
      <c r="R378" s="737"/>
      <c r="S378" s="737"/>
      <c r="T378" s="737"/>
      <c r="U378" s="737"/>
      <c r="V378" s="737"/>
      <c r="W378" s="737"/>
      <c r="X378" s="738"/>
      <c r="Y378" s="64"/>
      <c r="Z378" s="64" t="b">
        <f t="shared" si="21"/>
        <v>1</v>
      </c>
      <c r="AA378" s="64" t="b">
        <f t="shared" si="22"/>
        <v>0</v>
      </c>
      <c r="AB378" s="64" t="b">
        <f t="shared" si="17"/>
        <v>0</v>
      </c>
      <c r="AH378" s="55" t="b">
        <f t="shared" si="18"/>
        <v>0</v>
      </c>
    </row>
    <row r="379" spans="1:34" ht="42.75" customHeight="1" x14ac:dyDescent="0.3">
      <c r="A379" s="175"/>
      <c r="B379" s="676" t="s">
        <v>194</v>
      </c>
      <c r="C379" s="677"/>
      <c r="D379" s="729"/>
      <c r="E379" s="730"/>
      <c r="F379" s="731"/>
      <c r="G379" s="732"/>
      <c r="H379" s="676"/>
      <c r="I379" s="733"/>
      <c r="J379" s="733"/>
      <c r="K379" s="739"/>
      <c r="L379" s="191"/>
      <c r="M379" s="734"/>
      <c r="N379" s="735"/>
      <c r="O379" s="64"/>
      <c r="P379" s="206"/>
      <c r="Q379" s="736"/>
      <c r="R379" s="737"/>
      <c r="S379" s="737"/>
      <c r="T379" s="737"/>
      <c r="U379" s="737"/>
      <c r="V379" s="737"/>
      <c r="W379" s="737"/>
      <c r="X379" s="738"/>
      <c r="Y379" s="64"/>
      <c r="Z379" s="64" t="b">
        <f t="shared" si="21"/>
        <v>1</v>
      </c>
      <c r="AA379" s="64" t="b">
        <f t="shared" si="22"/>
        <v>0</v>
      </c>
      <c r="AB379" s="64" t="b">
        <f t="shared" si="17"/>
        <v>0</v>
      </c>
      <c r="AH379" s="55" t="b">
        <f t="shared" si="18"/>
        <v>0</v>
      </c>
    </row>
    <row r="380" spans="1:34" ht="42.75" customHeight="1" x14ac:dyDescent="0.3">
      <c r="A380" s="175"/>
      <c r="B380" s="676" t="s">
        <v>194</v>
      </c>
      <c r="C380" s="677"/>
      <c r="D380" s="729"/>
      <c r="E380" s="730"/>
      <c r="F380" s="731"/>
      <c r="G380" s="732"/>
      <c r="H380" s="676"/>
      <c r="I380" s="733"/>
      <c r="J380" s="733"/>
      <c r="K380" s="677"/>
      <c r="L380" s="191"/>
      <c r="M380" s="734"/>
      <c r="N380" s="735"/>
      <c r="O380" s="64"/>
      <c r="P380" s="206"/>
      <c r="Q380" s="736"/>
      <c r="R380" s="737"/>
      <c r="S380" s="737"/>
      <c r="T380" s="737"/>
      <c r="U380" s="737"/>
      <c r="V380" s="737"/>
      <c r="W380" s="737"/>
      <c r="X380" s="738"/>
      <c r="Y380" s="64"/>
      <c r="Z380" s="64" t="b">
        <f t="shared" si="21"/>
        <v>1</v>
      </c>
      <c r="AA380" s="64" t="b">
        <f t="shared" si="22"/>
        <v>0</v>
      </c>
      <c r="AB380" s="64" t="b">
        <f t="shared" si="17"/>
        <v>0</v>
      </c>
      <c r="AH380" s="55" t="b">
        <f t="shared" si="18"/>
        <v>0</v>
      </c>
    </row>
    <row r="381" spans="1:34" ht="42.75" customHeight="1" x14ac:dyDescent="0.3">
      <c r="A381" s="175"/>
      <c r="B381" s="676" t="s">
        <v>194</v>
      </c>
      <c r="C381" s="677"/>
      <c r="D381" s="729"/>
      <c r="E381" s="730"/>
      <c r="F381" s="731"/>
      <c r="G381" s="732"/>
      <c r="H381" s="676"/>
      <c r="I381" s="733"/>
      <c r="J381" s="733"/>
      <c r="K381" s="677"/>
      <c r="L381" s="191"/>
      <c r="M381" s="734"/>
      <c r="N381" s="735"/>
      <c r="O381" s="64"/>
      <c r="P381" s="206"/>
      <c r="Q381" s="736"/>
      <c r="R381" s="737"/>
      <c r="S381" s="737"/>
      <c r="T381" s="737"/>
      <c r="U381" s="737"/>
      <c r="V381" s="737"/>
      <c r="W381" s="737"/>
      <c r="X381" s="738"/>
      <c r="Y381" s="64"/>
      <c r="Z381" s="64" t="b">
        <f t="shared" si="21"/>
        <v>1</v>
      </c>
      <c r="AA381" s="64" t="b">
        <f t="shared" si="22"/>
        <v>0</v>
      </c>
      <c r="AB381" s="64" t="b">
        <f t="shared" si="17"/>
        <v>0</v>
      </c>
      <c r="AH381" s="55" t="b">
        <f t="shared" si="18"/>
        <v>0</v>
      </c>
    </row>
    <row r="382" spans="1:34" ht="42.75" customHeight="1" x14ac:dyDescent="0.3">
      <c r="A382" s="175"/>
      <c r="B382" s="676" t="s">
        <v>194</v>
      </c>
      <c r="C382" s="677"/>
      <c r="D382" s="729"/>
      <c r="E382" s="730"/>
      <c r="F382" s="731"/>
      <c r="G382" s="732"/>
      <c r="H382" s="676"/>
      <c r="I382" s="733"/>
      <c r="J382" s="733"/>
      <c r="K382" s="677"/>
      <c r="L382" s="191"/>
      <c r="M382" s="734"/>
      <c r="N382" s="735"/>
      <c r="O382" s="64"/>
      <c r="P382" s="206"/>
      <c r="Q382" s="736"/>
      <c r="R382" s="737"/>
      <c r="S382" s="737"/>
      <c r="T382" s="737"/>
      <c r="U382" s="737"/>
      <c r="V382" s="737"/>
      <c r="W382" s="737"/>
      <c r="X382" s="738"/>
      <c r="Y382" s="64"/>
      <c r="Z382" s="64" t="b">
        <f t="shared" si="21"/>
        <v>1</v>
      </c>
      <c r="AA382" s="64" t="b">
        <f t="shared" si="22"/>
        <v>0</v>
      </c>
      <c r="AB382" s="64" t="b">
        <f t="shared" si="17"/>
        <v>0</v>
      </c>
      <c r="AH382" s="55" t="b">
        <f t="shared" si="18"/>
        <v>0</v>
      </c>
    </row>
    <row r="383" spans="1:34" ht="42.75" customHeight="1" x14ac:dyDescent="0.3">
      <c r="A383" s="175"/>
      <c r="B383" s="676" t="s">
        <v>194</v>
      </c>
      <c r="C383" s="677"/>
      <c r="D383" s="729"/>
      <c r="E383" s="730"/>
      <c r="F383" s="731"/>
      <c r="G383" s="732"/>
      <c r="H383" s="676"/>
      <c r="I383" s="733"/>
      <c r="J383" s="733"/>
      <c r="K383" s="677"/>
      <c r="L383" s="191"/>
      <c r="M383" s="734"/>
      <c r="N383" s="735"/>
      <c r="O383" s="64"/>
      <c r="P383" s="206"/>
      <c r="Q383" s="736"/>
      <c r="R383" s="737"/>
      <c r="S383" s="737"/>
      <c r="T383" s="737"/>
      <c r="U383" s="737"/>
      <c r="V383" s="737"/>
      <c r="W383" s="737"/>
      <c r="X383" s="738"/>
      <c r="Y383" s="64"/>
      <c r="Z383" s="64" t="b">
        <f t="shared" si="21"/>
        <v>1</v>
      </c>
      <c r="AA383" s="64" t="b">
        <f t="shared" si="22"/>
        <v>0</v>
      </c>
      <c r="AB383" s="64" t="b">
        <f t="shared" si="17"/>
        <v>0</v>
      </c>
      <c r="AH383" s="55" t="b">
        <f t="shared" si="18"/>
        <v>0</v>
      </c>
    </row>
    <row r="384" spans="1:34" ht="42.75" customHeight="1" x14ac:dyDescent="0.3">
      <c r="A384" s="175"/>
      <c r="B384" s="676" t="s">
        <v>194</v>
      </c>
      <c r="C384" s="677"/>
      <c r="D384" s="729"/>
      <c r="E384" s="730"/>
      <c r="F384" s="731"/>
      <c r="G384" s="732"/>
      <c r="H384" s="676"/>
      <c r="I384" s="733"/>
      <c r="J384" s="733"/>
      <c r="K384" s="677"/>
      <c r="L384" s="191"/>
      <c r="M384" s="734"/>
      <c r="N384" s="735"/>
      <c r="O384" s="194"/>
      <c r="P384" s="206"/>
      <c r="Q384" s="736"/>
      <c r="R384" s="737"/>
      <c r="S384" s="737"/>
      <c r="T384" s="737"/>
      <c r="U384" s="737"/>
      <c r="V384" s="737"/>
      <c r="W384" s="737"/>
      <c r="X384" s="738"/>
      <c r="Y384" s="64"/>
      <c r="Z384" s="64" t="b">
        <f t="shared" si="21"/>
        <v>1</v>
      </c>
      <c r="AA384" s="64" t="b">
        <f t="shared" si="22"/>
        <v>0</v>
      </c>
      <c r="AB384" s="64" t="b">
        <f t="shared" si="17"/>
        <v>0</v>
      </c>
      <c r="AH384" s="55" t="b">
        <f t="shared" si="18"/>
        <v>0</v>
      </c>
    </row>
    <row r="385" spans="1:46" ht="42.75" customHeight="1" x14ac:dyDescent="0.3">
      <c r="A385" s="175"/>
      <c r="B385" s="676" t="s">
        <v>194</v>
      </c>
      <c r="C385" s="677"/>
      <c r="D385" s="729"/>
      <c r="E385" s="730"/>
      <c r="F385" s="731"/>
      <c r="G385" s="732"/>
      <c r="H385" s="676"/>
      <c r="I385" s="733"/>
      <c r="J385" s="733"/>
      <c r="K385" s="677"/>
      <c r="L385" s="191"/>
      <c r="M385" s="734"/>
      <c r="N385" s="735"/>
      <c r="O385" s="64"/>
      <c r="P385" s="206"/>
      <c r="Q385" s="736"/>
      <c r="R385" s="737"/>
      <c r="S385" s="737"/>
      <c r="T385" s="737"/>
      <c r="U385" s="737"/>
      <c r="V385" s="737"/>
      <c r="W385" s="737"/>
      <c r="X385" s="738"/>
      <c r="Y385" s="64"/>
      <c r="Z385" s="64" t="b">
        <f t="shared" si="21"/>
        <v>1</v>
      </c>
      <c r="AA385" s="64" t="b">
        <f t="shared" si="22"/>
        <v>0</v>
      </c>
      <c r="AB385" s="64" t="b">
        <f t="shared" si="17"/>
        <v>0</v>
      </c>
      <c r="AH385" s="55" t="b">
        <f t="shared" si="18"/>
        <v>0</v>
      </c>
    </row>
    <row r="386" spans="1:46" ht="42.75" customHeight="1" x14ac:dyDescent="0.3">
      <c r="A386" s="175"/>
      <c r="B386" s="676" t="s">
        <v>194</v>
      </c>
      <c r="C386" s="677"/>
      <c r="D386" s="729"/>
      <c r="E386" s="730"/>
      <c r="F386" s="731"/>
      <c r="G386" s="732"/>
      <c r="H386" s="676"/>
      <c r="I386" s="733"/>
      <c r="J386" s="733"/>
      <c r="K386" s="677"/>
      <c r="L386" s="191"/>
      <c r="M386" s="734"/>
      <c r="N386" s="735"/>
      <c r="O386" s="64"/>
      <c r="P386" s="206"/>
      <c r="Q386" s="736"/>
      <c r="R386" s="737"/>
      <c r="S386" s="737"/>
      <c r="T386" s="737"/>
      <c r="U386" s="737"/>
      <c r="V386" s="737"/>
      <c r="W386" s="737"/>
      <c r="X386" s="738"/>
      <c r="Y386" s="64"/>
      <c r="Z386" s="64" t="b">
        <f t="shared" si="21"/>
        <v>1</v>
      </c>
      <c r="AA386" s="64" t="b">
        <f t="shared" si="22"/>
        <v>0</v>
      </c>
      <c r="AB386" s="64" t="b">
        <f t="shared" si="17"/>
        <v>0</v>
      </c>
      <c r="AH386" s="55" t="b">
        <f t="shared" si="18"/>
        <v>0</v>
      </c>
    </row>
    <row r="387" spans="1:46" ht="42.75" customHeight="1" x14ac:dyDescent="0.3">
      <c r="A387" s="175"/>
      <c r="B387" s="676" t="s">
        <v>194</v>
      </c>
      <c r="C387" s="677"/>
      <c r="D387" s="729"/>
      <c r="E387" s="730"/>
      <c r="F387" s="731"/>
      <c r="G387" s="732"/>
      <c r="H387" s="676"/>
      <c r="I387" s="733"/>
      <c r="J387" s="733"/>
      <c r="K387" s="677"/>
      <c r="L387" s="191"/>
      <c r="M387" s="734"/>
      <c r="N387" s="735"/>
      <c r="O387" s="64"/>
      <c r="P387" s="206"/>
      <c r="Q387" s="736"/>
      <c r="R387" s="737"/>
      <c r="S387" s="737"/>
      <c r="T387" s="737"/>
      <c r="U387" s="737"/>
      <c r="V387" s="737"/>
      <c r="W387" s="737"/>
      <c r="X387" s="738"/>
      <c r="Y387" s="64"/>
      <c r="Z387" s="64" t="b">
        <f t="shared" si="21"/>
        <v>1</v>
      </c>
      <c r="AA387" s="64" t="b">
        <f t="shared" si="22"/>
        <v>0</v>
      </c>
      <c r="AB387" s="64" t="b">
        <f t="shared" si="17"/>
        <v>0</v>
      </c>
      <c r="AH387" s="55" t="b">
        <f t="shared" si="18"/>
        <v>0</v>
      </c>
    </row>
    <row r="388" spans="1:46" ht="42.75" customHeight="1" x14ac:dyDescent="0.3">
      <c r="A388" s="175"/>
      <c r="B388" s="676" t="s">
        <v>194</v>
      </c>
      <c r="C388" s="677"/>
      <c r="D388" s="729"/>
      <c r="E388" s="730"/>
      <c r="F388" s="731"/>
      <c r="G388" s="732"/>
      <c r="H388" s="676"/>
      <c r="I388" s="733"/>
      <c r="J388" s="733"/>
      <c r="K388" s="677"/>
      <c r="L388" s="191"/>
      <c r="M388" s="734"/>
      <c r="N388" s="735"/>
      <c r="O388" s="64"/>
      <c r="P388" s="206"/>
      <c r="Q388" s="736"/>
      <c r="R388" s="737"/>
      <c r="S388" s="737"/>
      <c r="T388" s="737"/>
      <c r="U388" s="737"/>
      <c r="V388" s="737"/>
      <c r="W388" s="737"/>
      <c r="X388" s="738"/>
      <c r="Y388" s="64"/>
      <c r="Z388" s="64" t="b">
        <f t="shared" si="21"/>
        <v>1</v>
      </c>
      <c r="AA388" s="64" t="b">
        <f t="shared" si="22"/>
        <v>0</v>
      </c>
      <c r="AB388" s="64" t="b">
        <f t="shared" si="17"/>
        <v>0</v>
      </c>
      <c r="AH388" s="55" t="b">
        <f t="shared" si="18"/>
        <v>0</v>
      </c>
    </row>
    <row r="389" spans="1:46" ht="42.75" customHeight="1" x14ac:dyDescent="0.3">
      <c r="A389" s="175"/>
      <c r="B389" s="676" t="s">
        <v>194</v>
      </c>
      <c r="C389" s="677"/>
      <c r="D389" s="729"/>
      <c r="E389" s="730"/>
      <c r="F389" s="731"/>
      <c r="G389" s="732"/>
      <c r="H389" s="676"/>
      <c r="I389" s="733"/>
      <c r="J389" s="733"/>
      <c r="K389" s="677"/>
      <c r="L389" s="191"/>
      <c r="M389" s="734"/>
      <c r="N389" s="735"/>
      <c r="O389" s="64"/>
      <c r="P389" s="206"/>
      <c r="Q389" s="736"/>
      <c r="R389" s="737"/>
      <c r="S389" s="737"/>
      <c r="T389" s="737"/>
      <c r="U389" s="737"/>
      <c r="V389" s="737"/>
      <c r="W389" s="737"/>
      <c r="X389" s="738"/>
      <c r="Y389" s="64"/>
      <c r="Z389" s="64" t="b">
        <f t="shared" si="21"/>
        <v>1</v>
      </c>
      <c r="AA389" s="64" t="b">
        <f t="shared" si="22"/>
        <v>0</v>
      </c>
      <c r="AB389" s="64" t="b">
        <f t="shared" si="17"/>
        <v>0</v>
      </c>
      <c r="AH389" s="55" t="b">
        <f t="shared" si="18"/>
        <v>0</v>
      </c>
    </row>
    <row r="390" spans="1:46" ht="42.75" customHeight="1" x14ac:dyDescent="0.3">
      <c r="A390" s="175"/>
      <c r="B390" s="676" t="s">
        <v>194</v>
      </c>
      <c r="C390" s="677"/>
      <c r="D390" s="729"/>
      <c r="E390" s="730"/>
      <c r="F390" s="731"/>
      <c r="G390" s="732"/>
      <c r="H390" s="676"/>
      <c r="I390" s="733"/>
      <c r="J390" s="733"/>
      <c r="K390" s="677"/>
      <c r="L390" s="191"/>
      <c r="M390" s="734"/>
      <c r="N390" s="735"/>
      <c r="O390" s="362"/>
      <c r="P390" s="206"/>
      <c r="Q390" s="736"/>
      <c r="R390" s="737"/>
      <c r="S390" s="737"/>
      <c r="T390" s="737"/>
      <c r="U390" s="737"/>
      <c r="V390" s="737"/>
      <c r="W390" s="737"/>
      <c r="X390" s="738"/>
      <c r="Y390" s="64"/>
      <c r="Z390" s="64" t="b">
        <f t="shared" si="21"/>
        <v>1</v>
      </c>
      <c r="AA390" s="64" t="b">
        <f t="shared" si="22"/>
        <v>0</v>
      </c>
      <c r="AB390" s="64" t="b">
        <f t="shared" si="17"/>
        <v>0</v>
      </c>
      <c r="AH390" s="55" t="b">
        <f t="shared" si="18"/>
        <v>0</v>
      </c>
    </row>
    <row r="391" spans="1:46" ht="6.75" customHeight="1" x14ac:dyDescent="0.3">
      <c r="A391" s="177">
        <v>1</v>
      </c>
      <c r="AA391" s="64"/>
      <c r="AB391" s="64"/>
      <c r="AH391" s="55"/>
    </row>
    <row r="392" spans="1:46" ht="54.75" customHeight="1" x14ac:dyDescent="0.3">
      <c r="A392" s="175">
        <v>1</v>
      </c>
      <c r="B392" s="38"/>
      <c r="D392" s="27"/>
      <c r="E392" s="27"/>
      <c r="F392" s="27"/>
      <c r="G392" s="27"/>
      <c r="H392" s="27"/>
      <c r="I392" s="27"/>
      <c r="J392" s="27"/>
      <c r="L392" s="105" t="str">
        <f>IF(UtvarderingsVal="Alt3","","Max poäng för uppfyllda bör-krav")</f>
        <v>Max poäng för uppfyllda bör-krav</v>
      </c>
      <c r="P392" s="27"/>
      <c r="Q392" s="27"/>
      <c r="R392" s="27"/>
      <c r="S392" s="27"/>
      <c r="T392" s="27"/>
      <c r="U392" s="27"/>
      <c r="V392" s="27"/>
      <c r="W392" s="58"/>
      <c r="X392" s="59"/>
      <c r="Y392" s="27"/>
      <c r="Z392" s="27"/>
      <c r="AA392" s="64"/>
      <c r="AB392" s="64"/>
      <c r="AH392" s="55"/>
    </row>
    <row r="393" spans="1:46" ht="27" customHeight="1" x14ac:dyDescent="0.3">
      <c r="A393" s="175">
        <v>1</v>
      </c>
      <c r="B393" s="726"/>
      <c r="C393" s="727"/>
      <c r="F393" s="27"/>
      <c r="G393" s="66"/>
      <c r="H393" s="27"/>
      <c r="I393" s="27"/>
      <c r="J393" s="27"/>
      <c r="K393" s="104"/>
      <c r="L393" s="83">
        <f>IF(UtvarderingsVal="Alt3","",SUM(L301:L390))</f>
        <v>0</v>
      </c>
      <c r="P393" s="131" t="str">
        <f>IF(UtvarderingsVal="Alt3","","Total erhållen poängsumma:")</f>
        <v>Total erhållen poängsumma:</v>
      </c>
      <c r="Q393" s="69">
        <f>IF(UtvarderingsVal="Alt3","",SUMIF(P301:P390,"Ja",L301:L390))</f>
        <v>0</v>
      </c>
      <c r="R393" s="728"/>
      <c r="S393" s="727"/>
      <c r="T393" s="27"/>
      <c r="U393" s="27"/>
      <c r="V393" s="27"/>
      <c r="W393" s="58"/>
      <c r="X393" s="86"/>
      <c r="Y393" s="59"/>
      <c r="Z393" s="64"/>
      <c r="AA393" s="64"/>
      <c r="AB393" s="64"/>
      <c r="AH393" s="55"/>
    </row>
    <row r="394" spans="1:46" ht="14" x14ac:dyDescent="0.3">
      <c r="A394" s="175"/>
      <c r="B394" s="27"/>
      <c r="C394" s="27"/>
      <c r="D394" s="27"/>
      <c r="E394" s="27"/>
      <c r="F394" s="27"/>
      <c r="G394" s="27"/>
      <c r="H394" s="27"/>
      <c r="I394" s="27"/>
      <c r="J394" s="27"/>
      <c r="P394" s="27"/>
      <c r="Q394" s="27"/>
      <c r="R394" s="27"/>
      <c r="S394" s="27"/>
      <c r="T394" s="27"/>
      <c r="U394" s="27"/>
      <c r="V394" s="27"/>
      <c r="W394" s="58"/>
      <c r="X394" s="58"/>
      <c r="Y394" s="59"/>
      <c r="Z394" s="27"/>
      <c r="AA394" s="64"/>
      <c r="AB394" s="64"/>
      <c r="AH394" s="55"/>
    </row>
    <row r="395" spans="1:46" ht="21" customHeight="1" x14ac:dyDescent="0.3">
      <c r="C395" s="84"/>
      <c r="D395" s="84"/>
      <c r="E395" s="82"/>
      <c r="F395" s="82"/>
      <c r="G395" s="82"/>
      <c r="H395" s="82"/>
      <c r="I395" s="85"/>
      <c r="J395" s="6"/>
      <c r="P395" s="42"/>
      <c r="R395" s="6"/>
      <c r="S395" s="6"/>
      <c r="T395" s="38"/>
      <c r="U395" s="6"/>
      <c r="V395" s="45"/>
      <c r="W395" s="43"/>
      <c r="X395" s="27"/>
      <c r="Y395" s="27"/>
      <c r="Z395" s="27"/>
      <c r="AA395" s="64"/>
      <c r="AB395" s="64"/>
      <c r="AH395" s="55"/>
      <c r="AI395" s="48"/>
      <c r="AJ395" s="48"/>
      <c r="AK395" s="48"/>
      <c r="AL395" s="48"/>
      <c r="AM395" s="48"/>
      <c r="AN395" s="48"/>
      <c r="AO395" s="48"/>
      <c r="AP395" s="48"/>
      <c r="AQ395" s="48"/>
      <c r="AR395" s="48"/>
      <c r="AS395" s="48"/>
      <c r="AT395" s="48"/>
    </row>
    <row r="396" spans="1:46" ht="7.5" customHeight="1" x14ac:dyDescent="0.3">
      <c r="B396" s="84"/>
      <c r="C396" s="84"/>
      <c r="D396" s="84"/>
      <c r="E396" s="47"/>
      <c r="F396" s="47"/>
      <c r="G396" s="47"/>
      <c r="H396" s="47"/>
      <c r="J396" s="6"/>
      <c r="P396" s="42"/>
      <c r="R396" s="6"/>
      <c r="S396" s="6"/>
      <c r="T396" s="38"/>
      <c r="U396" s="6"/>
      <c r="V396" s="45"/>
      <c r="W396" s="43"/>
      <c r="X396" s="27"/>
      <c r="Y396" s="27"/>
      <c r="Z396" s="27"/>
      <c r="AA396" s="64"/>
      <c r="AB396" s="64"/>
      <c r="AH396" s="55"/>
      <c r="AI396" s="48"/>
      <c r="AJ396" s="48"/>
      <c r="AK396" s="48"/>
      <c r="AL396" s="48"/>
      <c r="AM396" s="48"/>
      <c r="AN396" s="48"/>
      <c r="AO396" s="48"/>
      <c r="AP396" s="48"/>
      <c r="AQ396" s="48"/>
      <c r="AR396" s="48"/>
      <c r="AS396" s="48"/>
      <c r="AT396" s="48"/>
    </row>
    <row r="397" spans="1:46" ht="23.25" customHeight="1" x14ac:dyDescent="0.25">
      <c r="A397" s="177" t="s">
        <v>195</v>
      </c>
      <c r="B397" s="140" t="s">
        <v>196</v>
      </c>
      <c r="C397" s="141"/>
      <c r="D397" s="142"/>
      <c r="E397" s="133"/>
      <c r="F397" s="143"/>
      <c r="G397" s="143"/>
      <c r="H397" s="143"/>
      <c r="I397" s="133"/>
      <c r="J397" s="135"/>
      <c r="K397" s="133"/>
      <c r="L397" s="134"/>
      <c r="M397" s="133"/>
      <c r="N397" s="144"/>
      <c r="P397" s="704" t="s">
        <v>197</v>
      </c>
      <c r="Q397" s="705"/>
      <c r="R397" s="708" t="s">
        <v>198</v>
      </c>
      <c r="S397" s="710" t="s">
        <v>199</v>
      </c>
      <c r="T397" s="711"/>
      <c r="U397" s="711"/>
      <c r="V397" s="711"/>
      <c r="W397" s="711"/>
      <c r="X397" s="705"/>
      <c r="Y397" s="86"/>
      <c r="Z397" s="27"/>
      <c r="AA397" s="27"/>
      <c r="AB397" s="27"/>
      <c r="AH397" s="48"/>
      <c r="AI397" s="48"/>
      <c r="AJ397" s="48"/>
      <c r="AK397" s="48"/>
      <c r="AL397" s="48"/>
      <c r="AM397" s="48"/>
      <c r="AN397" s="48"/>
      <c r="AO397" s="48"/>
      <c r="AP397" s="48"/>
      <c r="AQ397" s="48"/>
      <c r="AR397" s="48"/>
      <c r="AS397" s="48"/>
      <c r="AT397" s="48"/>
    </row>
    <row r="398" spans="1:46" ht="27" customHeight="1" x14ac:dyDescent="0.25">
      <c r="A398" s="177" t="s">
        <v>195</v>
      </c>
      <c r="B398" s="145" t="s">
        <v>200</v>
      </c>
      <c r="J398" s="6"/>
      <c r="N398" s="146"/>
      <c r="P398" s="706"/>
      <c r="Q398" s="707"/>
      <c r="R398" s="709"/>
      <c r="S398" s="706"/>
      <c r="T398" s="712"/>
      <c r="U398" s="712"/>
      <c r="V398" s="712"/>
      <c r="W398" s="712"/>
      <c r="X398" s="707"/>
      <c r="Y398" s="86"/>
      <c r="Z398" s="27"/>
      <c r="AA398" s="27"/>
      <c r="AB398" s="27"/>
      <c r="AH398" s="48"/>
      <c r="AI398" s="48"/>
      <c r="AJ398" s="48"/>
      <c r="AK398" s="48"/>
      <c r="AL398" s="48"/>
      <c r="AM398" s="48"/>
      <c r="AN398" s="48"/>
      <c r="AO398" s="48"/>
      <c r="AP398" s="48"/>
      <c r="AQ398" s="48"/>
      <c r="AR398" s="48"/>
      <c r="AS398" s="48"/>
      <c r="AT398" s="48"/>
    </row>
    <row r="399" spans="1:46" ht="74.25" customHeight="1" x14ac:dyDescent="0.35">
      <c r="A399" s="177" t="s">
        <v>195</v>
      </c>
      <c r="B399" s="171" t="s">
        <v>201</v>
      </c>
      <c r="J399" s="6"/>
      <c r="N399" s="146"/>
      <c r="P399" s="706"/>
      <c r="Q399" s="707"/>
      <c r="R399" s="709"/>
      <c r="S399" s="706"/>
      <c r="T399" s="712"/>
      <c r="U399" s="712"/>
      <c r="V399" s="712"/>
      <c r="W399" s="712"/>
      <c r="X399" s="707"/>
      <c r="Y399" s="86"/>
      <c r="Z399" s="27"/>
      <c r="AA399" s="27"/>
      <c r="AB399" s="27"/>
      <c r="AH399" s="48"/>
      <c r="AI399" s="48"/>
      <c r="AJ399" s="48"/>
      <c r="AK399" s="48"/>
      <c r="AL399" s="48"/>
      <c r="AM399" s="48"/>
      <c r="AN399" s="48"/>
      <c r="AO399" s="48"/>
      <c r="AP399" s="48"/>
      <c r="AQ399" s="48"/>
      <c r="AR399" s="48"/>
      <c r="AS399" s="48"/>
      <c r="AT399" s="48"/>
    </row>
    <row r="400" spans="1:46" ht="20.25" customHeight="1" x14ac:dyDescent="0.3">
      <c r="A400" s="177" t="s">
        <v>195</v>
      </c>
      <c r="B400" s="145" t="s">
        <v>202</v>
      </c>
      <c r="J400" s="158" t="s">
        <v>203</v>
      </c>
      <c r="N400" s="147"/>
      <c r="P400" s="172"/>
      <c r="Q400" s="713" t="s">
        <v>204</v>
      </c>
      <c r="R400" s="715" t="s">
        <v>205</v>
      </c>
      <c r="S400" s="717" t="s">
        <v>206</v>
      </c>
      <c r="T400" s="718"/>
      <c r="U400" s="717" t="s">
        <v>207</v>
      </c>
      <c r="V400" s="718"/>
      <c r="W400" s="721" t="s">
        <v>208</v>
      </c>
      <c r="X400" s="722"/>
      <c r="Y400" s="26"/>
      <c r="Z400" s="26"/>
      <c r="AD400" s="8"/>
      <c r="AE400" s="74"/>
      <c r="AH400" s="48"/>
      <c r="AI400" s="48"/>
      <c r="AJ400" s="48"/>
      <c r="AK400" s="48"/>
      <c r="AL400" s="48"/>
      <c r="AM400" s="48"/>
      <c r="AN400" s="48"/>
      <c r="AO400" s="48"/>
      <c r="AP400" s="48"/>
      <c r="AQ400" s="48"/>
      <c r="AR400" s="48"/>
      <c r="AS400" s="48"/>
      <c r="AT400" s="48"/>
    </row>
    <row r="401" spans="1:46" ht="21.75" customHeight="1" x14ac:dyDescent="0.3">
      <c r="A401" s="177" t="s">
        <v>195</v>
      </c>
      <c r="B401" s="159" t="s">
        <v>209</v>
      </c>
      <c r="C401" s="160"/>
      <c r="D401" s="161"/>
      <c r="E401" s="162"/>
      <c r="F401" s="163"/>
      <c r="G401" s="163"/>
      <c r="H401" s="164"/>
      <c r="I401" s="165" t="s">
        <v>210</v>
      </c>
      <c r="J401" s="192">
        <v>0.5</v>
      </c>
      <c r="L401" s="725"/>
      <c r="M401" s="725"/>
      <c r="N401" s="147"/>
      <c r="P401" s="173" t="s">
        <v>211</v>
      </c>
      <c r="Q401" s="714"/>
      <c r="R401" s="716"/>
      <c r="S401" s="719"/>
      <c r="T401" s="720"/>
      <c r="U401" s="719"/>
      <c r="V401" s="720"/>
      <c r="W401" s="723"/>
      <c r="X401" s="724"/>
      <c r="Y401" s="26"/>
      <c r="Z401" s="26"/>
      <c r="AD401" s="8"/>
      <c r="AE401" s="27"/>
      <c r="AH401" s="48"/>
      <c r="AI401" s="48"/>
      <c r="AJ401" s="48"/>
      <c r="AK401" s="48"/>
      <c r="AL401" s="48"/>
      <c r="AM401" s="48"/>
      <c r="AN401" s="48"/>
      <c r="AO401" s="48"/>
      <c r="AP401" s="48"/>
      <c r="AQ401" s="48"/>
      <c r="AR401" s="48"/>
      <c r="AS401" s="48"/>
      <c r="AT401" s="48"/>
    </row>
    <row r="402" spans="1:46" ht="21.75" customHeight="1" x14ac:dyDescent="0.3">
      <c r="A402" s="177" t="s">
        <v>195</v>
      </c>
      <c r="B402" s="159" t="s">
        <v>212</v>
      </c>
      <c r="C402" s="162"/>
      <c r="D402" s="166"/>
      <c r="E402" s="162"/>
      <c r="F402" s="163"/>
      <c r="G402" s="163"/>
      <c r="H402" s="164"/>
      <c r="I402" s="165" t="s">
        <v>213</v>
      </c>
      <c r="J402" s="192">
        <v>0.5</v>
      </c>
      <c r="L402" s="684"/>
      <c r="M402" s="684"/>
      <c r="N402" s="147"/>
      <c r="P402" s="154">
        <f>X186</f>
        <v>0</v>
      </c>
      <c r="Q402" s="155">
        <f>J401</f>
        <v>0.5</v>
      </c>
      <c r="R402" s="193"/>
      <c r="S402" s="685">
        <f>IFERROR(R402/P402*100,0)</f>
        <v>0</v>
      </c>
      <c r="T402" s="686"/>
      <c r="U402" s="687">
        <f>IFERROR(S402*Q402,"")</f>
        <v>0</v>
      </c>
      <c r="V402" s="688"/>
      <c r="W402" s="689" t="str">
        <f>IFERROR(SUM(U402+U404),"")</f>
        <v/>
      </c>
      <c r="X402" s="690"/>
      <c r="Y402" s="26"/>
      <c r="Z402" s="26"/>
      <c r="AD402" s="8"/>
      <c r="AE402" s="44"/>
      <c r="AH402" s="48"/>
      <c r="AI402" s="48"/>
      <c r="AJ402" s="48"/>
      <c r="AK402" s="48"/>
      <c r="AL402" s="48"/>
      <c r="AM402" s="48"/>
      <c r="AN402" s="48"/>
      <c r="AO402" s="48"/>
      <c r="AP402" s="48"/>
      <c r="AQ402" s="48"/>
      <c r="AR402" s="48"/>
      <c r="AS402" s="48"/>
      <c r="AT402" s="48"/>
    </row>
    <row r="403" spans="1:46" ht="29.25" customHeight="1" x14ac:dyDescent="0.25">
      <c r="A403" s="177" t="s">
        <v>195</v>
      </c>
      <c r="B403" s="695" t="s">
        <v>214</v>
      </c>
      <c r="C403" s="696"/>
      <c r="D403" s="697"/>
      <c r="E403" s="162"/>
      <c r="F403" s="167"/>
      <c r="G403" s="167"/>
      <c r="H403" s="168"/>
      <c r="I403" s="169" t="s">
        <v>215</v>
      </c>
      <c r="J403" s="170">
        <f>J402+J401</f>
        <v>1</v>
      </c>
      <c r="L403" s="89"/>
      <c r="M403" s="89"/>
      <c r="N403" s="148"/>
      <c r="P403" s="106" t="s">
        <v>216</v>
      </c>
      <c r="Q403" s="107"/>
      <c r="R403" s="108"/>
      <c r="S403" s="698"/>
      <c r="T403" s="699"/>
      <c r="U403" s="700"/>
      <c r="V403" s="701"/>
      <c r="W403" s="691"/>
      <c r="X403" s="692"/>
      <c r="Y403" s="26"/>
      <c r="Z403" s="26"/>
      <c r="AD403" s="8"/>
      <c r="AE403" s="27"/>
      <c r="AH403" s="48"/>
      <c r="AI403" s="48"/>
      <c r="AJ403" s="48"/>
      <c r="AK403" s="48"/>
      <c r="AL403" s="48"/>
      <c r="AM403" s="48"/>
      <c r="AN403" s="48"/>
      <c r="AO403" s="48"/>
      <c r="AP403" s="48"/>
      <c r="AQ403" s="48"/>
      <c r="AR403" s="48"/>
      <c r="AS403" s="48"/>
      <c r="AT403" s="48"/>
    </row>
    <row r="404" spans="1:46" ht="27.75" customHeight="1" x14ac:dyDescent="0.25">
      <c r="A404" s="177" t="s">
        <v>195</v>
      </c>
      <c r="B404" s="149"/>
      <c r="C404" s="150"/>
      <c r="D404" s="150"/>
      <c r="E404" s="150"/>
      <c r="F404" s="150"/>
      <c r="G404" s="150"/>
      <c r="H404" s="150"/>
      <c r="I404" s="150"/>
      <c r="J404" s="151"/>
      <c r="K404" s="152"/>
      <c r="L404" s="152"/>
      <c r="M404" s="152"/>
      <c r="N404" s="153"/>
      <c r="P404" s="156">
        <f>Q393</f>
        <v>0</v>
      </c>
      <c r="Q404" s="155">
        <f>J402</f>
        <v>0.5</v>
      </c>
      <c r="R404" s="157"/>
      <c r="S404" s="702"/>
      <c r="T404" s="703"/>
      <c r="U404" s="687" t="str">
        <f>IFERROR(((P404/L393)*100)*Q404,"")</f>
        <v/>
      </c>
      <c r="V404" s="688"/>
      <c r="W404" s="693"/>
      <c r="X404" s="694"/>
      <c r="Y404" s="26"/>
      <c r="Z404" s="26"/>
      <c r="AD404" s="8"/>
      <c r="AE404" s="44"/>
      <c r="AH404" s="48"/>
      <c r="AI404" s="48"/>
      <c r="AJ404" s="48"/>
      <c r="AK404" s="48"/>
      <c r="AL404" s="48"/>
      <c r="AM404" s="48"/>
      <c r="AN404" s="48"/>
      <c r="AO404" s="48"/>
      <c r="AP404" s="48"/>
      <c r="AQ404" s="48"/>
      <c r="AR404" s="48"/>
      <c r="AS404" s="48"/>
      <c r="AT404" s="48"/>
    </row>
    <row r="405" spans="1:46" ht="8.25" customHeight="1" x14ac:dyDescent="0.25">
      <c r="A405" s="177" t="s">
        <v>195</v>
      </c>
      <c r="J405" s="6"/>
      <c r="L405" s="75"/>
      <c r="M405" s="75"/>
      <c r="N405" s="75"/>
      <c r="P405" s="53"/>
      <c r="R405" s="53"/>
      <c r="S405" s="683"/>
      <c r="T405" s="683"/>
      <c r="U405" s="683"/>
      <c r="V405" s="683"/>
      <c r="W405" s="26"/>
      <c r="Y405" s="26"/>
      <c r="Z405" s="26"/>
      <c r="AD405" s="8"/>
      <c r="AE405" s="27"/>
      <c r="AH405" s="48"/>
      <c r="AI405" s="48"/>
      <c r="AJ405" s="48"/>
      <c r="AK405" s="48"/>
      <c r="AL405" s="48"/>
      <c r="AM405" s="48"/>
      <c r="AN405" s="48"/>
      <c r="AO405" s="48"/>
      <c r="AP405" s="48"/>
      <c r="AQ405" s="48"/>
      <c r="AR405" s="48"/>
      <c r="AS405" s="48"/>
      <c r="AT405" s="48"/>
    </row>
    <row r="406" spans="1:46" ht="48" customHeight="1" x14ac:dyDescent="0.4">
      <c r="B406" s="550" t="s">
        <v>163</v>
      </c>
      <c r="C406" s="550"/>
      <c r="D406" s="550"/>
      <c r="E406" s="550"/>
      <c r="F406" s="550"/>
      <c r="H406" s="67"/>
      <c r="I406" s="67"/>
      <c r="J406" s="67"/>
      <c r="S406" s="27"/>
      <c r="T406" s="27"/>
      <c r="U406" s="27"/>
      <c r="W406" s="27"/>
    </row>
    <row r="407" spans="1:46" ht="26.25" customHeight="1" x14ac:dyDescent="0.25">
      <c r="B407" s="548" t="s">
        <v>164</v>
      </c>
      <c r="C407" s="549"/>
      <c r="D407" s="549"/>
      <c r="E407" s="549"/>
      <c r="F407" s="549"/>
      <c r="G407" s="549"/>
      <c r="H407" s="549"/>
      <c r="I407" s="549"/>
      <c r="J407" s="67"/>
      <c r="S407" s="27"/>
      <c r="T407" s="27"/>
      <c r="U407" s="27"/>
      <c r="W407" s="27"/>
    </row>
    <row r="408" spans="1:46" ht="13" x14ac:dyDescent="0.25">
      <c r="B408" s="24" t="s">
        <v>165</v>
      </c>
      <c r="H408" s="67"/>
      <c r="I408" s="67"/>
      <c r="J408" s="67"/>
      <c r="K408" s="38"/>
      <c r="P408" s="24"/>
      <c r="U408" s="27"/>
      <c r="V408" s="27"/>
      <c r="W408" s="27"/>
    </row>
    <row r="409" spans="1:46" ht="19.5" customHeight="1" x14ac:dyDescent="0.25">
      <c r="B409" s="521" t="s">
        <v>166</v>
      </c>
      <c r="C409" s="522"/>
      <c r="D409" s="522"/>
      <c r="E409" s="522"/>
      <c r="F409" s="522"/>
      <c r="G409" s="522"/>
      <c r="H409" s="522"/>
      <c r="I409" s="523"/>
      <c r="J409" s="67"/>
      <c r="K409" s="38"/>
      <c r="P409" s="524"/>
      <c r="Q409" s="524"/>
      <c r="R409" s="524"/>
      <c r="S409" s="524"/>
      <c r="T409" s="180"/>
      <c r="U409" s="27"/>
    </row>
    <row r="410" spans="1:46" ht="19.5" customHeight="1" x14ac:dyDescent="0.25">
      <c r="B410" s="508"/>
      <c r="C410" s="509"/>
      <c r="D410" s="509"/>
      <c r="E410" s="509"/>
      <c r="F410" s="509"/>
      <c r="G410" s="509"/>
      <c r="H410" s="509"/>
      <c r="I410" s="510"/>
      <c r="J410" s="67"/>
      <c r="K410" s="38"/>
      <c r="U410" s="27"/>
      <c r="AG410" s="27"/>
      <c r="AH410" s="27"/>
    </row>
    <row r="411" spans="1:46" ht="19.5" customHeight="1" x14ac:dyDescent="0.25">
      <c r="B411" s="508"/>
      <c r="C411" s="509"/>
      <c r="D411" s="509"/>
      <c r="E411" s="509"/>
      <c r="F411" s="509"/>
      <c r="G411" s="509"/>
      <c r="H411" s="509"/>
      <c r="I411" s="510"/>
      <c r="K411" s="38"/>
      <c r="U411" s="27"/>
      <c r="X411" s="504"/>
      <c r="Y411" s="504"/>
      <c r="Z411" s="504"/>
      <c r="AA411" s="504"/>
      <c r="AB411" s="504"/>
      <c r="AG411" s="27"/>
      <c r="AH411" s="27"/>
    </row>
    <row r="412" spans="1:46" ht="19.5" customHeight="1" x14ac:dyDescent="0.25">
      <c r="B412" s="525"/>
      <c r="C412" s="525"/>
      <c r="D412" s="525"/>
      <c r="E412" s="525"/>
      <c r="F412" s="525"/>
      <c r="G412" s="525"/>
      <c r="H412" s="525"/>
      <c r="I412" s="525"/>
      <c r="K412" s="38"/>
      <c r="U412" s="27"/>
      <c r="X412" s="504"/>
      <c r="Y412" s="504"/>
      <c r="Z412" s="504"/>
      <c r="AA412" s="504"/>
      <c r="AB412" s="504"/>
      <c r="AG412" s="27"/>
      <c r="AH412" s="27"/>
    </row>
    <row r="413" spans="1:46" ht="12.75" customHeight="1" x14ac:dyDescent="0.25">
      <c r="J413" s="6"/>
      <c r="P413" s="6"/>
      <c r="Q413" s="6"/>
      <c r="R413" s="6"/>
      <c r="S413" s="6"/>
      <c r="T413" s="6"/>
      <c r="U413" s="27"/>
      <c r="X413" s="504"/>
      <c r="Y413" s="504"/>
      <c r="Z413" s="504"/>
      <c r="AA413" s="504"/>
      <c r="AB413" s="504"/>
      <c r="AG413" s="27"/>
      <c r="AH413" s="27"/>
    </row>
    <row r="414" spans="1:46" ht="19.5" customHeight="1" x14ac:dyDescent="0.25">
      <c r="B414" s="24" t="s">
        <v>167</v>
      </c>
      <c r="P414" s="24"/>
      <c r="U414" s="27"/>
      <c r="X414" s="504"/>
      <c r="Y414" s="504"/>
      <c r="Z414" s="504"/>
      <c r="AA414" s="504"/>
      <c r="AB414" s="504"/>
      <c r="AG414" s="27"/>
      <c r="AH414" s="27"/>
    </row>
    <row r="415" spans="1:46" ht="19.5" customHeight="1" x14ac:dyDescent="0.25">
      <c r="B415" s="526" t="s">
        <v>168</v>
      </c>
      <c r="C415" s="526"/>
      <c r="D415" s="526"/>
      <c r="E415" s="526"/>
      <c r="F415" s="526"/>
      <c r="G415" s="526"/>
      <c r="H415" s="526"/>
      <c r="I415" s="526"/>
      <c r="P415" s="524"/>
      <c r="Q415" s="524"/>
      <c r="R415" s="524"/>
      <c r="S415" s="524"/>
      <c r="T415" s="180"/>
      <c r="U415" s="27"/>
      <c r="X415" s="504"/>
      <c r="Y415" s="504"/>
      <c r="Z415" s="504"/>
      <c r="AA415" s="504"/>
      <c r="AB415" s="504"/>
    </row>
    <row r="416" spans="1:46" ht="19.5" customHeight="1" x14ac:dyDescent="0.25">
      <c r="B416" s="525"/>
      <c r="C416" s="525"/>
      <c r="D416" s="525"/>
      <c r="E416" s="525"/>
      <c r="F416" s="525"/>
      <c r="G416" s="525"/>
      <c r="H416" s="525"/>
      <c r="I416" s="525"/>
      <c r="U416" s="27"/>
      <c r="X416" s="504"/>
      <c r="Y416" s="504"/>
      <c r="Z416" s="504"/>
      <c r="AA416" s="504"/>
      <c r="AB416" s="504"/>
      <c r="AG416" s="27"/>
      <c r="AH416" s="27"/>
    </row>
    <row r="417" spans="2:34" ht="19.5" customHeight="1" x14ac:dyDescent="0.25">
      <c r="B417" s="525"/>
      <c r="C417" s="525"/>
      <c r="D417" s="525"/>
      <c r="E417" s="525"/>
      <c r="F417" s="525"/>
      <c r="G417" s="525"/>
      <c r="H417" s="525"/>
      <c r="I417" s="525"/>
      <c r="U417" s="27"/>
      <c r="X417" s="504"/>
      <c r="Y417" s="504"/>
      <c r="Z417" s="504"/>
      <c r="AA417" s="504"/>
      <c r="AB417" s="504"/>
      <c r="AG417" s="27"/>
      <c r="AH417" s="27"/>
    </row>
    <row r="418" spans="2:34" ht="19.5" customHeight="1" x14ac:dyDescent="0.25">
      <c r="B418" s="525"/>
      <c r="C418" s="525"/>
      <c r="D418" s="525"/>
      <c r="E418" s="525"/>
      <c r="F418" s="525"/>
      <c r="G418" s="525"/>
      <c r="H418" s="525"/>
      <c r="I418" s="525"/>
      <c r="U418" s="27"/>
      <c r="X418" s="504"/>
      <c r="Y418" s="504"/>
      <c r="Z418" s="504"/>
      <c r="AA418" s="504"/>
      <c r="AB418" s="504"/>
      <c r="AG418" s="27"/>
      <c r="AH418" s="27"/>
    </row>
    <row r="419" spans="2:34" ht="19.5" customHeight="1" x14ac:dyDescent="0.25">
      <c r="U419" s="27"/>
      <c r="X419" s="504"/>
      <c r="Y419" s="504"/>
      <c r="Z419" s="504"/>
      <c r="AA419" s="504"/>
      <c r="AB419" s="504"/>
      <c r="AG419" s="27"/>
      <c r="AH419" s="27"/>
    </row>
    <row r="420" spans="2:34" ht="19.5" customHeight="1" x14ac:dyDescent="0.25">
      <c r="B420" s="24" t="s">
        <v>169</v>
      </c>
      <c r="P420" s="24"/>
      <c r="U420" s="27"/>
      <c r="X420" s="504"/>
      <c r="Y420" s="504"/>
      <c r="Z420" s="504"/>
      <c r="AA420" s="504"/>
      <c r="AB420" s="504"/>
      <c r="AG420" s="27"/>
      <c r="AH420" s="27"/>
    </row>
    <row r="421" spans="2:34" ht="19.5" customHeight="1" x14ac:dyDescent="0.25">
      <c r="B421" s="526" t="s">
        <v>170</v>
      </c>
      <c r="C421" s="526"/>
      <c r="D421" s="526"/>
      <c r="E421" s="526"/>
      <c r="F421" s="526"/>
      <c r="G421" s="526"/>
      <c r="H421" s="526"/>
      <c r="I421" s="526"/>
      <c r="P421" s="547"/>
      <c r="Q421" s="547"/>
      <c r="R421" s="547"/>
      <c r="S421" s="547"/>
      <c r="T421" s="180"/>
      <c r="U421" s="27"/>
      <c r="X421" s="504"/>
      <c r="Y421" s="504"/>
      <c r="Z421" s="504"/>
      <c r="AA421" s="504"/>
      <c r="AB421" s="504"/>
    </row>
    <row r="422" spans="2:34" ht="19.5" customHeight="1" x14ac:dyDescent="0.25">
      <c r="B422" s="525"/>
      <c r="C422" s="525"/>
      <c r="D422" s="525"/>
      <c r="E422" s="525"/>
      <c r="F422" s="525"/>
      <c r="G422" s="525"/>
      <c r="H422" s="525"/>
      <c r="I422" s="525"/>
      <c r="U422" s="27"/>
      <c r="X422" s="504"/>
      <c r="Y422" s="504"/>
      <c r="Z422" s="504"/>
      <c r="AA422" s="504"/>
      <c r="AB422" s="504"/>
      <c r="AG422" s="27"/>
      <c r="AH422" s="27"/>
    </row>
    <row r="423" spans="2:34" ht="19.5" customHeight="1" x14ac:dyDescent="0.25">
      <c r="B423" s="525"/>
      <c r="C423" s="525"/>
      <c r="D423" s="525"/>
      <c r="E423" s="525"/>
      <c r="F423" s="525"/>
      <c r="G423" s="525"/>
      <c r="H423" s="525"/>
      <c r="I423" s="525"/>
      <c r="U423" s="27"/>
      <c r="X423" s="504"/>
      <c r="Y423" s="504"/>
      <c r="Z423" s="504"/>
      <c r="AA423" s="504"/>
      <c r="AB423" s="504"/>
      <c r="AG423" s="27"/>
      <c r="AH423" s="27"/>
    </row>
    <row r="424" spans="2:34" ht="19.5" customHeight="1" x14ac:dyDescent="0.25">
      <c r="B424" s="525"/>
      <c r="C424" s="525"/>
      <c r="D424" s="525"/>
      <c r="E424" s="525"/>
      <c r="F424" s="525"/>
      <c r="G424" s="525"/>
      <c r="H424" s="525"/>
      <c r="I424" s="525"/>
      <c r="U424" s="27"/>
      <c r="X424" s="504"/>
      <c r="Y424" s="504"/>
      <c r="Z424" s="504"/>
      <c r="AA424" s="504"/>
      <c r="AB424" s="504"/>
      <c r="AG424" s="27"/>
      <c r="AH424" s="27"/>
    </row>
    <row r="425" spans="2:34" ht="19.5" customHeight="1" x14ac:dyDescent="0.25">
      <c r="B425" s="525"/>
      <c r="C425" s="525"/>
      <c r="D425" s="525"/>
      <c r="E425" s="525"/>
      <c r="F425" s="525"/>
      <c r="G425" s="525"/>
      <c r="H425" s="525"/>
      <c r="I425" s="525"/>
      <c r="U425" s="27"/>
      <c r="X425" s="504"/>
      <c r="Y425" s="504"/>
      <c r="Z425" s="504"/>
      <c r="AA425" s="504"/>
      <c r="AB425" s="504"/>
      <c r="AG425" s="27"/>
      <c r="AH425" s="27"/>
    </row>
    <row r="426" spans="2:34" ht="19.5" customHeight="1" x14ac:dyDescent="0.25">
      <c r="B426" s="525"/>
      <c r="C426" s="525"/>
      <c r="D426" s="525"/>
      <c r="E426" s="525"/>
      <c r="F426" s="525"/>
      <c r="G426" s="525"/>
      <c r="H426" s="525"/>
      <c r="I426" s="525"/>
      <c r="U426" s="27"/>
      <c r="X426" s="504"/>
      <c r="Y426" s="504"/>
      <c r="Z426" s="504"/>
      <c r="AA426" s="504"/>
      <c r="AB426" s="504"/>
      <c r="AG426" s="27"/>
      <c r="AH426" s="27"/>
    </row>
    <row r="427" spans="2:34" ht="17.25" customHeight="1" x14ac:dyDescent="0.25">
      <c r="B427" s="36"/>
      <c r="C427" s="36"/>
      <c r="D427" s="36"/>
      <c r="E427" s="36"/>
      <c r="F427" s="36"/>
      <c r="H427" s="30"/>
      <c r="I427" s="30"/>
      <c r="J427" s="30"/>
      <c r="P427" s="29"/>
      <c r="S427" s="27"/>
      <c r="T427" s="27"/>
      <c r="U427" s="27"/>
      <c r="X427" s="504"/>
      <c r="Y427" s="504"/>
      <c r="Z427" s="504"/>
      <c r="AA427" s="504"/>
      <c r="AB427" s="504"/>
      <c r="AG427" s="27"/>
      <c r="AH427" s="27"/>
    </row>
    <row r="428" spans="2:34" ht="19.5" customHeight="1" x14ac:dyDescent="0.25">
      <c r="B428" s="24" t="s">
        <v>171</v>
      </c>
      <c r="P428" s="24"/>
      <c r="U428" s="27"/>
      <c r="X428" s="504"/>
      <c r="Y428" s="504"/>
      <c r="Z428" s="504"/>
      <c r="AA428" s="504"/>
      <c r="AB428" s="504"/>
      <c r="AG428" s="27"/>
      <c r="AH428" s="27"/>
    </row>
    <row r="429" spans="2:34" ht="19.5" customHeight="1" x14ac:dyDescent="0.25">
      <c r="B429" s="526" t="s">
        <v>172</v>
      </c>
      <c r="C429" s="526"/>
      <c r="D429" s="526"/>
      <c r="E429" s="526"/>
      <c r="F429" s="526"/>
      <c r="G429" s="526"/>
      <c r="H429" s="526"/>
      <c r="I429" s="526"/>
      <c r="K429" s="38"/>
      <c r="P429" s="524"/>
      <c r="Q429" s="524"/>
      <c r="R429" s="524"/>
      <c r="S429" s="524"/>
      <c r="T429" s="180"/>
      <c r="U429" s="27"/>
      <c r="X429" s="504"/>
      <c r="Y429" s="504"/>
      <c r="Z429" s="504"/>
      <c r="AA429" s="504"/>
      <c r="AB429" s="504"/>
    </row>
    <row r="430" spans="2:34" ht="19.5" customHeight="1" x14ac:dyDescent="0.25">
      <c r="B430" s="525"/>
      <c r="C430" s="525"/>
      <c r="D430" s="525"/>
      <c r="E430" s="525"/>
      <c r="F430" s="525"/>
      <c r="G430" s="525"/>
      <c r="H430" s="525"/>
      <c r="I430" s="525"/>
      <c r="K430" s="38"/>
      <c r="U430" s="27"/>
      <c r="X430" s="504"/>
      <c r="Y430" s="504"/>
      <c r="Z430" s="504"/>
      <c r="AA430" s="504"/>
      <c r="AB430" s="504"/>
      <c r="AG430" s="27"/>
      <c r="AH430" s="27"/>
    </row>
    <row r="431" spans="2:34" ht="19.5" customHeight="1" x14ac:dyDescent="0.25">
      <c r="B431" s="525"/>
      <c r="C431" s="525"/>
      <c r="D431" s="525"/>
      <c r="E431" s="525"/>
      <c r="F431" s="525"/>
      <c r="G431" s="525"/>
      <c r="H431" s="525"/>
      <c r="I431" s="525"/>
      <c r="K431" s="38"/>
      <c r="U431" s="27"/>
      <c r="X431" s="504"/>
      <c r="Y431" s="504"/>
      <c r="Z431" s="504"/>
      <c r="AA431" s="504"/>
      <c r="AB431" s="504"/>
      <c r="AG431" s="27"/>
      <c r="AH431" s="27"/>
    </row>
    <row r="432" spans="2:34" ht="19.5" customHeight="1" x14ac:dyDescent="0.25">
      <c r="B432" s="525"/>
      <c r="C432" s="525"/>
      <c r="D432" s="525"/>
      <c r="E432" s="525"/>
      <c r="F432" s="525"/>
      <c r="G432" s="525"/>
      <c r="H432" s="525"/>
      <c r="I432" s="525"/>
      <c r="K432" s="38"/>
      <c r="U432" s="27"/>
      <c r="X432" s="504"/>
      <c r="Y432" s="504"/>
      <c r="Z432" s="504"/>
      <c r="AA432" s="504"/>
      <c r="AB432" s="504"/>
      <c r="AG432" s="27"/>
      <c r="AH432" s="27"/>
    </row>
    <row r="433" spans="2:34" ht="19.5" customHeight="1" x14ac:dyDescent="0.25">
      <c r="J433" s="6"/>
      <c r="P433" s="6"/>
      <c r="Q433" s="6"/>
      <c r="R433" s="6"/>
      <c r="S433" s="6"/>
      <c r="T433" s="6"/>
      <c r="U433" s="27"/>
      <c r="X433" s="504"/>
      <c r="Y433" s="504"/>
      <c r="Z433" s="504"/>
      <c r="AA433" s="504"/>
      <c r="AB433" s="504"/>
      <c r="AG433" s="27"/>
      <c r="AH433" s="27"/>
    </row>
    <row r="434" spans="2:34" ht="17.25" customHeight="1" x14ac:dyDescent="0.25">
      <c r="B434" s="24" t="s">
        <v>173</v>
      </c>
      <c r="C434" s="36"/>
      <c r="D434" s="36"/>
      <c r="E434" s="36"/>
      <c r="F434" s="36"/>
      <c r="H434" s="30"/>
      <c r="I434" s="30"/>
      <c r="J434" s="30"/>
      <c r="P434" s="29"/>
      <c r="S434" s="27"/>
      <c r="T434" s="27"/>
      <c r="U434" s="27"/>
      <c r="X434" s="504"/>
      <c r="Y434" s="504"/>
      <c r="Z434" s="504"/>
      <c r="AA434" s="504"/>
      <c r="AB434" s="504"/>
      <c r="AG434" s="27"/>
      <c r="AH434" s="27"/>
    </row>
    <row r="435" spans="2:34" s="1" customFormat="1" ht="43.9" customHeight="1" x14ac:dyDescent="0.25">
      <c r="B435" s="526" t="s">
        <v>174</v>
      </c>
      <c r="C435" s="526"/>
      <c r="D435" s="526"/>
      <c r="E435" s="526"/>
      <c r="F435" s="526"/>
      <c r="G435" s="526"/>
      <c r="H435" s="526"/>
      <c r="I435" s="526"/>
      <c r="X435" s="504"/>
      <c r="Y435" s="504"/>
      <c r="Z435" s="504"/>
      <c r="AA435" s="504"/>
      <c r="AB435" s="504"/>
    </row>
    <row r="436" spans="2:34" s="1" customFormat="1" ht="41.25" customHeight="1" x14ac:dyDescent="0.25">
      <c r="B436" s="528"/>
      <c r="C436" s="529"/>
      <c r="D436" s="529"/>
      <c r="E436" s="530"/>
      <c r="F436" s="530"/>
      <c r="G436" s="530"/>
      <c r="H436" s="530"/>
      <c r="I436" s="531"/>
      <c r="X436" s="504"/>
      <c r="Y436" s="504"/>
      <c r="Z436" s="504"/>
      <c r="AA436" s="504"/>
      <c r="AB436" s="504"/>
    </row>
    <row r="437" spans="2:34" s="1" customFormat="1" ht="41.25" customHeight="1" x14ac:dyDescent="0.25">
      <c r="B437" s="532"/>
      <c r="C437" s="533"/>
      <c r="D437" s="533"/>
      <c r="E437" s="534"/>
      <c r="F437" s="534"/>
      <c r="G437" s="534"/>
      <c r="H437" s="534"/>
      <c r="I437" s="535"/>
      <c r="X437" s="504"/>
      <c r="Y437" s="504"/>
      <c r="Z437" s="504"/>
      <c r="AA437" s="504"/>
      <c r="AB437" s="504"/>
    </row>
    <row r="438" spans="2:34" s="1" customFormat="1" ht="25.5" customHeight="1" x14ac:dyDescent="0.4">
      <c r="B438" s="536"/>
      <c r="C438" s="537"/>
      <c r="D438" s="537"/>
      <c r="E438" s="537"/>
      <c r="F438" s="537"/>
      <c r="G438" s="537"/>
      <c r="H438" s="537"/>
      <c r="I438" s="538"/>
      <c r="J438" s="16"/>
      <c r="K438" s="16"/>
      <c r="L438" s="16"/>
      <c r="M438" s="16"/>
      <c r="X438" s="504"/>
      <c r="Y438" s="504"/>
      <c r="Z438" s="504"/>
      <c r="AA438" s="504"/>
      <c r="AB438" s="504"/>
    </row>
    <row r="439" spans="2:34" ht="17.25" customHeight="1" x14ac:dyDescent="0.25">
      <c r="B439" s="36"/>
      <c r="C439" s="36"/>
      <c r="D439" s="36"/>
      <c r="E439" s="36"/>
      <c r="F439" s="36"/>
      <c r="H439" s="30"/>
      <c r="I439" s="30"/>
      <c r="J439" s="30"/>
      <c r="P439" s="29"/>
      <c r="S439" s="27"/>
      <c r="T439" s="27"/>
      <c r="U439" s="27"/>
      <c r="X439" s="504"/>
      <c r="Y439" s="504"/>
      <c r="Z439" s="504"/>
      <c r="AA439" s="504"/>
      <c r="AB439" s="504"/>
      <c r="AG439" s="27"/>
      <c r="AH439" s="27"/>
    </row>
    <row r="440" spans="2:34" ht="20.25" customHeight="1" x14ac:dyDescent="0.25">
      <c r="B440" s="539" t="s">
        <v>175</v>
      </c>
      <c r="C440" s="539"/>
      <c r="D440" s="539"/>
      <c r="E440" s="539"/>
      <c r="F440" s="539"/>
      <c r="P440" s="29"/>
      <c r="S440" s="27"/>
      <c r="T440" s="27"/>
      <c r="U440" s="27"/>
      <c r="X440" s="504"/>
      <c r="Y440" s="504"/>
      <c r="Z440" s="504"/>
      <c r="AA440" s="504"/>
      <c r="AB440" s="504"/>
      <c r="AG440" s="27"/>
      <c r="AH440" s="27"/>
    </row>
    <row r="441" spans="2:34" ht="33" customHeight="1" x14ac:dyDescent="0.25">
      <c r="B441" s="521" t="s">
        <v>176</v>
      </c>
      <c r="C441" s="540"/>
      <c r="D441" s="540"/>
      <c r="E441" s="540"/>
      <c r="F441" s="540"/>
      <c r="G441" s="540"/>
      <c r="H441" s="540"/>
      <c r="I441" s="540"/>
      <c r="J441" s="91"/>
      <c r="K441" s="81"/>
      <c r="L441" s="81"/>
      <c r="M441" s="81"/>
      <c r="N441" s="81"/>
      <c r="O441" s="27"/>
      <c r="P441" s="27"/>
      <c r="Q441" s="27"/>
      <c r="R441" s="27"/>
      <c r="S441" s="27"/>
      <c r="T441" s="27"/>
      <c r="U441" s="27"/>
      <c r="X441" s="504"/>
      <c r="Y441" s="504"/>
      <c r="Z441" s="504"/>
      <c r="AA441" s="504"/>
      <c r="AB441" s="504"/>
      <c r="AG441" s="27"/>
      <c r="AH441" s="27"/>
    </row>
    <row r="442" spans="2:34" ht="17.25" customHeight="1" x14ac:dyDescent="0.25">
      <c r="B442" s="541"/>
      <c r="C442" s="542"/>
      <c r="D442" s="542"/>
      <c r="E442" s="542"/>
      <c r="F442" s="542"/>
      <c r="G442" s="542"/>
      <c r="H442" s="542"/>
      <c r="I442" s="542"/>
      <c r="J442" s="92"/>
      <c r="K442" s="93"/>
      <c r="L442" s="93"/>
      <c r="M442" s="93"/>
      <c r="N442" s="93"/>
      <c r="O442" s="27"/>
      <c r="P442" s="27"/>
      <c r="Q442" s="27"/>
      <c r="R442" s="27"/>
      <c r="S442" s="27"/>
      <c r="T442" s="27"/>
      <c r="U442" s="27"/>
      <c r="X442" s="504"/>
      <c r="Y442" s="504"/>
      <c r="Z442" s="504"/>
      <c r="AA442" s="504"/>
      <c r="AB442" s="504"/>
      <c r="AG442" s="27"/>
      <c r="AH442" s="27"/>
    </row>
    <row r="443" spans="2:34" ht="12.75" customHeight="1" x14ac:dyDescent="0.25">
      <c r="B443" s="543"/>
      <c r="C443" s="544"/>
      <c r="D443" s="544"/>
      <c r="E443" s="544"/>
      <c r="F443" s="544"/>
      <c r="G443" s="544"/>
      <c r="H443" s="544"/>
      <c r="I443" s="544"/>
      <c r="J443" s="92"/>
      <c r="K443" s="93"/>
      <c r="L443" s="93"/>
      <c r="M443" s="93"/>
      <c r="N443" s="93"/>
      <c r="X443" s="504"/>
      <c r="Y443" s="504"/>
      <c r="Z443" s="504"/>
      <c r="AA443" s="504"/>
      <c r="AB443" s="504"/>
    </row>
    <row r="444" spans="2:34" ht="12.75" customHeight="1" x14ac:dyDescent="0.25">
      <c r="B444" s="543"/>
      <c r="C444" s="544"/>
      <c r="D444" s="544"/>
      <c r="E444" s="544"/>
      <c r="F444" s="544"/>
      <c r="G444" s="544"/>
      <c r="H444" s="544"/>
      <c r="I444" s="544"/>
      <c r="J444" s="92"/>
      <c r="K444" s="93"/>
      <c r="L444" s="93"/>
      <c r="M444" s="93"/>
      <c r="N444" s="93"/>
      <c r="X444" s="504"/>
      <c r="Y444" s="504"/>
      <c r="Z444" s="504"/>
      <c r="AA444" s="504"/>
      <c r="AB444" s="504"/>
    </row>
    <row r="445" spans="2:34" ht="12.75" customHeight="1" x14ac:dyDescent="0.25">
      <c r="B445" s="543"/>
      <c r="C445" s="544"/>
      <c r="D445" s="544"/>
      <c r="E445" s="544"/>
      <c r="F445" s="544"/>
      <c r="G445" s="544"/>
      <c r="H445" s="544"/>
      <c r="I445" s="544"/>
      <c r="J445" s="92"/>
      <c r="K445" s="93"/>
      <c r="L445" s="93"/>
      <c r="M445" s="93"/>
      <c r="N445" s="93"/>
      <c r="X445" s="504"/>
      <c r="Y445" s="504"/>
      <c r="Z445" s="504"/>
      <c r="AA445" s="504"/>
      <c r="AB445" s="504"/>
    </row>
    <row r="446" spans="2:34" ht="12.75" customHeight="1" x14ac:dyDescent="0.25">
      <c r="B446" s="543"/>
      <c r="C446" s="544"/>
      <c r="D446" s="544"/>
      <c r="E446" s="544"/>
      <c r="F446" s="544"/>
      <c r="G446" s="544"/>
      <c r="H446" s="544"/>
      <c r="I446" s="544"/>
      <c r="J446" s="92"/>
      <c r="K446" s="93"/>
      <c r="L446" s="93"/>
      <c r="M446" s="93"/>
      <c r="N446" s="93"/>
      <c r="X446" s="504"/>
      <c r="Y446" s="504"/>
      <c r="Z446" s="504"/>
      <c r="AA446" s="504"/>
      <c r="AB446" s="504"/>
    </row>
    <row r="447" spans="2:34" ht="12.75" customHeight="1" x14ac:dyDescent="0.25">
      <c r="B447" s="543"/>
      <c r="C447" s="544"/>
      <c r="D447" s="544"/>
      <c r="E447" s="544"/>
      <c r="F447" s="544"/>
      <c r="G447" s="544"/>
      <c r="H447" s="544"/>
      <c r="I447" s="544"/>
      <c r="J447" s="92"/>
      <c r="K447" s="93"/>
      <c r="L447" s="93"/>
      <c r="M447" s="93"/>
      <c r="N447" s="93"/>
      <c r="X447" s="504"/>
      <c r="Y447" s="504"/>
      <c r="Z447" s="504"/>
      <c r="AA447" s="504"/>
      <c r="AB447" s="504"/>
    </row>
    <row r="448" spans="2:34" ht="12.75" customHeight="1" x14ac:dyDescent="0.25">
      <c r="B448" s="543"/>
      <c r="C448" s="544"/>
      <c r="D448" s="544"/>
      <c r="E448" s="544"/>
      <c r="F448" s="544"/>
      <c r="G448" s="544"/>
      <c r="H448" s="544"/>
      <c r="I448" s="544"/>
      <c r="J448" s="87"/>
      <c r="K448" s="88"/>
      <c r="L448" s="88"/>
      <c r="M448" s="88"/>
      <c r="N448" s="88"/>
      <c r="X448" s="504"/>
      <c r="Y448" s="504"/>
      <c r="Z448" s="504"/>
      <c r="AA448" s="504"/>
      <c r="AB448" s="504"/>
    </row>
    <row r="449" spans="2:46" ht="12.75" customHeight="1" x14ac:dyDescent="0.25">
      <c r="B449" s="543"/>
      <c r="C449" s="544"/>
      <c r="D449" s="544"/>
      <c r="E449" s="544"/>
      <c r="F449" s="544"/>
      <c r="G449" s="544"/>
      <c r="H449" s="544"/>
      <c r="I449" s="544"/>
      <c r="J449" s="87"/>
      <c r="K449" s="88"/>
      <c r="L449" s="88"/>
      <c r="M449" s="88"/>
      <c r="N449" s="88"/>
      <c r="X449" s="504"/>
      <c r="Y449" s="504"/>
      <c r="Z449" s="504"/>
      <c r="AA449" s="504"/>
      <c r="AB449" s="504"/>
    </row>
    <row r="450" spans="2:46" ht="12.75" customHeight="1" x14ac:dyDescent="0.25">
      <c r="B450" s="543"/>
      <c r="C450" s="544"/>
      <c r="D450" s="544"/>
      <c r="E450" s="544"/>
      <c r="F450" s="544"/>
      <c r="G450" s="544"/>
      <c r="H450" s="544"/>
      <c r="I450" s="544"/>
      <c r="J450" s="87"/>
      <c r="K450" s="88"/>
      <c r="L450" s="88"/>
      <c r="M450" s="88"/>
      <c r="N450" s="88"/>
      <c r="X450" s="504"/>
      <c r="Y450" s="504"/>
      <c r="Z450" s="504"/>
      <c r="AA450" s="504"/>
      <c r="AB450" s="504"/>
    </row>
    <row r="451" spans="2:46" ht="15" customHeight="1" x14ac:dyDescent="0.25">
      <c r="B451" s="545"/>
      <c r="C451" s="546"/>
      <c r="D451" s="546"/>
      <c r="E451" s="546"/>
      <c r="F451" s="546"/>
      <c r="G451" s="546"/>
      <c r="H451" s="546"/>
      <c r="I451" s="546"/>
      <c r="J451" s="87"/>
      <c r="K451" s="88"/>
      <c r="L451" s="88"/>
      <c r="M451" s="88"/>
      <c r="N451" s="88"/>
      <c r="X451" s="504"/>
      <c r="Y451" s="504"/>
      <c r="Z451" s="504"/>
      <c r="AA451" s="504"/>
      <c r="AB451" s="504"/>
    </row>
    <row r="452" spans="2:46" x14ac:dyDescent="0.25">
      <c r="P452" s="38"/>
      <c r="X452" s="504"/>
      <c r="Y452" s="504"/>
      <c r="Z452" s="504"/>
      <c r="AA452" s="504"/>
      <c r="AB452" s="504"/>
    </row>
    <row r="453" spans="2:46" ht="15" customHeight="1" x14ac:dyDescent="0.25">
      <c r="B453" s="24" t="s">
        <v>177</v>
      </c>
      <c r="M453" s="24"/>
      <c r="P453" s="24" t="s">
        <v>178</v>
      </c>
      <c r="X453" s="504"/>
      <c r="Y453" s="504"/>
      <c r="Z453" s="504"/>
      <c r="AA453" s="504"/>
      <c r="AB453" s="504"/>
    </row>
    <row r="454" spans="2:46" ht="19.5" customHeight="1" x14ac:dyDescent="0.25">
      <c r="B454" s="526" t="s">
        <v>179</v>
      </c>
      <c r="C454" s="526"/>
      <c r="D454" s="526"/>
      <c r="E454" s="526"/>
      <c r="F454" s="526"/>
      <c r="G454" s="526"/>
      <c r="H454" s="526"/>
      <c r="I454" s="526"/>
      <c r="P454" s="521" t="s">
        <v>180</v>
      </c>
      <c r="Q454" s="522"/>
      <c r="R454" s="522"/>
      <c r="S454" s="522"/>
      <c r="T454" s="522"/>
      <c r="U454" s="522"/>
      <c r="V454" s="522"/>
      <c r="W454" s="527"/>
      <c r="X454" s="504"/>
      <c r="Y454" s="504"/>
      <c r="Z454" s="504"/>
      <c r="AA454" s="504"/>
      <c r="AB454" s="504"/>
    </row>
    <row r="455" spans="2:46" ht="19.5" customHeight="1" x14ac:dyDescent="0.25">
      <c r="B455" s="525"/>
      <c r="C455" s="525"/>
      <c r="D455" s="525"/>
      <c r="E455" s="525"/>
      <c r="F455" s="525"/>
      <c r="G455" s="525"/>
      <c r="H455" s="525"/>
      <c r="I455" s="525"/>
      <c r="O455" s="45"/>
      <c r="P455" s="492"/>
      <c r="Q455" s="493"/>
      <c r="R455" s="493"/>
      <c r="S455" s="493"/>
      <c r="T455" s="493"/>
      <c r="U455" s="493"/>
      <c r="V455" s="493"/>
      <c r="W455" s="494"/>
      <c r="X455" s="504"/>
      <c r="Y455" s="504"/>
      <c r="Z455" s="504"/>
      <c r="AA455" s="504"/>
      <c r="AB455" s="504"/>
    </row>
    <row r="456" spans="2:46" ht="19.5" customHeight="1" x14ac:dyDescent="0.25">
      <c r="B456" s="525"/>
      <c r="C456" s="525"/>
      <c r="D456" s="525"/>
      <c r="E456" s="525"/>
      <c r="F456" s="525"/>
      <c r="G456" s="525"/>
      <c r="H456" s="525"/>
      <c r="I456" s="525"/>
      <c r="P456" s="492"/>
      <c r="Q456" s="493"/>
      <c r="R456" s="493"/>
      <c r="S456" s="493"/>
      <c r="T456" s="493"/>
      <c r="U456" s="493"/>
      <c r="V456" s="493"/>
      <c r="W456" s="494"/>
      <c r="X456" s="504"/>
      <c r="Y456" s="504"/>
      <c r="Z456" s="504"/>
      <c r="AA456" s="504"/>
      <c r="AB456" s="504"/>
    </row>
    <row r="457" spans="2:46" ht="19.5" customHeight="1" x14ac:dyDescent="0.25">
      <c r="B457" s="508"/>
      <c r="C457" s="509"/>
      <c r="D457" s="509"/>
      <c r="E457" s="509"/>
      <c r="F457" s="509"/>
      <c r="G457" s="509"/>
      <c r="H457" s="509"/>
      <c r="I457" s="510"/>
      <c r="P457" s="492"/>
      <c r="Q457" s="493"/>
      <c r="R457" s="493"/>
      <c r="S457" s="493"/>
      <c r="T457" s="493"/>
      <c r="U457" s="493"/>
      <c r="V457" s="493"/>
      <c r="W457" s="494"/>
      <c r="X457" s="504"/>
      <c r="Y457" s="504"/>
      <c r="Z457" s="504"/>
      <c r="AA457" s="504"/>
      <c r="AB457" s="504"/>
    </row>
    <row r="458" spans="2:46" ht="19.5" customHeight="1" x14ac:dyDescent="0.25">
      <c r="B458" s="24"/>
      <c r="P458" s="31"/>
      <c r="Q458" s="31"/>
      <c r="R458" s="31"/>
      <c r="S458" s="31"/>
      <c r="T458" s="31"/>
      <c r="U458" s="31"/>
      <c r="X458" s="504"/>
      <c r="Y458" s="504"/>
      <c r="Z458" s="504"/>
      <c r="AA458" s="504"/>
      <c r="AB458" s="504"/>
    </row>
    <row r="459" spans="2:46" x14ac:dyDescent="0.25">
      <c r="P459" s="38"/>
      <c r="X459" s="504"/>
      <c r="Y459" s="504"/>
      <c r="Z459" s="504"/>
      <c r="AA459" s="504"/>
      <c r="AB459" s="504"/>
    </row>
    <row r="460" spans="2:46" ht="19.5" customHeight="1" x14ac:dyDescent="0.25">
      <c r="B460" s="24"/>
      <c r="H460" s="24"/>
      <c r="R460" s="28"/>
      <c r="U460" s="71"/>
      <c r="X460" s="504"/>
      <c r="Y460" s="504"/>
      <c r="Z460" s="504"/>
      <c r="AA460" s="504"/>
      <c r="AB460" s="504"/>
    </row>
    <row r="461" spans="2:46" ht="19.5" customHeight="1" x14ac:dyDescent="0.25">
      <c r="B461" s="24"/>
      <c r="H461" s="24"/>
      <c r="P461" s="511" t="s">
        <v>181</v>
      </c>
      <c r="Q461" s="512"/>
      <c r="R461" s="512"/>
      <c r="S461" s="512"/>
      <c r="T461" s="512"/>
      <c r="U461" s="512"/>
      <c r="V461" s="512"/>
      <c r="W461" s="513"/>
      <c r="X461" s="68"/>
      <c r="Y461" s="68"/>
      <c r="Z461" s="68"/>
      <c r="AA461" s="68"/>
      <c r="AB461" s="68"/>
    </row>
    <row r="462" spans="2:46" ht="21" customHeight="1" x14ac:dyDescent="0.25">
      <c r="M462" s="38"/>
      <c r="P462" s="514"/>
      <c r="Q462" s="515"/>
      <c r="R462" s="515"/>
      <c r="S462" s="515"/>
      <c r="T462" s="515"/>
      <c r="U462" s="515"/>
      <c r="V462" s="515"/>
      <c r="W462" s="516"/>
      <c r="X462" s="24"/>
      <c r="Y462" s="24"/>
      <c r="Z462" s="24"/>
      <c r="AA462" s="24"/>
      <c r="AB462" s="24"/>
      <c r="AC462" s="24"/>
      <c r="AD462" s="24"/>
      <c r="AE462" s="24"/>
      <c r="AF462" s="24"/>
      <c r="AG462" s="24"/>
      <c r="AH462" s="49"/>
      <c r="AI462" s="49"/>
      <c r="AJ462" s="49"/>
      <c r="AK462" s="49"/>
      <c r="AL462" s="49"/>
      <c r="AM462" s="49"/>
      <c r="AN462" s="49"/>
      <c r="AO462" s="49"/>
      <c r="AP462" s="49"/>
      <c r="AQ462" s="49"/>
      <c r="AR462" s="49"/>
      <c r="AS462" s="49"/>
      <c r="AT462" s="48"/>
    </row>
    <row r="463" spans="2:46" ht="51" customHeight="1" x14ac:dyDescent="0.25">
      <c r="B463" s="517" t="s">
        <v>182</v>
      </c>
      <c r="C463" s="518"/>
      <c r="D463" s="518"/>
      <c r="E463" s="518"/>
      <c r="F463" s="518"/>
      <c r="G463" s="518"/>
      <c r="H463" s="518"/>
      <c r="I463" s="519"/>
      <c r="P463" s="520" t="str">
        <f>"Leverantören intygar att avropssvaret är giltigt minst den tid som avropande organisation angett ovan. "&amp;CHAR(10)&amp;"("&amp;TEXT(D34,"ÅÅÅÅ-MM-DD")&amp;")"</f>
        <v>Leverantören intygar att avropssvaret är giltigt minst den tid som avropande organisation angett ovan. 
(1900-01-00)</v>
      </c>
      <c r="Q463" s="520"/>
      <c r="R463" s="520"/>
      <c r="S463" s="520"/>
      <c r="T463" s="520"/>
      <c r="U463" s="520"/>
      <c r="V463" s="520"/>
      <c r="W463" s="520"/>
      <c r="X463" s="24"/>
      <c r="Y463" s="24"/>
      <c r="Z463" s="24"/>
      <c r="AA463" s="24"/>
      <c r="AB463" s="24"/>
      <c r="AC463" s="24"/>
      <c r="AD463" s="24"/>
      <c r="AE463" s="24"/>
      <c r="AF463" s="24"/>
      <c r="AG463" s="24"/>
      <c r="AH463" s="49"/>
      <c r="AI463" s="49"/>
      <c r="AJ463" s="49"/>
      <c r="AK463" s="49"/>
      <c r="AL463" s="49"/>
      <c r="AM463" s="49"/>
      <c r="AN463" s="49"/>
      <c r="AO463" s="49"/>
      <c r="AP463" s="49"/>
      <c r="AQ463" s="49"/>
      <c r="AR463" s="49"/>
      <c r="AS463" s="49"/>
      <c r="AT463" s="48"/>
    </row>
    <row r="464" spans="2:46" ht="21" customHeight="1" x14ac:dyDescent="0.25">
      <c r="B464" s="72"/>
      <c r="P464" s="521" t="s">
        <v>183</v>
      </c>
      <c r="Q464" s="522"/>
      <c r="R464" s="522"/>
      <c r="S464" s="522"/>
      <c r="T464" s="522"/>
      <c r="U464" s="522"/>
      <c r="V464" s="522"/>
      <c r="W464" s="523"/>
      <c r="X464" s="24"/>
      <c r="Y464" s="24"/>
      <c r="Z464" s="24"/>
      <c r="AA464" s="24"/>
      <c r="AB464" s="24"/>
      <c r="AC464" s="24"/>
      <c r="AD464" s="24"/>
      <c r="AE464" s="24"/>
      <c r="AF464" s="24"/>
      <c r="AG464" s="24"/>
      <c r="AH464" s="49"/>
      <c r="AI464" s="49"/>
      <c r="AJ464" s="49"/>
      <c r="AK464" s="49"/>
      <c r="AL464" s="49"/>
      <c r="AM464" s="49"/>
      <c r="AN464" s="49"/>
      <c r="AO464" s="49"/>
      <c r="AP464" s="49"/>
      <c r="AQ464" s="49"/>
      <c r="AR464" s="49"/>
      <c r="AS464" s="49"/>
      <c r="AT464" s="48"/>
    </row>
    <row r="465" spans="2:46" ht="21.75" customHeight="1" x14ac:dyDescent="0.25">
      <c r="B465" s="26"/>
      <c r="C465" s="26"/>
      <c r="D465" s="26"/>
      <c r="E465" s="26"/>
      <c r="F465" s="26"/>
      <c r="G465" s="26"/>
      <c r="H465" s="26"/>
      <c r="I465" s="26"/>
      <c r="J465" s="26"/>
      <c r="K465" s="26"/>
      <c r="L465" s="26"/>
      <c r="M465" s="26"/>
      <c r="P465" s="492"/>
      <c r="Q465" s="493"/>
      <c r="R465" s="493"/>
      <c r="S465" s="493"/>
      <c r="T465" s="493"/>
      <c r="U465" s="493"/>
      <c r="V465" s="493"/>
      <c r="W465" s="494"/>
      <c r="X465" s="32"/>
      <c r="Y465" s="32"/>
      <c r="Z465" s="32"/>
      <c r="AA465" s="32"/>
      <c r="AB465" s="32"/>
      <c r="AC465" s="32"/>
      <c r="AD465" s="32"/>
      <c r="AE465" s="32"/>
      <c r="AF465" s="32"/>
      <c r="AG465" s="32"/>
      <c r="AH465" s="48" t="b">
        <f>IF(P465=0,TRUE,FALSE)</f>
        <v>1</v>
      </c>
      <c r="AI465" s="50"/>
      <c r="AJ465" s="51"/>
      <c r="AK465" s="48"/>
      <c r="AL465" s="48"/>
      <c r="AM465" s="48"/>
      <c r="AN465" s="48"/>
      <c r="AO465" s="48"/>
      <c r="AP465" s="48"/>
      <c r="AQ465" s="48"/>
      <c r="AR465" s="48"/>
      <c r="AS465" s="48"/>
      <c r="AT465" s="48"/>
    </row>
    <row r="466" spans="2:46" ht="7.5" customHeight="1" x14ac:dyDescent="0.25">
      <c r="B466" s="26"/>
      <c r="C466" s="26"/>
      <c r="D466" s="26"/>
      <c r="E466" s="26"/>
      <c r="F466" s="26"/>
      <c r="G466" s="26"/>
      <c r="H466" s="26"/>
      <c r="I466" s="26"/>
      <c r="J466" s="26"/>
      <c r="K466" s="26"/>
      <c r="L466" s="26"/>
      <c r="M466" s="26"/>
      <c r="P466" s="33"/>
      <c r="Q466" s="33"/>
      <c r="R466" s="33"/>
      <c r="S466" s="33"/>
      <c r="T466" s="33"/>
      <c r="X466" s="34"/>
      <c r="Y466" s="34"/>
      <c r="Z466" s="34"/>
      <c r="AA466" s="34"/>
      <c r="AB466" s="34"/>
      <c r="AC466" s="34"/>
      <c r="AD466" s="34"/>
      <c r="AE466" s="34"/>
      <c r="AF466" s="34"/>
      <c r="AG466" s="34"/>
      <c r="AH466" s="52"/>
      <c r="AI466" s="52"/>
      <c r="AJ466" s="51"/>
      <c r="AK466" s="48"/>
      <c r="AL466" s="48"/>
      <c r="AM466" s="48"/>
      <c r="AN466" s="48"/>
      <c r="AO466" s="48"/>
      <c r="AP466" s="48"/>
      <c r="AQ466" s="48"/>
      <c r="AR466" s="48"/>
      <c r="AS466" s="48"/>
      <c r="AT466" s="48"/>
    </row>
    <row r="467" spans="2:46" ht="18" customHeight="1" x14ac:dyDescent="0.25">
      <c r="B467" s="26"/>
      <c r="C467" s="26"/>
      <c r="D467" s="26"/>
      <c r="E467" s="26"/>
      <c r="F467" s="26"/>
      <c r="G467" s="26"/>
      <c r="H467" s="26"/>
      <c r="I467" s="26"/>
      <c r="J467" s="26"/>
      <c r="K467" s="26"/>
      <c r="L467" s="26"/>
      <c r="M467" s="26"/>
      <c r="P467" s="495" t="s">
        <v>184</v>
      </c>
      <c r="Q467" s="496"/>
      <c r="R467" s="496"/>
      <c r="S467" s="496"/>
      <c r="T467" s="496"/>
      <c r="U467" s="496"/>
      <c r="V467" s="496"/>
      <c r="W467" s="497"/>
      <c r="X467" s="33"/>
      <c r="Y467" s="33"/>
      <c r="Z467" s="33"/>
      <c r="AA467" s="33"/>
      <c r="AB467" s="33"/>
      <c r="AC467" s="33"/>
      <c r="AD467" s="33"/>
      <c r="AE467" s="33"/>
      <c r="AF467" s="33"/>
      <c r="AG467" s="33"/>
      <c r="AH467" s="51"/>
      <c r="AI467" s="51"/>
      <c r="AJ467" s="51"/>
      <c r="AK467" s="48"/>
      <c r="AL467" s="48"/>
      <c r="AM467" s="48"/>
      <c r="AN467" s="48"/>
      <c r="AO467" s="48"/>
      <c r="AP467" s="48"/>
      <c r="AQ467" s="48"/>
      <c r="AR467" s="48"/>
      <c r="AS467" s="48"/>
      <c r="AT467" s="48"/>
    </row>
    <row r="468" spans="2:46" ht="14.25" customHeight="1" x14ac:dyDescent="0.25">
      <c r="B468" s="39"/>
      <c r="C468" s="39"/>
      <c r="D468" s="39"/>
      <c r="P468" s="498"/>
      <c r="Q468" s="499"/>
      <c r="R468" s="499"/>
      <c r="S468" s="499"/>
      <c r="T468" s="499"/>
      <c r="U468" s="499"/>
      <c r="V468" s="499"/>
      <c r="W468" s="500"/>
      <c r="X468" s="32"/>
      <c r="Y468" s="32"/>
      <c r="Z468" s="32"/>
      <c r="AA468" s="32"/>
      <c r="AB468" s="32"/>
      <c r="AC468" s="32"/>
      <c r="AD468" s="32"/>
      <c r="AE468" s="32"/>
      <c r="AF468" s="32"/>
      <c r="AG468" s="32"/>
      <c r="AH468" s="50"/>
      <c r="AI468" s="50"/>
      <c r="AJ468" s="51"/>
      <c r="AK468" s="48"/>
      <c r="AL468" s="48"/>
      <c r="AM468" s="48"/>
      <c r="AN468" s="48"/>
      <c r="AO468" s="48"/>
      <c r="AP468" s="48"/>
      <c r="AQ468" s="48"/>
      <c r="AR468" s="48"/>
      <c r="AS468" s="48"/>
      <c r="AT468" s="48"/>
    </row>
    <row r="469" spans="2:46" ht="26.25" customHeight="1" x14ac:dyDescent="0.25">
      <c r="B469" s="39"/>
      <c r="C469" s="39"/>
      <c r="D469" s="39"/>
      <c r="F469" s="38"/>
      <c r="P469" s="501"/>
      <c r="Q469" s="502"/>
      <c r="R469" s="502"/>
      <c r="S469" s="502"/>
      <c r="T469" s="502"/>
      <c r="U469" s="502"/>
      <c r="V469" s="502"/>
      <c r="W469" s="503"/>
      <c r="X469" s="34"/>
      <c r="Y469" s="34"/>
      <c r="Z469" s="34"/>
      <c r="AA469" s="34"/>
      <c r="AB469" s="34"/>
      <c r="AC469" s="34"/>
      <c r="AD469" s="34"/>
      <c r="AE469" s="34"/>
      <c r="AF469" s="34"/>
      <c r="AG469" s="34"/>
      <c r="AH469" s="48" t="b">
        <f>IF(P468=0,TRUE,FALSE)</f>
        <v>1</v>
      </c>
      <c r="AI469" s="52"/>
      <c r="AJ469" s="51"/>
      <c r="AK469" s="48"/>
      <c r="AL469" s="48"/>
      <c r="AM469" s="48"/>
      <c r="AN469" s="48"/>
      <c r="AO469" s="48"/>
      <c r="AP469" s="48"/>
      <c r="AQ469" s="48"/>
      <c r="AR469" s="48"/>
      <c r="AS469" s="48"/>
      <c r="AT469" s="48"/>
    </row>
    <row r="470" spans="2:46" ht="42.75" customHeight="1" x14ac:dyDescent="0.25">
      <c r="F470" s="38"/>
      <c r="R470" s="34"/>
      <c r="X470" s="34"/>
      <c r="Y470" s="34"/>
      <c r="Z470" s="34"/>
      <c r="AA470" s="34"/>
      <c r="AB470" s="34"/>
      <c r="AC470" s="34"/>
      <c r="AD470" s="34"/>
      <c r="AE470" s="34"/>
      <c r="AF470" s="34"/>
      <c r="AG470" s="34"/>
      <c r="AH470" s="52"/>
      <c r="AI470" s="52"/>
      <c r="AJ470" s="51"/>
      <c r="AK470" s="48"/>
      <c r="AL470" s="48"/>
      <c r="AM470" s="48"/>
      <c r="AN470" s="48"/>
      <c r="AO470" s="48"/>
      <c r="AP470" s="48"/>
      <c r="AQ470" s="48"/>
      <c r="AR470" s="48"/>
      <c r="AS470" s="48"/>
      <c r="AT470" s="48"/>
    </row>
    <row r="471" spans="2:46" ht="42.75" customHeight="1" x14ac:dyDescent="0.25">
      <c r="T471" s="507" t="str">
        <f>IF(LarmStatus,"Minst ett av de obligatoriska kraven är inte ifyllda eller besvarde med Nej","")</f>
        <v>Minst ett av de obligatoriska kraven är inte ifyllda eller besvarde med Nej</v>
      </c>
      <c r="U471" s="507"/>
      <c r="V471" s="507"/>
      <c r="W471" s="507"/>
      <c r="X471" s="38"/>
      <c r="AH471" s="48"/>
      <c r="AI471" s="48"/>
      <c r="AJ471" s="48"/>
      <c r="AK471" s="48"/>
      <c r="AL471" s="48"/>
      <c r="AM471" s="48"/>
      <c r="AN471" s="48"/>
      <c r="AO471" s="48"/>
      <c r="AP471" s="48"/>
      <c r="AQ471" s="48"/>
      <c r="AR471" s="48"/>
      <c r="AS471" s="48"/>
      <c r="AT471" s="48"/>
    </row>
    <row r="472" spans="2:46" ht="7.5" customHeight="1" x14ac:dyDescent="0.25">
      <c r="AH472" s="48"/>
      <c r="AI472" s="48"/>
      <c r="AJ472" s="48"/>
      <c r="AK472" s="48"/>
      <c r="AL472" s="48"/>
      <c r="AM472" s="48"/>
      <c r="AN472" s="48"/>
      <c r="AO472" s="48"/>
      <c r="AP472" s="48"/>
      <c r="AQ472" s="48"/>
      <c r="AR472" s="48"/>
      <c r="AS472" s="48"/>
      <c r="AT472" s="48"/>
    </row>
    <row r="473" spans="2:46" ht="7.5" customHeight="1" x14ac:dyDescent="0.25">
      <c r="AH473" s="48"/>
      <c r="AI473" s="48"/>
      <c r="AJ473" s="48"/>
      <c r="AK473" s="48"/>
      <c r="AL473" s="48"/>
      <c r="AM473" s="48"/>
      <c r="AN473" s="48"/>
      <c r="AO473" s="48"/>
      <c r="AP473" s="48"/>
      <c r="AQ473" s="48"/>
      <c r="AR473" s="48"/>
      <c r="AS473" s="48"/>
      <c r="AT473" s="48"/>
    </row>
    <row r="474" spans="2:46" ht="20.25" customHeight="1" x14ac:dyDescent="0.25">
      <c r="AH474" s="48"/>
      <c r="AI474" s="48"/>
      <c r="AJ474" s="48"/>
      <c r="AK474" s="48"/>
      <c r="AL474" s="48"/>
      <c r="AM474" s="48"/>
      <c r="AN474" s="48"/>
      <c r="AO474" s="48"/>
      <c r="AP474" s="48"/>
      <c r="AQ474" s="48"/>
      <c r="AR474" s="48"/>
      <c r="AS474" s="48"/>
      <c r="AT474" s="48"/>
    </row>
    <row r="475" spans="2:46" ht="17.25" customHeight="1" x14ac:dyDescent="0.25">
      <c r="AH475" s="48"/>
      <c r="AI475" s="48"/>
      <c r="AJ475" s="48"/>
      <c r="AK475" s="48"/>
      <c r="AL475" s="48"/>
      <c r="AM475" s="48"/>
      <c r="AN475" s="48"/>
      <c r="AO475" s="48"/>
      <c r="AP475" s="48"/>
      <c r="AQ475" s="48"/>
      <c r="AR475" s="48"/>
      <c r="AS475" s="48"/>
      <c r="AT475" s="48"/>
    </row>
    <row r="476" spans="2:46" ht="17.25" customHeight="1" x14ac:dyDescent="0.25">
      <c r="AH476" s="48"/>
      <c r="AI476" s="48"/>
      <c r="AJ476" s="48"/>
      <c r="AK476" s="48"/>
      <c r="AL476" s="48"/>
      <c r="AM476" s="48"/>
      <c r="AN476" s="48"/>
      <c r="AO476" s="48"/>
      <c r="AP476" s="48"/>
      <c r="AQ476" s="48"/>
      <c r="AR476" s="48"/>
      <c r="AS476" s="48"/>
      <c r="AT476" s="48"/>
    </row>
    <row r="477" spans="2:46" ht="17.25" customHeight="1" x14ac:dyDescent="0.25">
      <c r="AH477" s="48"/>
      <c r="AI477" s="48"/>
      <c r="AJ477" s="48"/>
      <c r="AK477" s="48"/>
      <c r="AL477" s="48"/>
      <c r="AM477" s="48"/>
      <c r="AN477" s="48"/>
      <c r="AO477" s="48"/>
      <c r="AP477" s="48"/>
      <c r="AQ477" s="48"/>
      <c r="AR477" s="48"/>
      <c r="AS477" s="48"/>
      <c r="AT477" s="48"/>
    </row>
    <row r="478" spans="2:46" ht="17.25" customHeight="1" x14ac:dyDescent="0.25">
      <c r="AH478" s="48"/>
      <c r="AI478" s="48"/>
      <c r="AJ478" s="48"/>
      <c r="AK478" s="48"/>
      <c r="AL478" s="48"/>
      <c r="AM478" s="48"/>
      <c r="AN478" s="48"/>
      <c r="AO478" s="48"/>
      <c r="AP478" s="48"/>
      <c r="AQ478" s="48"/>
      <c r="AR478" s="48"/>
      <c r="AS478" s="48"/>
      <c r="AT478" s="48"/>
    </row>
    <row r="479" spans="2:46" ht="17.25" customHeight="1" x14ac:dyDescent="0.25">
      <c r="AH479" s="48"/>
      <c r="AI479" s="48"/>
      <c r="AJ479" s="48"/>
      <c r="AK479" s="48"/>
      <c r="AL479" s="48"/>
      <c r="AM479" s="48"/>
      <c r="AN479" s="48"/>
      <c r="AO479" s="48"/>
      <c r="AP479" s="48"/>
      <c r="AQ479" s="48"/>
      <c r="AR479" s="48"/>
      <c r="AS479" s="48"/>
      <c r="AT479" s="48"/>
    </row>
    <row r="480" spans="2:46" ht="17.25" customHeight="1" x14ac:dyDescent="0.25">
      <c r="AH480" s="48"/>
      <c r="AI480" s="48"/>
      <c r="AJ480" s="48"/>
      <c r="AK480" s="48"/>
      <c r="AL480" s="48"/>
      <c r="AM480" s="48"/>
      <c r="AN480" s="48"/>
      <c r="AO480" s="48"/>
      <c r="AP480" s="48"/>
      <c r="AQ480" s="48"/>
      <c r="AR480" s="48"/>
      <c r="AS480" s="48"/>
      <c r="AT480" s="48"/>
    </row>
    <row r="481" spans="34:46" ht="17.25" customHeight="1" x14ac:dyDescent="0.25">
      <c r="AH481" s="48"/>
      <c r="AI481" s="48"/>
      <c r="AJ481" s="48"/>
      <c r="AK481" s="48"/>
      <c r="AL481" s="48"/>
      <c r="AM481" s="48"/>
      <c r="AN481" s="48"/>
      <c r="AO481" s="48"/>
      <c r="AP481" s="48"/>
      <c r="AQ481" s="48"/>
      <c r="AR481" s="48"/>
      <c r="AS481" s="48"/>
      <c r="AT481" s="48"/>
    </row>
  </sheetData>
  <sheetProtection algorithmName="SHA-512" hashValue="lUtn0ME+b1HDGenfXR6A0FxKBwTy3WrTBerAvbtYL28QdFVDeOGDLD7g/mAOOTFl9g/jxzcYfRiXC2GJRIxfUA==" saltValue="/WwJN9ZtksDiJ1mWoLJx/A==" spinCount="100000" sheet="1" objects="1" scenarios="1" selectLockedCells="1"/>
  <dataConsolidate/>
  <mergeCells count="1719">
    <mergeCell ref="C106:F106"/>
    <mergeCell ref="G106:L106"/>
    <mergeCell ref="P106:T106"/>
    <mergeCell ref="V106:W106"/>
    <mergeCell ref="X106:Y106"/>
    <mergeCell ref="C107:F107"/>
    <mergeCell ref="G107:L107"/>
    <mergeCell ref="P107:T107"/>
    <mergeCell ref="V107:W107"/>
    <mergeCell ref="X107:Y107"/>
    <mergeCell ref="C108:F108"/>
    <mergeCell ref="G108:L108"/>
    <mergeCell ref="P108:T108"/>
    <mergeCell ref="V108:W108"/>
    <mergeCell ref="X108:Y108"/>
    <mergeCell ref="C109:F109"/>
    <mergeCell ref="G109:L109"/>
    <mergeCell ref="P109:T109"/>
    <mergeCell ref="V109:W109"/>
    <mergeCell ref="X109:Y109"/>
    <mergeCell ref="C102:F102"/>
    <mergeCell ref="G102:L102"/>
    <mergeCell ref="P102:T102"/>
    <mergeCell ref="V102:W102"/>
    <mergeCell ref="X102:Y102"/>
    <mergeCell ref="C103:F103"/>
    <mergeCell ref="G103:L103"/>
    <mergeCell ref="P103:T103"/>
    <mergeCell ref="V103:W103"/>
    <mergeCell ref="X103:Y103"/>
    <mergeCell ref="C104:F104"/>
    <mergeCell ref="G104:L104"/>
    <mergeCell ref="P104:T104"/>
    <mergeCell ref="V104:W104"/>
    <mergeCell ref="X104:Y104"/>
    <mergeCell ref="C105:F105"/>
    <mergeCell ref="G105:L105"/>
    <mergeCell ref="P105:T105"/>
    <mergeCell ref="V105:W105"/>
    <mergeCell ref="X105:Y105"/>
    <mergeCell ref="C98:F98"/>
    <mergeCell ref="G98:L98"/>
    <mergeCell ref="P98:T98"/>
    <mergeCell ref="V98:W98"/>
    <mergeCell ref="X98:Y98"/>
    <mergeCell ref="C99:F99"/>
    <mergeCell ref="G99:L99"/>
    <mergeCell ref="P99:T99"/>
    <mergeCell ref="V99:W99"/>
    <mergeCell ref="X99:Y99"/>
    <mergeCell ref="C100:F100"/>
    <mergeCell ref="G100:L100"/>
    <mergeCell ref="P100:T100"/>
    <mergeCell ref="V100:W100"/>
    <mergeCell ref="X100:Y100"/>
    <mergeCell ref="C101:F101"/>
    <mergeCell ref="G101:L101"/>
    <mergeCell ref="P101:T101"/>
    <mergeCell ref="V101:W101"/>
    <mergeCell ref="X101:Y101"/>
    <mergeCell ref="C94:F94"/>
    <mergeCell ref="G94:L94"/>
    <mergeCell ref="P94:T94"/>
    <mergeCell ref="V94:W94"/>
    <mergeCell ref="X94:Y94"/>
    <mergeCell ref="C95:F95"/>
    <mergeCell ref="G95:L95"/>
    <mergeCell ref="P95:T95"/>
    <mergeCell ref="V95:W95"/>
    <mergeCell ref="X95:Y95"/>
    <mergeCell ref="C96:F96"/>
    <mergeCell ref="G96:L96"/>
    <mergeCell ref="P96:T96"/>
    <mergeCell ref="V96:W96"/>
    <mergeCell ref="X96:Y96"/>
    <mergeCell ref="C97:F97"/>
    <mergeCell ref="G97:L97"/>
    <mergeCell ref="P97:T97"/>
    <mergeCell ref="V97:W97"/>
    <mergeCell ref="X97:Y97"/>
    <mergeCell ref="C90:F90"/>
    <mergeCell ref="G90:L90"/>
    <mergeCell ref="P90:T90"/>
    <mergeCell ref="V90:W90"/>
    <mergeCell ref="X90:Y90"/>
    <mergeCell ref="C91:F91"/>
    <mergeCell ref="G91:L91"/>
    <mergeCell ref="P91:T91"/>
    <mergeCell ref="V91:W91"/>
    <mergeCell ref="X91:Y91"/>
    <mergeCell ref="C92:F92"/>
    <mergeCell ref="G92:L92"/>
    <mergeCell ref="P92:T92"/>
    <mergeCell ref="V92:W92"/>
    <mergeCell ref="X92:Y92"/>
    <mergeCell ref="C93:F93"/>
    <mergeCell ref="G93:L93"/>
    <mergeCell ref="P93:T93"/>
    <mergeCell ref="V93:W93"/>
    <mergeCell ref="X93:Y93"/>
    <mergeCell ref="C86:F86"/>
    <mergeCell ref="G86:L86"/>
    <mergeCell ref="P86:T86"/>
    <mergeCell ref="V86:W86"/>
    <mergeCell ref="X86:Y86"/>
    <mergeCell ref="C87:F87"/>
    <mergeCell ref="G87:L87"/>
    <mergeCell ref="P87:T87"/>
    <mergeCell ref="V87:W87"/>
    <mergeCell ref="X87:Y87"/>
    <mergeCell ref="C88:F88"/>
    <mergeCell ref="G88:L88"/>
    <mergeCell ref="P88:T88"/>
    <mergeCell ref="V88:W88"/>
    <mergeCell ref="X88:Y88"/>
    <mergeCell ref="C89:F89"/>
    <mergeCell ref="G89:L89"/>
    <mergeCell ref="P89:T89"/>
    <mergeCell ref="V89:W89"/>
    <mergeCell ref="X89:Y89"/>
    <mergeCell ref="C82:F82"/>
    <mergeCell ref="G82:L82"/>
    <mergeCell ref="P82:T82"/>
    <mergeCell ref="V82:W82"/>
    <mergeCell ref="X82:Y82"/>
    <mergeCell ref="C83:F83"/>
    <mergeCell ref="G83:L83"/>
    <mergeCell ref="P83:T83"/>
    <mergeCell ref="V83:W83"/>
    <mergeCell ref="X83:Y83"/>
    <mergeCell ref="C84:F84"/>
    <mergeCell ref="G84:L84"/>
    <mergeCell ref="P84:T84"/>
    <mergeCell ref="V84:W84"/>
    <mergeCell ref="X84:Y84"/>
    <mergeCell ref="C85:F85"/>
    <mergeCell ref="G85:L85"/>
    <mergeCell ref="P85:T85"/>
    <mergeCell ref="V85:W85"/>
    <mergeCell ref="X85:Y85"/>
    <mergeCell ref="C78:F78"/>
    <mergeCell ref="G78:L78"/>
    <mergeCell ref="P78:T78"/>
    <mergeCell ref="V78:W78"/>
    <mergeCell ref="X78:Y78"/>
    <mergeCell ref="C79:F79"/>
    <mergeCell ref="G79:L79"/>
    <mergeCell ref="P79:T79"/>
    <mergeCell ref="V79:W79"/>
    <mergeCell ref="X79:Y79"/>
    <mergeCell ref="C80:F80"/>
    <mergeCell ref="G80:L80"/>
    <mergeCell ref="P80:T80"/>
    <mergeCell ref="V80:W80"/>
    <mergeCell ref="X80:Y80"/>
    <mergeCell ref="C81:F81"/>
    <mergeCell ref="G81:L81"/>
    <mergeCell ref="P81:T81"/>
    <mergeCell ref="V81:W81"/>
    <mergeCell ref="X81:Y81"/>
    <mergeCell ref="C74:F74"/>
    <mergeCell ref="G74:L74"/>
    <mergeCell ref="P74:T74"/>
    <mergeCell ref="V74:W74"/>
    <mergeCell ref="X74:Y74"/>
    <mergeCell ref="C75:F75"/>
    <mergeCell ref="G75:L75"/>
    <mergeCell ref="P75:T75"/>
    <mergeCell ref="V75:W75"/>
    <mergeCell ref="X75:Y75"/>
    <mergeCell ref="C76:F76"/>
    <mergeCell ref="G76:L76"/>
    <mergeCell ref="P76:T76"/>
    <mergeCell ref="V76:W76"/>
    <mergeCell ref="X76:Y76"/>
    <mergeCell ref="C77:F77"/>
    <mergeCell ref="G77:L77"/>
    <mergeCell ref="P77:T77"/>
    <mergeCell ref="V77:W77"/>
    <mergeCell ref="X77:Y77"/>
    <mergeCell ref="C70:F70"/>
    <mergeCell ref="G70:L70"/>
    <mergeCell ref="P70:T70"/>
    <mergeCell ref="V70:W70"/>
    <mergeCell ref="X70:Y70"/>
    <mergeCell ref="C71:F71"/>
    <mergeCell ref="G71:L71"/>
    <mergeCell ref="P71:T71"/>
    <mergeCell ref="V71:W71"/>
    <mergeCell ref="X71:Y71"/>
    <mergeCell ref="C72:F72"/>
    <mergeCell ref="G72:L72"/>
    <mergeCell ref="P72:T72"/>
    <mergeCell ref="V72:W72"/>
    <mergeCell ref="X72:Y72"/>
    <mergeCell ref="C73:F73"/>
    <mergeCell ref="G73:L73"/>
    <mergeCell ref="P73:T73"/>
    <mergeCell ref="V73:W73"/>
    <mergeCell ref="X73:Y73"/>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31:C31"/>
    <mergeCell ref="D31:E31"/>
    <mergeCell ref="G31:I31"/>
    <mergeCell ref="B33:C33"/>
    <mergeCell ref="D33:E33"/>
    <mergeCell ref="B34:C34"/>
    <mergeCell ref="D34:E34"/>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V51:W51"/>
    <mergeCell ref="X51:Y51"/>
    <mergeCell ref="V49:W49"/>
    <mergeCell ref="X49:Y49"/>
    <mergeCell ref="V50:W50"/>
    <mergeCell ref="X50:Y50"/>
    <mergeCell ref="P48:Q48"/>
    <mergeCell ref="B39:K39"/>
    <mergeCell ref="B40:K40"/>
    <mergeCell ref="B42:K42"/>
    <mergeCell ref="B43:K43"/>
    <mergeCell ref="B48:E48"/>
    <mergeCell ref="B36:C36"/>
    <mergeCell ref="D36:E36"/>
    <mergeCell ref="G36:H36"/>
    <mergeCell ref="B37:C37"/>
    <mergeCell ref="D37:E37"/>
    <mergeCell ref="G37:H37"/>
    <mergeCell ref="P49:T49"/>
    <mergeCell ref="P50:T50"/>
    <mergeCell ref="P51:T51"/>
    <mergeCell ref="X56:Y56"/>
    <mergeCell ref="V57:W57"/>
    <mergeCell ref="X57:Y57"/>
    <mergeCell ref="V56:W56"/>
    <mergeCell ref="G59:L59"/>
    <mergeCell ref="X54:Y54"/>
    <mergeCell ref="V55:W55"/>
    <mergeCell ref="X55:Y55"/>
    <mergeCell ref="V54:W54"/>
    <mergeCell ref="X52:Y52"/>
    <mergeCell ref="V53:W53"/>
    <mergeCell ref="X53:Y53"/>
    <mergeCell ref="V52:W52"/>
    <mergeCell ref="G55:L55"/>
    <mergeCell ref="G56:L56"/>
    <mergeCell ref="G57:L57"/>
    <mergeCell ref="G54:L54"/>
    <mergeCell ref="P52:T52"/>
    <mergeCell ref="P53:T53"/>
    <mergeCell ref="P54:T54"/>
    <mergeCell ref="P55:T55"/>
    <mergeCell ref="P56:T56"/>
    <mergeCell ref="P57:T57"/>
    <mergeCell ref="X60:Y60"/>
    <mergeCell ref="V61:W61"/>
    <mergeCell ref="X61:Y61"/>
    <mergeCell ref="V60:W60"/>
    <mergeCell ref="G60:L60"/>
    <mergeCell ref="G61:L61"/>
    <mergeCell ref="G62:L62"/>
    <mergeCell ref="G63:L63"/>
    <mergeCell ref="X58:Y58"/>
    <mergeCell ref="V59:W59"/>
    <mergeCell ref="X59:Y59"/>
    <mergeCell ref="V58:W58"/>
    <mergeCell ref="G58:L58"/>
    <mergeCell ref="P58:T58"/>
    <mergeCell ref="P59:T59"/>
    <mergeCell ref="P60:T60"/>
    <mergeCell ref="P61:T61"/>
    <mergeCell ref="X66:Y66"/>
    <mergeCell ref="V67:W67"/>
    <mergeCell ref="X67:Y67"/>
    <mergeCell ref="V66:W66"/>
    <mergeCell ref="X64:Y64"/>
    <mergeCell ref="V65:W65"/>
    <mergeCell ref="X65:Y65"/>
    <mergeCell ref="V64:W64"/>
    <mergeCell ref="G64:L64"/>
    <mergeCell ref="G65:L65"/>
    <mergeCell ref="G66:L66"/>
    <mergeCell ref="G67:L67"/>
    <mergeCell ref="X62:Y62"/>
    <mergeCell ref="V63:W63"/>
    <mergeCell ref="X63:Y63"/>
    <mergeCell ref="V62:W62"/>
    <mergeCell ref="P62:T62"/>
    <mergeCell ref="P63:T63"/>
    <mergeCell ref="P64:T64"/>
    <mergeCell ref="P65:T65"/>
    <mergeCell ref="P66:T66"/>
    <mergeCell ref="P67:T67"/>
    <mergeCell ref="B199:J199"/>
    <mergeCell ref="B200:J201"/>
    <mergeCell ref="K201:K204"/>
    <mergeCell ref="L201:N203"/>
    <mergeCell ref="B203:F203"/>
    <mergeCell ref="B204:E204"/>
    <mergeCell ref="B189:J189"/>
    <mergeCell ref="B190:J190"/>
    <mergeCell ref="E192:I192"/>
    <mergeCell ref="L194:N197"/>
    <mergeCell ref="B196:D196"/>
    <mergeCell ref="Q209:X209"/>
    <mergeCell ref="X111:Y111"/>
    <mergeCell ref="X68:Y68"/>
    <mergeCell ref="V69:W69"/>
    <mergeCell ref="X69:Y69"/>
    <mergeCell ref="V68:W68"/>
    <mergeCell ref="G68:L68"/>
    <mergeCell ref="G69:L69"/>
    <mergeCell ref="P119:U119"/>
    <mergeCell ref="X119:Y119"/>
    <mergeCell ref="P120:U120"/>
    <mergeCell ref="X120:Y120"/>
    <mergeCell ref="P121:U121"/>
    <mergeCell ref="X121:Y121"/>
    <mergeCell ref="P122:U122"/>
    <mergeCell ref="X122:Y122"/>
    <mergeCell ref="P116:U116"/>
    <mergeCell ref="X116:Y116"/>
    <mergeCell ref="P117:U117"/>
    <mergeCell ref="X117:Y117"/>
    <mergeCell ref="P118:U118"/>
    <mergeCell ref="Q211:X211"/>
    <mergeCell ref="Q212:X212"/>
    <mergeCell ref="C215:D215"/>
    <mergeCell ref="E215:F215"/>
    <mergeCell ref="G215:J215"/>
    <mergeCell ref="K215:N215"/>
    <mergeCell ref="C216:D216"/>
    <mergeCell ref="E216:F216"/>
    <mergeCell ref="G216:J216"/>
    <mergeCell ref="K216:N216"/>
    <mergeCell ref="Q210:X210"/>
    <mergeCell ref="Q207:X207"/>
    <mergeCell ref="Q208:X208"/>
    <mergeCell ref="Q205:X205"/>
    <mergeCell ref="Q206:X206"/>
    <mergeCell ref="C207:D207"/>
    <mergeCell ref="E207:F207"/>
    <mergeCell ref="G207:J207"/>
    <mergeCell ref="K207:N207"/>
    <mergeCell ref="C208:D208"/>
    <mergeCell ref="E208:F208"/>
    <mergeCell ref="G208:J208"/>
    <mergeCell ref="K208:N208"/>
    <mergeCell ref="C209:D209"/>
    <mergeCell ref="E209:F209"/>
    <mergeCell ref="G209:J209"/>
    <mergeCell ref="K209:N209"/>
    <mergeCell ref="C210:D210"/>
    <mergeCell ref="E210:F210"/>
    <mergeCell ref="G210:J210"/>
    <mergeCell ref="K210:N210"/>
    <mergeCell ref="C211:D211"/>
    <mergeCell ref="Q221:X221"/>
    <mergeCell ref="Q222:X222"/>
    <mergeCell ref="Q219:X219"/>
    <mergeCell ref="Q220:X220"/>
    <mergeCell ref="Q217:X217"/>
    <mergeCell ref="Q218:X218"/>
    <mergeCell ref="C217:D217"/>
    <mergeCell ref="E217:F217"/>
    <mergeCell ref="G217:J217"/>
    <mergeCell ref="K217:N217"/>
    <mergeCell ref="C218:D218"/>
    <mergeCell ref="E218:F218"/>
    <mergeCell ref="G218:J218"/>
    <mergeCell ref="K218:N218"/>
    <mergeCell ref="Q215:X215"/>
    <mergeCell ref="Q216:X216"/>
    <mergeCell ref="Q213:X213"/>
    <mergeCell ref="Q214:X214"/>
    <mergeCell ref="C220:D220"/>
    <mergeCell ref="E220:F220"/>
    <mergeCell ref="G220:J220"/>
    <mergeCell ref="K220:N220"/>
    <mergeCell ref="C221:D221"/>
    <mergeCell ref="E221:F221"/>
    <mergeCell ref="G221:J221"/>
    <mergeCell ref="K221:N221"/>
    <mergeCell ref="C222:D222"/>
    <mergeCell ref="E222:F222"/>
    <mergeCell ref="G222:J222"/>
    <mergeCell ref="K222:N222"/>
    <mergeCell ref="Q229:X229"/>
    <mergeCell ref="Q230:X230"/>
    <mergeCell ref="C231:D231"/>
    <mergeCell ref="E231:F231"/>
    <mergeCell ref="G231:J231"/>
    <mergeCell ref="K231:N231"/>
    <mergeCell ref="C232:D232"/>
    <mergeCell ref="E232:F232"/>
    <mergeCell ref="G232:J232"/>
    <mergeCell ref="K232:N232"/>
    <mergeCell ref="Q227:X227"/>
    <mergeCell ref="Q228:X228"/>
    <mergeCell ref="Q225:X225"/>
    <mergeCell ref="Q226:X226"/>
    <mergeCell ref="Q223:X223"/>
    <mergeCell ref="Q224:X224"/>
    <mergeCell ref="C224:D224"/>
    <mergeCell ref="E224:F224"/>
    <mergeCell ref="G224:J224"/>
    <mergeCell ref="K224:N224"/>
    <mergeCell ref="C225:D225"/>
    <mergeCell ref="E225:F225"/>
    <mergeCell ref="G225:J225"/>
    <mergeCell ref="K225:N225"/>
    <mergeCell ref="C223:D223"/>
    <mergeCell ref="E223:F223"/>
    <mergeCell ref="G223:J223"/>
    <mergeCell ref="K223:N223"/>
    <mergeCell ref="C226:D226"/>
    <mergeCell ref="E226:F226"/>
    <mergeCell ref="G226:J226"/>
    <mergeCell ref="K226:N226"/>
    <mergeCell ref="Q239:X239"/>
    <mergeCell ref="Q240:X240"/>
    <mergeCell ref="Q237:X237"/>
    <mergeCell ref="Q238:X238"/>
    <mergeCell ref="Q235:X235"/>
    <mergeCell ref="Q236:X236"/>
    <mergeCell ref="C238:D238"/>
    <mergeCell ref="E238:F238"/>
    <mergeCell ref="G238:J238"/>
    <mergeCell ref="K238:N238"/>
    <mergeCell ref="C239:D239"/>
    <mergeCell ref="E239:F239"/>
    <mergeCell ref="G239:J239"/>
    <mergeCell ref="K239:N239"/>
    <mergeCell ref="Q233:X233"/>
    <mergeCell ref="Q234:X234"/>
    <mergeCell ref="Q231:X231"/>
    <mergeCell ref="Q232:X232"/>
    <mergeCell ref="C234:D234"/>
    <mergeCell ref="E234:F234"/>
    <mergeCell ref="G234:J234"/>
    <mergeCell ref="K234:N234"/>
    <mergeCell ref="C235:D235"/>
    <mergeCell ref="E235:F235"/>
    <mergeCell ref="G235:J235"/>
    <mergeCell ref="K235:N235"/>
    <mergeCell ref="C236:D236"/>
    <mergeCell ref="E236:F236"/>
    <mergeCell ref="G236:J236"/>
    <mergeCell ref="K236:N236"/>
    <mergeCell ref="C237:D237"/>
    <mergeCell ref="E237:F237"/>
    <mergeCell ref="Q247:X247"/>
    <mergeCell ref="Q248:X248"/>
    <mergeCell ref="C247:D247"/>
    <mergeCell ref="E247:F247"/>
    <mergeCell ref="G247:J247"/>
    <mergeCell ref="K247:N247"/>
    <mergeCell ref="C248:D248"/>
    <mergeCell ref="E248:F248"/>
    <mergeCell ref="G248:J248"/>
    <mergeCell ref="K248:N248"/>
    <mergeCell ref="Q245:X245"/>
    <mergeCell ref="Q246:X246"/>
    <mergeCell ref="Q243:X243"/>
    <mergeCell ref="Q244:X244"/>
    <mergeCell ref="Q241:X241"/>
    <mergeCell ref="Q242:X242"/>
    <mergeCell ref="C245:D245"/>
    <mergeCell ref="E245:F245"/>
    <mergeCell ref="G245:J245"/>
    <mergeCell ref="K245:N245"/>
    <mergeCell ref="C246:D246"/>
    <mergeCell ref="E246:F246"/>
    <mergeCell ref="G246:J246"/>
    <mergeCell ref="K246:N246"/>
    <mergeCell ref="C244:D244"/>
    <mergeCell ref="E244:F244"/>
    <mergeCell ref="G244:J244"/>
    <mergeCell ref="K244:N244"/>
    <mergeCell ref="Q257:X257"/>
    <mergeCell ref="Q258:X258"/>
    <mergeCell ref="Q255:X255"/>
    <mergeCell ref="Q256:X256"/>
    <mergeCell ref="Q253:X253"/>
    <mergeCell ref="Q254:X254"/>
    <mergeCell ref="C254:D254"/>
    <mergeCell ref="E254:F254"/>
    <mergeCell ref="G254:J254"/>
    <mergeCell ref="K254:N254"/>
    <mergeCell ref="C255:D255"/>
    <mergeCell ref="E255:F255"/>
    <mergeCell ref="G255:J255"/>
    <mergeCell ref="K255:N255"/>
    <mergeCell ref="Q251:X251"/>
    <mergeCell ref="Q252:X252"/>
    <mergeCell ref="Q249:X249"/>
    <mergeCell ref="Q250:X250"/>
    <mergeCell ref="C249:D249"/>
    <mergeCell ref="E249:F249"/>
    <mergeCell ref="G249:J249"/>
    <mergeCell ref="K249:N249"/>
    <mergeCell ref="C250:D250"/>
    <mergeCell ref="E250:F250"/>
    <mergeCell ref="G250:J250"/>
    <mergeCell ref="K250:N250"/>
    <mergeCell ref="C251:D251"/>
    <mergeCell ref="E251:F251"/>
    <mergeCell ref="G251:J251"/>
    <mergeCell ref="K251:N251"/>
    <mergeCell ref="C252:D252"/>
    <mergeCell ref="E252:F252"/>
    <mergeCell ref="Q265:X265"/>
    <mergeCell ref="Q266:X266"/>
    <mergeCell ref="C268:D268"/>
    <mergeCell ref="E268:F268"/>
    <mergeCell ref="G268:J268"/>
    <mergeCell ref="K268:N268"/>
    <mergeCell ref="C269:D269"/>
    <mergeCell ref="E269:F269"/>
    <mergeCell ref="G269:J269"/>
    <mergeCell ref="K269:N269"/>
    <mergeCell ref="Q263:X263"/>
    <mergeCell ref="Q264:X264"/>
    <mergeCell ref="Q261:X261"/>
    <mergeCell ref="Q262:X262"/>
    <mergeCell ref="Q259:X259"/>
    <mergeCell ref="Q260:X260"/>
    <mergeCell ref="C261:D261"/>
    <mergeCell ref="E261:F261"/>
    <mergeCell ref="G261:J261"/>
    <mergeCell ref="K261:N261"/>
    <mergeCell ref="C262:D262"/>
    <mergeCell ref="E262:F262"/>
    <mergeCell ref="G262:J262"/>
    <mergeCell ref="K262:N262"/>
    <mergeCell ref="C259:D259"/>
    <mergeCell ref="E259:F259"/>
    <mergeCell ref="G259:J259"/>
    <mergeCell ref="K259:N259"/>
    <mergeCell ref="C260:D260"/>
    <mergeCell ref="E260:F260"/>
    <mergeCell ref="G260:J260"/>
    <mergeCell ref="K260:N260"/>
    <mergeCell ref="Q275:X275"/>
    <mergeCell ref="Q276:X276"/>
    <mergeCell ref="Q273:X273"/>
    <mergeCell ref="Q274:X274"/>
    <mergeCell ref="Q271:X271"/>
    <mergeCell ref="Q272:X272"/>
    <mergeCell ref="C275:D275"/>
    <mergeCell ref="E275:F275"/>
    <mergeCell ref="G275:J275"/>
    <mergeCell ref="K275:N275"/>
    <mergeCell ref="C276:D276"/>
    <mergeCell ref="E276:F276"/>
    <mergeCell ref="G276:J276"/>
    <mergeCell ref="K276:N276"/>
    <mergeCell ref="Q269:X269"/>
    <mergeCell ref="Q270:X270"/>
    <mergeCell ref="Q267:X267"/>
    <mergeCell ref="Q268:X268"/>
    <mergeCell ref="C270:D270"/>
    <mergeCell ref="E270:F270"/>
    <mergeCell ref="G270:J270"/>
    <mergeCell ref="K270:N270"/>
    <mergeCell ref="C271:D271"/>
    <mergeCell ref="E271:F271"/>
    <mergeCell ref="G271:J271"/>
    <mergeCell ref="K271:N271"/>
    <mergeCell ref="C272:D272"/>
    <mergeCell ref="E272:F272"/>
    <mergeCell ref="G272:J272"/>
    <mergeCell ref="K272:N272"/>
    <mergeCell ref="C273:D273"/>
    <mergeCell ref="E273:F273"/>
    <mergeCell ref="Q283:X283"/>
    <mergeCell ref="Q284:X284"/>
    <mergeCell ref="C284:D284"/>
    <mergeCell ref="E284:F284"/>
    <mergeCell ref="G284:J284"/>
    <mergeCell ref="K284:N284"/>
    <mergeCell ref="C285:D285"/>
    <mergeCell ref="E285:F285"/>
    <mergeCell ref="G285:J285"/>
    <mergeCell ref="K285:N285"/>
    <mergeCell ref="Q281:X281"/>
    <mergeCell ref="Q282:X282"/>
    <mergeCell ref="Q279:X279"/>
    <mergeCell ref="Q280:X280"/>
    <mergeCell ref="Q277:X277"/>
    <mergeCell ref="Q278:X278"/>
    <mergeCell ref="C277:D277"/>
    <mergeCell ref="E277:F277"/>
    <mergeCell ref="G277:J277"/>
    <mergeCell ref="K277:N277"/>
    <mergeCell ref="C278:D278"/>
    <mergeCell ref="E278:F278"/>
    <mergeCell ref="G278:J278"/>
    <mergeCell ref="K278:N278"/>
    <mergeCell ref="C282:D282"/>
    <mergeCell ref="E282:F282"/>
    <mergeCell ref="G282:J282"/>
    <mergeCell ref="K282:N282"/>
    <mergeCell ref="C283:D283"/>
    <mergeCell ref="E283:F283"/>
    <mergeCell ref="G283:J283"/>
    <mergeCell ref="K283:N283"/>
    <mergeCell ref="Q293:X293"/>
    <mergeCell ref="Q294:X294"/>
    <mergeCell ref="Q291:X291"/>
    <mergeCell ref="Q292:X292"/>
    <mergeCell ref="Q289:X289"/>
    <mergeCell ref="Q290:X290"/>
    <mergeCell ref="C291:D291"/>
    <mergeCell ref="E291:F291"/>
    <mergeCell ref="G291:J291"/>
    <mergeCell ref="K291:N291"/>
    <mergeCell ref="C292:D292"/>
    <mergeCell ref="E292:F292"/>
    <mergeCell ref="G292:J292"/>
    <mergeCell ref="K292:N292"/>
    <mergeCell ref="Q287:X287"/>
    <mergeCell ref="Q288:X288"/>
    <mergeCell ref="Q285:X285"/>
    <mergeCell ref="Q286:X286"/>
    <mergeCell ref="C293:D293"/>
    <mergeCell ref="E293:F293"/>
    <mergeCell ref="G293:J293"/>
    <mergeCell ref="K293:N293"/>
    <mergeCell ref="C294:D294"/>
    <mergeCell ref="E294:F294"/>
    <mergeCell ref="G294:J294"/>
    <mergeCell ref="K294:N294"/>
    <mergeCell ref="C286:D286"/>
    <mergeCell ref="E286:F286"/>
    <mergeCell ref="G286:J286"/>
    <mergeCell ref="K286:N286"/>
    <mergeCell ref="C287:D287"/>
    <mergeCell ref="E287:F287"/>
    <mergeCell ref="B301:C301"/>
    <mergeCell ref="D301:G301"/>
    <mergeCell ref="H301:K301"/>
    <mergeCell ref="M301:N301"/>
    <mergeCell ref="Q301:X301"/>
    <mergeCell ref="B302:C302"/>
    <mergeCell ref="D302:G302"/>
    <mergeCell ref="H302:K302"/>
    <mergeCell ref="M302:N302"/>
    <mergeCell ref="Q302:X302"/>
    <mergeCell ref="B299:E299"/>
    <mergeCell ref="B300:C300"/>
    <mergeCell ref="D300:G300"/>
    <mergeCell ref="H300:K300"/>
    <mergeCell ref="M300:N300"/>
    <mergeCell ref="Q300:X300"/>
    <mergeCell ref="Q295:X295"/>
    <mergeCell ref="H297:J297"/>
    <mergeCell ref="L297:N298"/>
    <mergeCell ref="C295:D295"/>
    <mergeCell ref="E295:F295"/>
    <mergeCell ref="G295:J295"/>
    <mergeCell ref="K295:N295"/>
    <mergeCell ref="B305:C305"/>
    <mergeCell ref="D305:G305"/>
    <mergeCell ref="H305:K305"/>
    <mergeCell ref="M305:N305"/>
    <mergeCell ref="Q305:X305"/>
    <mergeCell ref="B306:C306"/>
    <mergeCell ref="D306:G306"/>
    <mergeCell ref="H306:K306"/>
    <mergeCell ref="M306:N306"/>
    <mergeCell ref="Q306:X306"/>
    <mergeCell ref="B303:C303"/>
    <mergeCell ref="D303:G303"/>
    <mergeCell ref="H303:K303"/>
    <mergeCell ref="M303:N303"/>
    <mergeCell ref="Q303:X303"/>
    <mergeCell ref="B304:C304"/>
    <mergeCell ref="D304:G304"/>
    <mergeCell ref="H304:K304"/>
    <mergeCell ref="M304:N304"/>
    <mergeCell ref="Q304:X304"/>
    <mergeCell ref="B309:C309"/>
    <mergeCell ref="D309:G309"/>
    <mergeCell ref="H309:K309"/>
    <mergeCell ref="M309:N309"/>
    <mergeCell ref="Q309:X309"/>
    <mergeCell ref="B310:C310"/>
    <mergeCell ref="D310:G310"/>
    <mergeCell ref="H310:K310"/>
    <mergeCell ref="M310:N310"/>
    <mergeCell ref="Q310:X310"/>
    <mergeCell ref="B307:C307"/>
    <mergeCell ref="D307:G307"/>
    <mergeCell ref="H307:K307"/>
    <mergeCell ref="M307:N307"/>
    <mergeCell ref="Q307:X307"/>
    <mergeCell ref="B308:C308"/>
    <mergeCell ref="D308:G308"/>
    <mergeCell ref="H308:K308"/>
    <mergeCell ref="M308:N308"/>
    <mergeCell ref="Q308:X308"/>
    <mergeCell ref="B313:C313"/>
    <mergeCell ref="D313:G313"/>
    <mergeCell ref="H313:K313"/>
    <mergeCell ref="M313:N313"/>
    <mergeCell ref="Q313:X313"/>
    <mergeCell ref="B314:C314"/>
    <mergeCell ref="D314:G314"/>
    <mergeCell ref="H314:K314"/>
    <mergeCell ref="M314:N314"/>
    <mergeCell ref="Q314:X314"/>
    <mergeCell ref="B311:C311"/>
    <mergeCell ref="D311:G311"/>
    <mergeCell ref="H311:K311"/>
    <mergeCell ref="M311:N311"/>
    <mergeCell ref="Q311:X311"/>
    <mergeCell ref="B312:C312"/>
    <mergeCell ref="D312:G312"/>
    <mergeCell ref="H312:K312"/>
    <mergeCell ref="M312:N312"/>
    <mergeCell ref="Q312:X312"/>
    <mergeCell ref="B317:C317"/>
    <mergeCell ref="D317:G317"/>
    <mergeCell ref="H317:K317"/>
    <mergeCell ref="M317:N317"/>
    <mergeCell ref="Q317:X317"/>
    <mergeCell ref="B318:C318"/>
    <mergeCell ref="D318:G318"/>
    <mergeCell ref="H318:K318"/>
    <mergeCell ref="M318:N318"/>
    <mergeCell ref="Q318:X318"/>
    <mergeCell ref="B315:C315"/>
    <mergeCell ref="D315:G315"/>
    <mergeCell ref="H315:K315"/>
    <mergeCell ref="M315:N315"/>
    <mergeCell ref="Q315:X315"/>
    <mergeCell ref="B316:C316"/>
    <mergeCell ref="D316:G316"/>
    <mergeCell ref="H316:K316"/>
    <mergeCell ref="M316:N316"/>
    <mergeCell ref="Q316:X316"/>
    <mergeCell ref="B321:C321"/>
    <mergeCell ref="D321:G321"/>
    <mergeCell ref="H321:K321"/>
    <mergeCell ref="M321:N321"/>
    <mergeCell ref="Q321:X321"/>
    <mergeCell ref="B322:C322"/>
    <mergeCell ref="D322:G322"/>
    <mergeCell ref="H322:K322"/>
    <mergeCell ref="M322:N322"/>
    <mergeCell ref="Q322:X322"/>
    <mergeCell ref="B319:C319"/>
    <mergeCell ref="D319:G319"/>
    <mergeCell ref="H319:K319"/>
    <mergeCell ref="M319:N319"/>
    <mergeCell ref="Q319:X319"/>
    <mergeCell ref="B320:C320"/>
    <mergeCell ref="D320:G320"/>
    <mergeCell ref="H320:K320"/>
    <mergeCell ref="M320:N320"/>
    <mergeCell ref="Q320:X320"/>
    <mergeCell ref="B325:C325"/>
    <mergeCell ref="D325:G325"/>
    <mergeCell ref="H325:K325"/>
    <mergeCell ref="M325:N325"/>
    <mergeCell ref="Q325:X325"/>
    <mergeCell ref="B326:C326"/>
    <mergeCell ref="D326:G326"/>
    <mergeCell ref="H326:K326"/>
    <mergeCell ref="M326:N326"/>
    <mergeCell ref="Q326:X326"/>
    <mergeCell ref="B323:C323"/>
    <mergeCell ref="D323:G323"/>
    <mergeCell ref="H323:K323"/>
    <mergeCell ref="M323:N323"/>
    <mergeCell ref="Q323:X323"/>
    <mergeCell ref="B324:C324"/>
    <mergeCell ref="D324:G324"/>
    <mergeCell ref="H324:K324"/>
    <mergeCell ref="M324:N324"/>
    <mergeCell ref="Q324:X324"/>
    <mergeCell ref="B329:C329"/>
    <mergeCell ref="D329:G329"/>
    <mergeCell ref="H329:K329"/>
    <mergeCell ref="M329:N329"/>
    <mergeCell ref="Q329:X329"/>
    <mergeCell ref="B330:C330"/>
    <mergeCell ref="D330:G330"/>
    <mergeCell ref="H330:K330"/>
    <mergeCell ref="M330:N330"/>
    <mergeCell ref="Q330:X330"/>
    <mergeCell ref="B327:C327"/>
    <mergeCell ref="D327:G327"/>
    <mergeCell ref="H327:K327"/>
    <mergeCell ref="M327:N327"/>
    <mergeCell ref="Q327:X327"/>
    <mergeCell ref="B328:C328"/>
    <mergeCell ref="D328:G328"/>
    <mergeCell ref="H328:K328"/>
    <mergeCell ref="M328:N328"/>
    <mergeCell ref="Q328:X328"/>
    <mergeCell ref="B333:C333"/>
    <mergeCell ref="D333:G333"/>
    <mergeCell ref="H333:K333"/>
    <mergeCell ref="M333:N333"/>
    <mergeCell ref="Q333:X333"/>
    <mergeCell ref="B334:C334"/>
    <mergeCell ref="D334:G334"/>
    <mergeCell ref="H334:K334"/>
    <mergeCell ref="M334:N334"/>
    <mergeCell ref="Q334:X334"/>
    <mergeCell ref="B331:C331"/>
    <mergeCell ref="D331:G331"/>
    <mergeCell ref="H331:K331"/>
    <mergeCell ref="M331:N331"/>
    <mergeCell ref="Q331:X331"/>
    <mergeCell ref="B332:C332"/>
    <mergeCell ref="D332:G332"/>
    <mergeCell ref="H332:K332"/>
    <mergeCell ref="M332:N332"/>
    <mergeCell ref="Q332:X332"/>
    <mergeCell ref="B337:C337"/>
    <mergeCell ref="D337:G337"/>
    <mergeCell ref="H337:K337"/>
    <mergeCell ref="M337:N337"/>
    <mergeCell ref="Q337:X337"/>
    <mergeCell ref="B338:C338"/>
    <mergeCell ref="D338:G338"/>
    <mergeCell ref="H338:K338"/>
    <mergeCell ref="M338:N338"/>
    <mergeCell ref="Q338:X338"/>
    <mergeCell ref="B335:C335"/>
    <mergeCell ref="D335:G335"/>
    <mergeCell ref="H335:K335"/>
    <mergeCell ref="M335:N335"/>
    <mergeCell ref="Q335:X335"/>
    <mergeCell ref="B336:C336"/>
    <mergeCell ref="D336:G336"/>
    <mergeCell ref="H336:K336"/>
    <mergeCell ref="M336:N336"/>
    <mergeCell ref="Q336:X336"/>
    <mergeCell ref="B341:C341"/>
    <mergeCell ref="D341:G341"/>
    <mergeCell ref="H341:K341"/>
    <mergeCell ref="M341:N341"/>
    <mergeCell ref="Q341:X341"/>
    <mergeCell ref="B342:C342"/>
    <mergeCell ref="D342:G342"/>
    <mergeCell ref="H342:K342"/>
    <mergeCell ref="M342:N342"/>
    <mergeCell ref="Q342:X342"/>
    <mergeCell ref="B339:C339"/>
    <mergeCell ref="D339:G339"/>
    <mergeCell ref="H339:K339"/>
    <mergeCell ref="M339:N339"/>
    <mergeCell ref="Q339:X339"/>
    <mergeCell ref="B340:C340"/>
    <mergeCell ref="D340:G340"/>
    <mergeCell ref="H340:K340"/>
    <mergeCell ref="M340:N340"/>
    <mergeCell ref="Q340:X340"/>
    <mergeCell ref="B345:C345"/>
    <mergeCell ref="D345:G345"/>
    <mergeCell ref="H345:K345"/>
    <mergeCell ref="M345:N345"/>
    <mergeCell ref="Q345:X345"/>
    <mergeCell ref="B346:C346"/>
    <mergeCell ref="D346:G346"/>
    <mergeCell ref="H346:K346"/>
    <mergeCell ref="M346:N346"/>
    <mergeCell ref="Q346:X346"/>
    <mergeCell ref="B343:C343"/>
    <mergeCell ref="D343:G343"/>
    <mergeCell ref="H343:K343"/>
    <mergeCell ref="M343:N343"/>
    <mergeCell ref="Q343:X343"/>
    <mergeCell ref="B344:C344"/>
    <mergeCell ref="D344:G344"/>
    <mergeCell ref="H344:K344"/>
    <mergeCell ref="M344:N344"/>
    <mergeCell ref="Q344:X344"/>
    <mergeCell ref="B349:C349"/>
    <mergeCell ref="D349:G349"/>
    <mergeCell ref="H349:K349"/>
    <mergeCell ref="M349:N349"/>
    <mergeCell ref="Q349:X349"/>
    <mergeCell ref="B350:C350"/>
    <mergeCell ref="D350:G350"/>
    <mergeCell ref="H350:K350"/>
    <mergeCell ref="M350:N350"/>
    <mergeCell ref="Q350:X350"/>
    <mergeCell ref="B347:C347"/>
    <mergeCell ref="D347:G347"/>
    <mergeCell ref="H347:K347"/>
    <mergeCell ref="M347:N347"/>
    <mergeCell ref="Q347:X347"/>
    <mergeCell ref="B348:C348"/>
    <mergeCell ref="D348:G348"/>
    <mergeCell ref="H348:K348"/>
    <mergeCell ref="M348:N348"/>
    <mergeCell ref="Q348:X348"/>
    <mergeCell ref="B353:C353"/>
    <mergeCell ref="D353:G353"/>
    <mergeCell ref="H353:K353"/>
    <mergeCell ref="M353:N353"/>
    <mergeCell ref="Q353:X353"/>
    <mergeCell ref="B354:C354"/>
    <mergeCell ref="D354:G354"/>
    <mergeCell ref="H354:K354"/>
    <mergeCell ref="M354:N354"/>
    <mergeCell ref="Q354:X354"/>
    <mergeCell ref="B351:C351"/>
    <mergeCell ref="D351:G351"/>
    <mergeCell ref="H351:K351"/>
    <mergeCell ref="M351:N351"/>
    <mergeCell ref="Q351:X351"/>
    <mergeCell ref="B352:C352"/>
    <mergeCell ref="D352:G352"/>
    <mergeCell ref="H352:K352"/>
    <mergeCell ref="M352:N352"/>
    <mergeCell ref="Q352:X352"/>
    <mergeCell ref="B357:C357"/>
    <mergeCell ref="D357:G357"/>
    <mergeCell ref="H357:K357"/>
    <mergeCell ref="M357:N357"/>
    <mergeCell ref="Q357:X357"/>
    <mergeCell ref="B358:C358"/>
    <mergeCell ref="D358:G358"/>
    <mergeCell ref="H358:K358"/>
    <mergeCell ref="M358:N358"/>
    <mergeCell ref="Q358:X358"/>
    <mergeCell ref="B355:C355"/>
    <mergeCell ref="D355:G355"/>
    <mergeCell ref="H355:K355"/>
    <mergeCell ref="M355:N355"/>
    <mergeCell ref="Q355:X355"/>
    <mergeCell ref="B356:C356"/>
    <mergeCell ref="D356:G356"/>
    <mergeCell ref="H356:K356"/>
    <mergeCell ref="M356:N356"/>
    <mergeCell ref="Q356:X356"/>
    <mergeCell ref="B361:C361"/>
    <mergeCell ref="D361:G361"/>
    <mergeCell ref="H361:K361"/>
    <mergeCell ref="M361:N361"/>
    <mergeCell ref="Q361:X361"/>
    <mergeCell ref="B362:C362"/>
    <mergeCell ref="D362:G362"/>
    <mergeCell ref="H362:K362"/>
    <mergeCell ref="M362:N362"/>
    <mergeCell ref="Q362:X362"/>
    <mergeCell ref="B359:C359"/>
    <mergeCell ref="D359:G359"/>
    <mergeCell ref="H359:K359"/>
    <mergeCell ref="M359:N359"/>
    <mergeCell ref="Q359:X359"/>
    <mergeCell ref="B360:C360"/>
    <mergeCell ref="D360:G360"/>
    <mergeCell ref="H360:K360"/>
    <mergeCell ref="M360:N360"/>
    <mergeCell ref="Q360:X360"/>
    <mergeCell ref="B365:C365"/>
    <mergeCell ref="D365:G365"/>
    <mergeCell ref="H365:K365"/>
    <mergeCell ref="M365:N365"/>
    <mergeCell ref="Q365:X365"/>
    <mergeCell ref="B366:C366"/>
    <mergeCell ref="D366:G366"/>
    <mergeCell ref="H366:K366"/>
    <mergeCell ref="M366:N366"/>
    <mergeCell ref="Q366:X366"/>
    <mergeCell ref="B363:C363"/>
    <mergeCell ref="D363:G363"/>
    <mergeCell ref="H363:K363"/>
    <mergeCell ref="M363:N363"/>
    <mergeCell ref="Q363:X363"/>
    <mergeCell ref="B364:C364"/>
    <mergeCell ref="D364:G364"/>
    <mergeCell ref="H364:K364"/>
    <mergeCell ref="M364:N364"/>
    <mergeCell ref="Q364:X364"/>
    <mergeCell ref="B369:C369"/>
    <mergeCell ref="D369:G369"/>
    <mergeCell ref="H369:K369"/>
    <mergeCell ref="M369:N369"/>
    <mergeCell ref="Q369:X369"/>
    <mergeCell ref="B370:C370"/>
    <mergeCell ref="D370:G370"/>
    <mergeCell ref="H370:K370"/>
    <mergeCell ref="M370:N370"/>
    <mergeCell ref="Q370:X370"/>
    <mergeCell ref="B367:C367"/>
    <mergeCell ref="D367:G367"/>
    <mergeCell ref="H367:K367"/>
    <mergeCell ref="M367:N367"/>
    <mergeCell ref="Q367:X367"/>
    <mergeCell ref="B368:C368"/>
    <mergeCell ref="D368:G368"/>
    <mergeCell ref="H368:K368"/>
    <mergeCell ref="M368:N368"/>
    <mergeCell ref="Q368:X368"/>
    <mergeCell ref="B373:C373"/>
    <mergeCell ref="D373:G373"/>
    <mergeCell ref="H373:K373"/>
    <mergeCell ref="M373:N373"/>
    <mergeCell ref="Q373:X373"/>
    <mergeCell ref="B374:C374"/>
    <mergeCell ref="D374:G374"/>
    <mergeCell ref="H374:K374"/>
    <mergeCell ref="M374:N374"/>
    <mergeCell ref="Q374:X374"/>
    <mergeCell ref="B371:C371"/>
    <mergeCell ref="D371:G371"/>
    <mergeCell ref="H371:K371"/>
    <mergeCell ref="M371:N371"/>
    <mergeCell ref="Q371:X371"/>
    <mergeCell ref="B372:C372"/>
    <mergeCell ref="D372:G372"/>
    <mergeCell ref="H372:K372"/>
    <mergeCell ref="M372:N372"/>
    <mergeCell ref="Q372:X372"/>
    <mergeCell ref="B377:C377"/>
    <mergeCell ref="D377:G377"/>
    <mergeCell ref="H377:K377"/>
    <mergeCell ref="M377:N377"/>
    <mergeCell ref="Q377:X377"/>
    <mergeCell ref="B378:C378"/>
    <mergeCell ref="D378:G378"/>
    <mergeCell ref="H378:K378"/>
    <mergeCell ref="M378:N378"/>
    <mergeCell ref="Q378:X378"/>
    <mergeCell ref="B375:C375"/>
    <mergeCell ref="D375:G375"/>
    <mergeCell ref="H375:K375"/>
    <mergeCell ref="M375:N375"/>
    <mergeCell ref="Q375:X375"/>
    <mergeCell ref="B376:C376"/>
    <mergeCell ref="D376:G376"/>
    <mergeCell ref="H376:K376"/>
    <mergeCell ref="M376:N376"/>
    <mergeCell ref="Q376:X376"/>
    <mergeCell ref="B381:C381"/>
    <mergeCell ref="D381:G381"/>
    <mergeCell ref="H381:K381"/>
    <mergeCell ref="M381:N381"/>
    <mergeCell ref="Q381:X381"/>
    <mergeCell ref="B382:C382"/>
    <mergeCell ref="D382:G382"/>
    <mergeCell ref="H382:K382"/>
    <mergeCell ref="M382:N382"/>
    <mergeCell ref="Q382:X382"/>
    <mergeCell ref="B379:C379"/>
    <mergeCell ref="D379:G379"/>
    <mergeCell ref="H379:K379"/>
    <mergeCell ref="M379:N379"/>
    <mergeCell ref="Q379:X379"/>
    <mergeCell ref="B380:C380"/>
    <mergeCell ref="D380:G380"/>
    <mergeCell ref="H380:K380"/>
    <mergeCell ref="M380:N380"/>
    <mergeCell ref="Q380:X380"/>
    <mergeCell ref="B385:C385"/>
    <mergeCell ref="D385:G385"/>
    <mergeCell ref="H385:K385"/>
    <mergeCell ref="M385:N385"/>
    <mergeCell ref="Q385:X385"/>
    <mergeCell ref="B386:C386"/>
    <mergeCell ref="D386:G386"/>
    <mergeCell ref="H386:K386"/>
    <mergeCell ref="M386:N386"/>
    <mergeCell ref="Q386:X386"/>
    <mergeCell ref="B383:C383"/>
    <mergeCell ref="D383:G383"/>
    <mergeCell ref="H383:K383"/>
    <mergeCell ref="M383:N383"/>
    <mergeCell ref="Q383:X383"/>
    <mergeCell ref="B384:C384"/>
    <mergeCell ref="D384:G384"/>
    <mergeCell ref="H384:K384"/>
    <mergeCell ref="M384:N384"/>
    <mergeCell ref="Q384:X384"/>
    <mergeCell ref="B393:C393"/>
    <mergeCell ref="R393:S393"/>
    <mergeCell ref="B389:C389"/>
    <mergeCell ref="D389:G389"/>
    <mergeCell ref="H389:K389"/>
    <mergeCell ref="M389:N389"/>
    <mergeCell ref="Q389:X389"/>
    <mergeCell ref="B390:C390"/>
    <mergeCell ref="D390:G390"/>
    <mergeCell ref="H390:K390"/>
    <mergeCell ref="M390:N390"/>
    <mergeCell ref="Q390:X390"/>
    <mergeCell ref="B387:C387"/>
    <mergeCell ref="D387:G387"/>
    <mergeCell ref="H387:K387"/>
    <mergeCell ref="M387:N387"/>
    <mergeCell ref="Q387:X387"/>
    <mergeCell ref="B388:C388"/>
    <mergeCell ref="D388:G388"/>
    <mergeCell ref="H388:K388"/>
    <mergeCell ref="M388:N388"/>
    <mergeCell ref="Q388:X388"/>
    <mergeCell ref="B406:F406"/>
    <mergeCell ref="B407:I407"/>
    <mergeCell ref="S405:T405"/>
    <mergeCell ref="U405:V405"/>
    <mergeCell ref="L402:M402"/>
    <mergeCell ref="S402:T402"/>
    <mergeCell ref="U402:V402"/>
    <mergeCell ref="W402:X404"/>
    <mergeCell ref="B403:D403"/>
    <mergeCell ref="S403:T403"/>
    <mergeCell ref="U403:V403"/>
    <mergeCell ref="S404:T404"/>
    <mergeCell ref="U404:V404"/>
    <mergeCell ref="P397:Q399"/>
    <mergeCell ref="R397:R399"/>
    <mergeCell ref="S397:X399"/>
    <mergeCell ref="Q400:Q401"/>
    <mergeCell ref="R400:R401"/>
    <mergeCell ref="S400:T401"/>
    <mergeCell ref="U400:V401"/>
    <mergeCell ref="W400:X401"/>
    <mergeCell ref="L401:M401"/>
    <mergeCell ref="B425:I425"/>
    <mergeCell ref="B426:I426"/>
    <mergeCell ref="B429:I429"/>
    <mergeCell ref="P429:S429"/>
    <mergeCell ref="B430:I430"/>
    <mergeCell ref="B431:I431"/>
    <mergeCell ref="B418:I418"/>
    <mergeCell ref="B421:I421"/>
    <mergeCell ref="P421:S421"/>
    <mergeCell ref="B422:I422"/>
    <mergeCell ref="B423:I423"/>
    <mergeCell ref="B424:I424"/>
    <mergeCell ref="B409:I409"/>
    <mergeCell ref="P409:S409"/>
    <mergeCell ref="B410:I410"/>
    <mergeCell ref="B411:I411"/>
    <mergeCell ref="X411:AB460"/>
    <mergeCell ref="B412:I412"/>
    <mergeCell ref="B415:I415"/>
    <mergeCell ref="P415:S415"/>
    <mergeCell ref="B416:I416"/>
    <mergeCell ref="B417:I417"/>
    <mergeCell ref="T471:W471"/>
    <mergeCell ref="B457:I457"/>
    <mergeCell ref="P457:W457"/>
    <mergeCell ref="P461:W462"/>
    <mergeCell ref="B463:I463"/>
    <mergeCell ref="P463:W463"/>
    <mergeCell ref="P464:W464"/>
    <mergeCell ref="B454:I454"/>
    <mergeCell ref="P454:W454"/>
    <mergeCell ref="B455:I455"/>
    <mergeCell ref="P455:W455"/>
    <mergeCell ref="B456:I456"/>
    <mergeCell ref="P456:W456"/>
    <mergeCell ref="B432:I432"/>
    <mergeCell ref="B435:I435"/>
    <mergeCell ref="B436:I438"/>
    <mergeCell ref="B440:F440"/>
    <mergeCell ref="B441:I441"/>
    <mergeCell ref="B442:I451"/>
    <mergeCell ref="X118:Y118"/>
    <mergeCell ref="P465:W465"/>
    <mergeCell ref="P467:W467"/>
    <mergeCell ref="P468:W469"/>
    <mergeCell ref="P129:U129"/>
    <mergeCell ref="X129:Y129"/>
    <mergeCell ref="P130:U130"/>
    <mergeCell ref="X130:Y130"/>
    <mergeCell ref="P131:U131"/>
    <mergeCell ref="X131:Y131"/>
    <mergeCell ref="P137:U137"/>
    <mergeCell ref="X137:Y137"/>
    <mergeCell ref="P147:U147"/>
    <mergeCell ref="X147:Y147"/>
    <mergeCell ref="P148:U148"/>
    <mergeCell ref="X148:Y148"/>
    <mergeCell ref="P149:U149"/>
    <mergeCell ref="X149:Y149"/>
    <mergeCell ref="P153:U153"/>
    <mergeCell ref="X153:Y153"/>
    <mergeCell ref="P154:U154"/>
    <mergeCell ref="X154:Y154"/>
    <mergeCell ref="P155:U155"/>
    <mergeCell ref="X155:Y155"/>
    <mergeCell ref="P159:U159"/>
    <mergeCell ref="X159:Y159"/>
    <mergeCell ref="P160:U160"/>
    <mergeCell ref="X160:Y160"/>
    <mergeCell ref="P161:U161"/>
    <mergeCell ref="X161:Y161"/>
    <mergeCell ref="P165:U165"/>
    <mergeCell ref="X165:Y165"/>
    <mergeCell ref="G139:L139"/>
    <mergeCell ref="G140:L140"/>
    <mergeCell ref="G131:L131"/>
    <mergeCell ref="P126:U126"/>
    <mergeCell ref="X126:Y126"/>
    <mergeCell ref="P127:U127"/>
    <mergeCell ref="X127:Y127"/>
    <mergeCell ref="P128:U128"/>
    <mergeCell ref="X128:Y128"/>
    <mergeCell ref="P123:U123"/>
    <mergeCell ref="X123:Y123"/>
    <mergeCell ref="P124:U124"/>
    <mergeCell ref="X124:Y124"/>
    <mergeCell ref="P125:U125"/>
    <mergeCell ref="X125:Y125"/>
    <mergeCell ref="P135:U135"/>
    <mergeCell ref="X135:Y135"/>
    <mergeCell ref="P136:U136"/>
    <mergeCell ref="X136:Y136"/>
    <mergeCell ref="G135:L135"/>
    <mergeCell ref="G136:L136"/>
    <mergeCell ref="P132:U132"/>
    <mergeCell ref="X132:Y132"/>
    <mergeCell ref="P133:U133"/>
    <mergeCell ref="X133:Y133"/>
    <mergeCell ref="P134:U134"/>
    <mergeCell ref="X134:Y134"/>
    <mergeCell ref="G132:L132"/>
    <mergeCell ref="G133:L133"/>
    <mergeCell ref="G134:L134"/>
    <mergeCell ref="M129:N129"/>
    <mergeCell ref="M130:N130"/>
    <mergeCell ref="C149:F149"/>
    <mergeCell ref="M147:N147"/>
    <mergeCell ref="M148:N148"/>
    <mergeCell ref="M149:N149"/>
    <mergeCell ref="P144:U144"/>
    <mergeCell ref="X144:Y144"/>
    <mergeCell ref="P145:U145"/>
    <mergeCell ref="X145:Y145"/>
    <mergeCell ref="P146:U146"/>
    <mergeCell ref="X146:Y146"/>
    <mergeCell ref="G144:L144"/>
    <mergeCell ref="G145:L145"/>
    <mergeCell ref="G146:L146"/>
    <mergeCell ref="C146:F146"/>
    <mergeCell ref="M146:N146"/>
    <mergeCell ref="G137:L137"/>
    <mergeCell ref="P141:U141"/>
    <mergeCell ref="X141:Y141"/>
    <mergeCell ref="P142:U142"/>
    <mergeCell ref="X142:Y142"/>
    <mergeCell ref="P143:U143"/>
    <mergeCell ref="X143:Y143"/>
    <mergeCell ref="G141:L141"/>
    <mergeCell ref="G142:L142"/>
    <mergeCell ref="G143:L143"/>
    <mergeCell ref="P138:U138"/>
    <mergeCell ref="X138:Y138"/>
    <mergeCell ref="P139:U139"/>
    <mergeCell ref="X139:Y139"/>
    <mergeCell ref="P140:U140"/>
    <mergeCell ref="X140:Y140"/>
    <mergeCell ref="G138:L138"/>
    <mergeCell ref="G153:L153"/>
    <mergeCell ref="G154:L154"/>
    <mergeCell ref="G155:L155"/>
    <mergeCell ref="C153:F153"/>
    <mergeCell ref="C154:F154"/>
    <mergeCell ref="C155:F155"/>
    <mergeCell ref="M153:N153"/>
    <mergeCell ref="M154:N154"/>
    <mergeCell ref="M155:N155"/>
    <mergeCell ref="P150:U150"/>
    <mergeCell ref="X150:Y150"/>
    <mergeCell ref="P151:U151"/>
    <mergeCell ref="X151:Y151"/>
    <mergeCell ref="P152:U152"/>
    <mergeCell ref="X152:Y152"/>
    <mergeCell ref="G150:L150"/>
    <mergeCell ref="G151:L151"/>
    <mergeCell ref="G152:L152"/>
    <mergeCell ref="C150:F150"/>
    <mergeCell ref="C151:F151"/>
    <mergeCell ref="C152:F152"/>
    <mergeCell ref="M150:N150"/>
    <mergeCell ref="M151:N151"/>
    <mergeCell ref="M152:N152"/>
    <mergeCell ref="G159:L159"/>
    <mergeCell ref="G160:L160"/>
    <mergeCell ref="G161:L161"/>
    <mergeCell ref="C159:F159"/>
    <mergeCell ref="C160:F160"/>
    <mergeCell ref="C161:F161"/>
    <mergeCell ref="M159:N159"/>
    <mergeCell ref="M160:N160"/>
    <mergeCell ref="M161:N161"/>
    <mergeCell ref="P156:U156"/>
    <mergeCell ref="X156:Y156"/>
    <mergeCell ref="P157:U157"/>
    <mergeCell ref="X157:Y157"/>
    <mergeCell ref="P158:U158"/>
    <mergeCell ref="X158:Y158"/>
    <mergeCell ref="G156:L156"/>
    <mergeCell ref="G157:L157"/>
    <mergeCell ref="G158:L158"/>
    <mergeCell ref="C156:F156"/>
    <mergeCell ref="C157:F157"/>
    <mergeCell ref="C158:F158"/>
    <mergeCell ref="M156:N156"/>
    <mergeCell ref="M157:N157"/>
    <mergeCell ref="M158:N158"/>
    <mergeCell ref="P166:U166"/>
    <mergeCell ref="X166:Y166"/>
    <mergeCell ref="P167:U167"/>
    <mergeCell ref="X167:Y167"/>
    <mergeCell ref="G165:L165"/>
    <mergeCell ref="G166:L166"/>
    <mergeCell ref="G167:L167"/>
    <mergeCell ref="C165:F165"/>
    <mergeCell ref="C166:F166"/>
    <mergeCell ref="C167:F167"/>
    <mergeCell ref="M165:N165"/>
    <mergeCell ref="M166:N166"/>
    <mergeCell ref="M167:N167"/>
    <mergeCell ref="P162:U162"/>
    <mergeCell ref="X162:Y162"/>
    <mergeCell ref="P163:U163"/>
    <mergeCell ref="X163:Y163"/>
    <mergeCell ref="P164:U164"/>
    <mergeCell ref="X164:Y164"/>
    <mergeCell ref="G162:L162"/>
    <mergeCell ref="G163:L163"/>
    <mergeCell ref="G164:L164"/>
    <mergeCell ref="C162:F162"/>
    <mergeCell ref="C163:F163"/>
    <mergeCell ref="C164:F164"/>
    <mergeCell ref="M162:N162"/>
    <mergeCell ref="M163:N163"/>
    <mergeCell ref="M164:N164"/>
    <mergeCell ref="X172:Y172"/>
    <mergeCell ref="P173:U173"/>
    <mergeCell ref="X173:Y173"/>
    <mergeCell ref="G171:L171"/>
    <mergeCell ref="G172:L172"/>
    <mergeCell ref="G173:L173"/>
    <mergeCell ref="C171:F171"/>
    <mergeCell ref="C172:F172"/>
    <mergeCell ref="C173:F173"/>
    <mergeCell ref="M171:N171"/>
    <mergeCell ref="M172:N172"/>
    <mergeCell ref="M173:N173"/>
    <mergeCell ref="P168:U168"/>
    <mergeCell ref="X168:Y168"/>
    <mergeCell ref="P169:U169"/>
    <mergeCell ref="X169:Y169"/>
    <mergeCell ref="P170:U170"/>
    <mergeCell ref="X170:Y170"/>
    <mergeCell ref="G168:L168"/>
    <mergeCell ref="G169:L169"/>
    <mergeCell ref="G170:L170"/>
    <mergeCell ref="C168:F168"/>
    <mergeCell ref="C169:F169"/>
    <mergeCell ref="C170:F170"/>
    <mergeCell ref="M168:N168"/>
    <mergeCell ref="M169:N169"/>
    <mergeCell ref="M170:N170"/>
    <mergeCell ref="C143:F143"/>
    <mergeCell ref="C144:F144"/>
    <mergeCell ref="C145:F145"/>
    <mergeCell ref="G181:L181"/>
    <mergeCell ref="X179:Y179"/>
    <mergeCell ref="G177:L177"/>
    <mergeCell ref="G178:L178"/>
    <mergeCell ref="G179:L179"/>
    <mergeCell ref="C177:F177"/>
    <mergeCell ref="C178:F178"/>
    <mergeCell ref="C179:F179"/>
    <mergeCell ref="M177:N177"/>
    <mergeCell ref="M178:N178"/>
    <mergeCell ref="M179:N179"/>
    <mergeCell ref="P174:U174"/>
    <mergeCell ref="X174:Y174"/>
    <mergeCell ref="P175:U175"/>
    <mergeCell ref="X175:Y175"/>
    <mergeCell ref="P176:U176"/>
    <mergeCell ref="X176:Y176"/>
    <mergeCell ref="G174:L174"/>
    <mergeCell ref="G175:L175"/>
    <mergeCell ref="G176:L176"/>
    <mergeCell ref="C174:F174"/>
    <mergeCell ref="C175:F175"/>
    <mergeCell ref="C176:F176"/>
    <mergeCell ref="M174:N174"/>
    <mergeCell ref="M175:N175"/>
    <mergeCell ref="M176:N176"/>
    <mergeCell ref="P171:U171"/>
    <mergeCell ref="X171:Y171"/>
    <mergeCell ref="P172:U172"/>
    <mergeCell ref="M143:N143"/>
    <mergeCell ref="M144:N144"/>
    <mergeCell ref="M145:N145"/>
    <mergeCell ref="X181:Y181"/>
    <mergeCell ref="B115:E115"/>
    <mergeCell ref="P115:Q115"/>
    <mergeCell ref="P180:U180"/>
    <mergeCell ref="X180:Y180"/>
    <mergeCell ref="P181:U181"/>
    <mergeCell ref="X183:Y183"/>
    <mergeCell ref="G116:L116"/>
    <mergeCell ref="G117:L117"/>
    <mergeCell ref="G118:L118"/>
    <mergeCell ref="G119:L119"/>
    <mergeCell ref="G120:L120"/>
    <mergeCell ref="G121:L121"/>
    <mergeCell ref="G122:L122"/>
    <mergeCell ref="G123:L123"/>
    <mergeCell ref="G124:L124"/>
    <mergeCell ref="G125:L125"/>
    <mergeCell ref="G126:L126"/>
    <mergeCell ref="G127:L127"/>
    <mergeCell ref="G128:L128"/>
    <mergeCell ref="G129:L129"/>
    <mergeCell ref="G130:L130"/>
    <mergeCell ref="P177:U177"/>
    <mergeCell ref="X177:Y177"/>
    <mergeCell ref="P178:U178"/>
    <mergeCell ref="X178:Y178"/>
    <mergeCell ref="P179:U179"/>
    <mergeCell ref="C128:F128"/>
    <mergeCell ref="C142:F142"/>
    <mergeCell ref="C130:F130"/>
    <mergeCell ref="C131:F131"/>
    <mergeCell ref="C132:F132"/>
    <mergeCell ref="X186:Y186"/>
    <mergeCell ref="C49:F49"/>
    <mergeCell ref="C50:F50"/>
    <mergeCell ref="C51:F51"/>
    <mergeCell ref="C52:F52"/>
    <mergeCell ref="C53:F53"/>
    <mergeCell ref="C54:F54"/>
    <mergeCell ref="C55:F55"/>
    <mergeCell ref="C56:F56"/>
    <mergeCell ref="C57:F57"/>
    <mergeCell ref="C58:F58"/>
    <mergeCell ref="C59:F59"/>
    <mergeCell ref="C60:F60"/>
    <mergeCell ref="C61:F61"/>
    <mergeCell ref="C62:F62"/>
    <mergeCell ref="C63:F63"/>
    <mergeCell ref="C64:F64"/>
    <mergeCell ref="C65:F65"/>
    <mergeCell ref="C66:F66"/>
    <mergeCell ref="C67:F67"/>
    <mergeCell ref="C68:F68"/>
    <mergeCell ref="C69:F69"/>
    <mergeCell ref="G49:L49"/>
    <mergeCell ref="G50:L50"/>
    <mergeCell ref="G51:L51"/>
    <mergeCell ref="G52:L52"/>
    <mergeCell ref="G53:L53"/>
    <mergeCell ref="C147:F147"/>
    <mergeCell ref="M142:N142"/>
    <mergeCell ref="M180:N180"/>
    <mergeCell ref="M181:N181"/>
    <mergeCell ref="F47:I48"/>
    <mergeCell ref="C180:F180"/>
    <mergeCell ref="C181:F181"/>
    <mergeCell ref="M116:N116"/>
    <mergeCell ref="M117:N117"/>
    <mergeCell ref="M118:N118"/>
    <mergeCell ref="M119:N119"/>
    <mergeCell ref="M120:N120"/>
    <mergeCell ref="M121:N121"/>
    <mergeCell ref="M122:N122"/>
    <mergeCell ref="M123:N123"/>
    <mergeCell ref="M124:N124"/>
    <mergeCell ref="M125:N125"/>
    <mergeCell ref="M126:N126"/>
    <mergeCell ref="M127:N127"/>
    <mergeCell ref="M128:N128"/>
    <mergeCell ref="C116:F116"/>
    <mergeCell ref="C117:F117"/>
    <mergeCell ref="C118:F118"/>
    <mergeCell ref="C119:F119"/>
    <mergeCell ref="C120:F120"/>
    <mergeCell ref="C121:F121"/>
    <mergeCell ref="C122:F122"/>
    <mergeCell ref="C123:F123"/>
    <mergeCell ref="C124:F124"/>
    <mergeCell ref="C125:F125"/>
    <mergeCell ref="C126:F126"/>
    <mergeCell ref="C127:F127"/>
    <mergeCell ref="M131:N131"/>
    <mergeCell ref="C129:F129"/>
    <mergeCell ref="M132:N132"/>
    <mergeCell ref="M133:N133"/>
    <mergeCell ref="M134:N134"/>
    <mergeCell ref="M135:N135"/>
    <mergeCell ref="M136:N136"/>
    <mergeCell ref="M137:N137"/>
    <mergeCell ref="M138:N138"/>
    <mergeCell ref="M139:N139"/>
    <mergeCell ref="M140:N140"/>
    <mergeCell ref="M141:N141"/>
    <mergeCell ref="G180:L180"/>
    <mergeCell ref="E205:F205"/>
    <mergeCell ref="C205:D205"/>
    <mergeCell ref="C206:D206"/>
    <mergeCell ref="E206:F206"/>
    <mergeCell ref="G205:J205"/>
    <mergeCell ref="G206:J206"/>
    <mergeCell ref="K205:N205"/>
    <mergeCell ref="K206:N206"/>
    <mergeCell ref="C133:F133"/>
    <mergeCell ref="C134:F134"/>
    <mergeCell ref="C135:F135"/>
    <mergeCell ref="C136:F136"/>
    <mergeCell ref="C137:F137"/>
    <mergeCell ref="C138:F138"/>
    <mergeCell ref="C139:F139"/>
    <mergeCell ref="C140:F140"/>
    <mergeCell ref="C141:F141"/>
    <mergeCell ref="G147:L147"/>
    <mergeCell ref="G148:L148"/>
    <mergeCell ref="G149:L149"/>
    <mergeCell ref="C148:F148"/>
    <mergeCell ref="E211:F211"/>
    <mergeCell ref="G211:J211"/>
    <mergeCell ref="K211:N211"/>
    <mergeCell ref="C212:D212"/>
    <mergeCell ref="E212:F212"/>
    <mergeCell ref="G212:J212"/>
    <mergeCell ref="K212:N212"/>
    <mergeCell ref="C213:D213"/>
    <mergeCell ref="E213:F213"/>
    <mergeCell ref="G213:J213"/>
    <mergeCell ref="K213:N213"/>
    <mergeCell ref="C214:D214"/>
    <mergeCell ref="E214:F214"/>
    <mergeCell ref="G214:J214"/>
    <mergeCell ref="K214:N214"/>
    <mergeCell ref="C219:D219"/>
    <mergeCell ref="E219:F219"/>
    <mergeCell ref="G219:J219"/>
    <mergeCell ref="K219:N219"/>
    <mergeCell ref="C227:D227"/>
    <mergeCell ref="E227:F227"/>
    <mergeCell ref="G227:J227"/>
    <mergeCell ref="K227:N227"/>
    <mergeCell ref="C228:D228"/>
    <mergeCell ref="E228:F228"/>
    <mergeCell ref="G228:J228"/>
    <mergeCell ref="K228:N228"/>
    <mergeCell ref="C229:D229"/>
    <mergeCell ref="E229:F229"/>
    <mergeCell ref="G229:J229"/>
    <mergeCell ref="K229:N229"/>
    <mergeCell ref="C230:D230"/>
    <mergeCell ref="E230:F230"/>
    <mergeCell ref="G230:J230"/>
    <mergeCell ref="K230:N230"/>
    <mergeCell ref="C233:D233"/>
    <mergeCell ref="E233:F233"/>
    <mergeCell ref="G233:J233"/>
    <mergeCell ref="K233:N233"/>
    <mergeCell ref="G237:J237"/>
    <mergeCell ref="K237:N237"/>
    <mergeCell ref="C240:D240"/>
    <mergeCell ref="E240:F240"/>
    <mergeCell ref="G240:J240"/>
    <mergeCell ref="K240:N240"/>
    <mergeCell ref="C241:D241"/>
    <mergeCell ref="E241:F241"/>
    <mergeCell ref="G241:J241"/>
    <mergeCell ref="K241:N241"/>
    <mergeCell ref="C242:D242"/>
    <mergeCell ref="E242:F242"/>
    <mergeCell ref="G242:J242"/>
    <mergeCell ref="K242:N242"/>
    <mergeCell ref="C243:D243"/>
    <mergeCell ref="E243:F243"/>
    <mergeCell ref="G243:J243"/>
    <mergeCell ref="K243:N243"/>
    <mergeCell ref="G252:J252"/>
    <mergeCell ref="K252:N252"/>
    <mergeCell ref="C253:D253"/>
    <mergeCell ref="E253:F253"/>
    <mergeCell ref="G253:J253"/>
    <mergeCell ref="K253:N253"/>
    <mergeCell ref="C256:D256"/>
    <mergeCell ref="E256:F256"/>
    <mergeCell ref="G256:J256"/>
    <mergeCell ref="K256:N256"/>
    <mergeCell ref="C257:D257"/>
    <mergeCell ref="E257:F257"/>
    <mergeCell ref="G257:J257"/>
    <mergeCell ref="K257:N257"/>
    <mergeCell ref="C258:D258"/>
    <mergeCell ref="E258:F258"/>
    <mergeCell ref="G258:J258"/>
    <mergeCell ref="K258:N258"/>
    <mergeCell ref="G281:J281"/>
    <mergeCell ref="K281:N281"/>
    <mergeCell ref="C263:D263"/>
    <mergeCell ref="E263:F263"/>
    <mergeCell ref="G263:J263"/>
    <mergeCell ref="K263:N263"/>
    <mergeCell ref="C264:D264"/>
    <mergeCell ref="E264:F264"/>
    <mergeCell ref="G264:J264"/>
    <mergeCell ref="K264:N264"/>
    <mergeCell ref="C265:D265"/>
    <mergeCell ref="E265:F265"/>
    <mergeCell ref="G265:J265"/>
    <mergeCell ref="K265:N265"/>
    <mergeCell ref="C266:D266"/>
    <mergeCell ref="E266:F266"/>
    <mergeCell ref="G266:J266"/>
    <mergeCell ref="K266:N266"/>
    <mergeCell ref="C267:D267"/>
    <mergeCell ref="E267:F267"/>
    <mergeCell ref="G267:J267"/>
    <mergeCell ref="K267:N267"/>
    <mergeCell ref="P68:T68"/>
    <mergeCell ref="P69:T69"/>
    <mergeCell ref="G287:J287"/>
    <mergeCell ref="K287:N287"/>
    <mergeCell ref="C288:D288"/>
    <mergeCell ref="E288:F288"/>
    <mergeCell ref="G288:J288"/>
    <mergeCell ref="K288:N288"/>
    <mergeCell ref="C289:D289"/>
    <mergeCell ref="E289:F289"/>
    <mergeCell ref="G289:J289"/>
    <mergeCell ref="K289:N289"/>
    <mergeCell ref="C290:D290"/>
    <mergeCell ref="E290:F290"/>
    <mergeCell ref="G290:J290"/>
    <mergeCell ref="K290:N290"/>
    <mergeCell ref="G273:J273"/>
    <mergeCell ref="K273:N273"/>
    <mergeCell ref="C274:D274"/>
    <mergeCell ref="E274:F274"/>
    <mergeCell ref="G274:J274"/>
    <mergeCell ref="K274:N274"/>
    <mergeCell ref="C279:D279"/>
    <mergeCell ref="E279:F279"/>
    <mergeCell ref="G279:J279"/>
    <mergeCell ref="K279:N279"/>
    <mergeCell ref="C280:D280"/>
    <mergeCell ref="E280:F280"/>
    <mergeCell ref="G280:J280"/>
    <mergeCell ref="K280:N280"/>
    <mergeCell ref="C281:D281"/>
    <mergeCell ref="E281:F281"/>
  </mergeCells>
  <conditionalFormatting sqref="C206:D295">
    <cfRule type="expression" dxfId="11" priority="8">
      <formula>$B206&lt;&gt;"Vara"</formula>
    </cfRule>
  </conditionalFormatting>
  <conditionalFormatting sqref="E206:F295">
    <cfRule type="expression" dxfId="10" priority="7">
      <formula>$B206&lt;&gt;"Tjänst"</formula>
    </cfRule>
  </conditionalFormatting>
  <conditionalFormatting sqref="G206:J295">
    <cfRule type="expression" dxfId="9" priority="3">
      <formula>$C206=""</formula>
    </cfRule>
  </conditionalFormatting>
  <dataValidations count="17">
    <dataValidation type="list" showInputMessage="1" showErrorMessage="1" sqref="B301:C390 C206:D295" xr:uid="{DE467056-9FDA-4A15-9A0B-8866D7B12C2D}">
      <formula1>$AD$50:$AD$109</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5DE7174B-DD78-4A64-A79E-CCAAA8799A53}">
      <formula1>40817</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57AE4E1A-C334-48C9-B404-00F0D1C090CC}">
      <formula1>40909</formula1>
      <formula2>47484</formula2>
    </dataValidation>
    <dataValidation type="list" allowBlank="1" showInputMessage="1" showErrorMessage="1" sqref="M117:M181 M50:M109" xr:uid="{7FEEE5FE-D490-4B56-B77A-63A5C53CF9C2}">
      <formula1>ValBilaga</formula1>
    </dataValidation>
    <dataValidation type="list" allowBlank="1" showInputMessage="1" showErrorMessage="1" sqref="B190:J190" xr:uid="{3E4BAEEB-73A5-4551-BB98-23C95E8AE5A7}">
      <formula1>TblGrundTilldeln</formula1>
    </dataValidation>
    <dataValidation type="list" allowBlank="1" showInputMessage="1" showErrorMessage="1" sqref="B40 B43:K43" xr:uid="{B96CACB8-ED3B-4220-A8CD-71D4A018EFAA}">
      <formula1>TblDelområde</formula1>
    </dataValidation>
    <dataValidation type="list" allowBlank="1" showInputMessage="1" showErrorMessage="1" sqref="B391:C391" xr:uid="{3E0281CF-B1AC-461C-A0B3-00B75D1DA935}">
      <formula1>ResVarTja</formula1>
    </dataValidation>
    <dataValidation type="list" allowBlank="1" showInputMessage="1" showErrorMessage="1" sqref="K391" xr:uid="{E3AD93A6-450D-4DD7-95D0-30D2AD594F4E}">
      <formula1>"Välj typ av krav,Bör-krav,Ska-krav"</formula1>
    </dataValidation>
    <dataValidation type="date" errorStyle="information" allowBlank="1" showInputMessage="1" showErrorMessage="1" errorTitle="Fel" error="Ange datum i datumformatet ÅÅÅÅ-MM-DD" promptTitle="Datum" prompt="Datum i datumformatet ÅÅÅÅ-MM-DD" sqref="D38" xr:uid="{32721C39-BE55-471D-8CBB-F8EFCEB3403A}">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C2B7A1CD-644B-4E38-8CDA-595B2EF91F52}">
      <formula1>40817</formula1>
      <formula2>42308</formula2>
    </dataValidation>
    <dataValidation allowBlank="1" showErrorMessage="1" sqref="B41:I41" xr:uid="{BF4D9B8D-4462-4F11-9890-0EFC15B063F9}"/>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AEC5F1B1-913C-49B7-B7BE-47710CBA12BE}">
      <formula1>40817</formula1>
      <formula2>47484</formula2>
    </dataValidation>
    <dataValidation type="date" errorStyle="information" allowBlank="1" showInputMessage="1" showErrorMessage="1" errorTitle="Fel" error="Ange datum i datumformatet ÅÅÅÅ-MM-DD" promptTitle="Datum" prompt="Datum i datumformatet ÅÅÅÅ-MM-DD" sqref="D34:E34" xr:uid="{4CFB7A70-722B-4A93-AAAA-3280011B0D4B}">
      <formula1>40817</formula1>
      <formula2>47484</formula2>
    </dataValidation>
    <dataValidation type="list" allowBlank="1" showInputMessage="1" showErrorMessage="1" sqref="T409 P17:P18 Q460 T415 T421 T429 P206:P295 P301:P391" xr:uid="{0966F1EC-12E7-463F-A8C9-A443DAD765E5}">
      <formula1>"Ja,Nej"</formula1>
    </dataValidation>
    <dataValidation type="list" showInputMessage="1" showErrorMessage="1" sqref="B206:B295" xr:uid="{CB23E888-5C7B-4B41-A6E1-B0603B68C4C4}">
      <formula1>TblVaraTjanstAlt</formula1>
    </dataValidation>
    <dataValidation type="list" allowBlank="1" showInputMessage="1" showErrorMessage="1" sqref="G206:J295" xr:uid="{EBFFBA53-EC6E-4596-AC37-EC6F3435E33B}">
      <formula1>TblSkaKravFKU</formula1>
    </dataValidation>
    <dataValidation type="list" showInputMessage="1" showErrorMessage="1" sqref="E206:F295" xr:uid="{F285D08E-984B-441E-BCF0-1E16C702A577}">
      <formula1>$AD$117:$AD$181</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20" id="{C3B8AB45-FCB0-437D-8DB4-80B1AE026717}">
            <xm:f>Information!$D$13&lt;&gt;"Ja"</xm:f>
            <x14:dxf>
              <font>
                <color theme="0"/>
              </font>
              <fill>
                <patternFill patternType="none">
                  <bgColor auto="1"/>
                </patternFill>
              </fill>
              <border>
                <left/>
                <right/>
                <top/>
                <bottom/>
                <vertical/>
                <horizontal/>
              </border>
            </x14:dxf>
          </x14:cfRule>
          <xm:sqref>A1:ZZ999</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ADF1B42F-6B76-4DF2-AE1C-024EC4A10F25}">
          <x14:formula1>
            <xm:f>Admin!$AJ$61:$AJ$105</xm:f>
          </x14:formula1>
          <xm:sqref>P9:U9</xm:sqref>
        </x14:dataValidation>
        <x14:dataValidation type="list" allowBlank="1" showInputMessage="1" showErrorMessage="1" xr:uid="{63CB2CCC-3758-4ED9-A5A1-80B8DB38C2FD}">
          <x14:formula1>
            <xm:f>Admin!$F$37:$F$44</xm:f>
          </x14:formula1>
          <xm:sqref>D391:E391</xm:sqref>
        </x14:dataValidation>
        <x14:dataValidation type="list" allowBlank="1" showInputMessage="1" showErrorMessage="1" xr:uid="{1CA2FE8F-243F-4DC3-B94D-5B53EA2BC9D2}">
          <x14:formula1>
            <xm:f>Admin!#REF!</xm:f>
          </x14:formula1>
          <xm:sqref>D316:G322</xm:sqref>
        </x14:dataValidation>
        <x14:dataValidation type="list" allowBlank="1" showInputMessage="1" showErrorMessage="1" xr:uid="{11A96EC7-7366-4D7C-ACA4-805808265C4D}">
          <x14:formula1>
            <xm:f>Admin!$S$3:$S$18</xm:f>
          </x14:formula1>
          <xm:sqref>C117:C181</xm:sqref>
        </x14:dataValidation>
        <x14:dataValidation type="list" allowBlank="1" showInputMessage="1" showErrorMessage="1" xr:uid="{844DE6FE-CBA5-4D06-95C5-31F1C703DDFB}">
          <x14:formula1>
            <xm:f>Admin!$N204:$U204</xm:f>
          </x14:formula1>
          <xm:sqref>D301:G305</xm:sqref>
        </x14:dataValidation>
        <x14:dataValidation type="list" allowBlank="1" showInputMessage="1" showErrorMessage="1" xr:uid="{B5142704-15B8-435D-B03D-173EDCF2EFC5}">
          <x14:formula1>
            <xm:f>Admin!$N221:$U221</xm:f>
          </x14:formula1>
          <xm:sqref>D358:G363</xm:sqref>
        </x14:dataValidation>
        <x14:dataValidation type="list" allowBlank="1" showInputMessage="1" showErrorMessage="1" xr:uid="{2ADBB464-FCAC-42F2-9FDA-123224C6CEA0}">
          <x14:formula1>
            <xm:f>Admin!$N217:$U217</xm:f>
          </x14:formula1>
          <xm:sqref>D349:G357 D324:G330</xm:sqref>
        </x14:dataValidation>
        <x14:dataValidation type="list" allowBlank="1" showInputMessage="1" showErrorMessage="1" xr:uid="{E4ADF25B-0DBC-41C1-9D20-D36888E88830}">
          <x14:formula1>
            <xm:f>Admin!$N201:$U201</xm:f>
          </x14:formula1>
          <xm:sqref>D364:G390 D331:G348 D323:G323</xm:sqref>
        </x14:dataValidation>
        <x14:dataValidation type="list" allowBlank="1" showInputMessage="1" showErrorMessage="1" xr:uid="{43E93448-38D9-44DF-BACE-2BBAAB6C758A}">
          <x14:formula1>
            <xm:f>Admin!$N191:$U191</xm:f>
          </x14:formula1>
          <xm:sqref>D306:G315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7B06C-53E7-4F2A-A878-BD17F37CCFF1}">
  <sheetPr codeName="Sheet8"/>
  <dimension ref="A2:AT493"/>
  <sheetViews>
    <sheetView showGridLines="0" zoomScaleNormal="100" workbookViewId="0">
      <selection activeCell="AP2" sqref="AP2"/>
    </sheetView>
  </sheetViews>
  <sheetFormatPr defaultColWidth="9.1796875" defaultRowHeight="12.5" x14ac:dyDescent="0.25"/>
  <cols>
    <col min="1" max="1" width="4.1796875" style="177" customWidth="1"/>
    <col min="2" max="2" width="13" style="23" customWidth="1"/>
    <col min="3" max="4" width="12.7265625" style="23" customWidth="1"/>
    <col min="5" max="8" width="11.7265625" style="23" customWidth="1"/>
    <col min="9" max="10" width="10.26953125" style="23" customWidth="1"/>
    <col min="11" max="11" width="14.1796875" style="23" customWidth="1"/>
    <col min="12" max="12" width="16" style="23" customWidth="1"/>
    <col min="13" max="14" width="12.7265625" style="23" customWidth="1"/>
    <col min="15" max="15" width="3.26953125" style="23" customWidth="1"/>
    <col min="16" max="17" width="19.1796875" style="23" customWidth="1"/>
    <col min="18" max="18" width="13.453125" style="23" customWidth="1"/>
    <col min="19" max="19" width="12.81640625" style="23" customWidth="1"/>
    <col min="20" max="20" width="9.54296875" style="23" customWidth="1"/>
    <col min="21" max="21" width="20.7265625" style="23" customWidth="1"/>
    <col min="22" max="23" width="10.7265625" style="23" customWidth="1"/>
    <col min="24" max="25" width="8.7265625" style="23" customWidth="1"/>
    <col min="26" max="26" width="9.54296875" style="23" hidden="1" customWidth="1"/>
    <col min="27" max="28" width="9.1796875" style="23" hidden="1" customWidth="1"/>
    <col min="29" max="29" width="12.54296875" style="23" hidden="1" customWidth="1"/>
    <col min="30" max="32" width="8.453125" style="23" hidden="1" customWidth="1"/>
    <col min="33" max="34" width="9.7265625" style="23" hidden="1" customWidth="1"/>
    <col min="35" max="35" width="8.453125" style="23" hidden="1" customWidth="1"/>
    <col min="36" max="37" width="7.7265625" style="23" hidden="1" customWidth="1"/>
    <col min="38" max="39" width="8.7265625" style="23" hidden="1" customWidth="1"/>
    <col min="40" max="40" width="7.7265625" style="23" hidden="1" customWidth="1"/>
    <col min="41" max="41" width="9.1796875" style="23" hidden="1" customWidth="1"/>
    <col min="42" max="43" width="9.1796875" style="23" customWidth="1"/>
    <col min="44" max="44" width="10.453125" style="23" customWidth="1"/>
    <col min="45" max="50" width="9.1796875" style="23" customWidth="1"/>
    <col min="51" max="16384" width="9.1796875" style="23"/>
  </cols>
  <sheetData>
    <row r="2" spans="1:46" ht="13" x14ac:dyDescent="0.25">
      <c r="G2" s="24"/>
      <c r="J2" s="38"/>
      <c r="M2" s="45"/>
      <c r="O2" s="20"/>
      <c r="W2" s="20" t="str">
        <f>"Diarienummer avropsberättigad : "&amp;B15</f>
        <v xml:space="preserve">Diarienummer avropsberättigad : </v>
      </c>
      <c r="AC2" s="20"/>
      <c r="AH2" s="48"/>
      <c r="AI2" s="48"/>
      <c r="AJ2" s="48"/>
      <c r="AK2" s="48"/>
      <c r="AL2" s="48"/>
      <c r="AM2" s="48"/>
      <c r="AN2" s="48"/>
      <c r="AO2" s="48"/>
      <c r="AP2" s="48"/>
      <c r="AQ2" s="48"/>
      <c r="AR2" s="48"/>
      <c r="AS2" s="48"/>
      <c r="AT2" s="48"/>
    </row>
    <row r="3" spans="1:46" ht="25" x14ac:dyDescent="0.25">
      <c r="B3" s="649" t="s">
        <v>13</v>
      </c>
      <c r="C3" s="649"/>
      <c r="D3" s="650"/>
      <c r="E3" s="650"/>
      <c r="P3" s="649" t="s">
        <v>14</v>
      </c>
      <c r="Q3" s="651"/>
      <c r="R3" s="650"/>
      <c r="T3" s="507" t="str">
        <f>IF(LarmStatus,"Minst ett av de obligatoriska kraven är inte ifyllda eller besvarade med Nej","")</f>
        <v>Minst ett av de obligatoriska kraven är inte ifyllda eller besvarade med Nej</v>
      </c>
      <c r="U3" s="507"/>
      <c r="V3" s="507"/>
      <c r="W3" s="507"/>
      <c r="X3" s="24"/>
      <c r="Y3" s="24"/>
      <c r="Z3" s="24"/>
      <c r="AB3" s="24"/>
      <c r="AD3" s="54"/>
      <c r="AH3" s="24" t="b">
        <f>OR(AH4:AH1128)</f>
        <v>1</v>
      </c>
    </row>
    <row r="4" spans="1:46" ht="32.25" customHeight="1" x14ac:dyDescent="0.45">
      <c r="B4" s="652" t="s">
        <v>15</v>
      </c>
      <c r="C4" s="653"/>
      <c r="D4" s="653"/>
      <c r="E4" s="653"/>
      <c r="F4" s="653"/>
      <c r="G4" s="653"/>
      <c r="H4" s="653"/>
      <c r="I4" s="653"/>
      <c r="J4" s="656" t="s">
        <v>16</v>
      </c>
      <c r="K4" s="657"/>
      <c r="L4" s="657"/>
      <c r="M4" s="657"/>
      <c r="N4" s="657"/>
      <c r="O4" s="658"/>
      <c r="P4" s="659" t="s">
        <v>17</v>
      </c>
      <c r="Q4" s="659"/>
      <c r="R4" s="659"/>
      <c r="S4" s="659"/>
      <c r="T4" s="659"/>
      <c r="U4" s="659"/>
      <c r="V4" s="659"/>
      <c r="W4" s="660"/>
      <c r="Z4" s="25"/>
    </row>
    <row r="5" spans="1:46" ht="63" customHeight="1" x14ac:dyDescent="0.25">
      <c r="B5" s="654"/>
      <c r="C5" s="655"/>
      <c r="D5" s="655"/>
      <c r="E5" s="655"/>
      <c r="F5" s="655"/>
      <c r="G5" s="655"/>
      <c r="H5" s="655"/>
      <c r="I5" s="655"/>
      <c r="J5" s="663" t="s">
        <v>18</v>
      </c>
      <c r="K5" s="664"/>
      <c r="L5" s="664"/>
      <c r="M5" s="664"/>
      <c r="N5" s="664"/>
      <c r="O5" s="665"/>
      <c r="P5" s="661"/>
      <c r="Q5" s="661"/>
      <c r="R5" s="661"/>
      <c r="S5" s="661"/>
      <c r="T5" s="661"/>
      <c r="U5" s="661"/>
      <c r="V5" s="661"/>
      <c r="W5" s="662"/>
      <c r="AB5" s="1"/>
      <c r="AC5" s="26"/>
      <c r="AD5" s="26"/>
      <c r="AE5" s="26"/>
      <c r="AF5" s="26"/>
    </row>
    <row r="6" spans="1:46" ht="26.25" customHeight="1" x14ac:dyDescent="0.25">
      <c r="B6" s="641" t="s">
        <v>19</v>
      </c>
      <c r="C6" s="641"/>
      <c r="D6" s="641"/>
      <c r="E6" s="641"/>
      <c r="F6" s="641"/>
      <c r="G6" s="641"/>
      <c r="H6" s="641"/>
      <c r="I6" s="641"/>
      <c r="J6" s="642" t="s">
        <v>20</v>
      </c>
      <c r="K6" s="643"/>
      <c r="L6" s="643"/>
      <c r="M6" s="643"/>
      <c r="N6" s="643"/>
      <c r="O6" s="644"/>
      <c r="P6" s="24"/>
      <c r="Q6" s="5"/>
      <c r="R6" s="5"/>
      <c r="S6" s="5"/>
      <c r="T6" s="5"/>
      <c r="U6" s="5"/>
      <c r="V6" s="5"/>
      <c r="W6" s="5"/>
      <c r="AB6" s="1"/>
      <c r="AC6" s="26"/>
      <c r="AD6" s="26"/>
      <c r="AE6" s="26"/>
      <c r="AF6" s="26"/>
    </row>
    <row r="7" spans="1:46" ht="18" customHeight="1" x14ac:dyDescent="0.25">
      <c r="B7" s="645" t="s">
        <v>21</v>
      </c>
      <c r="C7" s="645"/>
      <c r="D7" s="645"/>
      <c r="E7" s="645"/>
      <c r="F7" s="645"/>
      <c r="G7" s="645"/>
      <c r="H7" s="645"/>
      <c r="I7" s="645"/>
      <c r="J7" s="642"/>
      <c r="K7" s="643"/>
      <c r="L7" s="643"/>
      <c r="M7" s="643"/>
      <c r="N7" s="643"/>
      <c r="O7" s="644"/>
      <c r="P7" s="359" t="s">
        <v>22</v>
      </c>
      <c r="Q7" s="5"/>
      <c r="R7" s="5"/>
      <c r="S7" s="5"/>
      <c r="T7" s="5"/>
      <c r="U7" s="5"/>
      <c r="V7" s="5"/>
      <c r="W7" s="5"/>
      <c r="AB7" s="1"/>
      <c r="AC7" s="26"/>
      <c r="AD7" s="26"/>
      <c r="AE7" s="26"/>
      <c r="AF7" s="26"/>
    </row>
    <row r="8" spans="1:46" ht="27.75" customHeight="1" x14ac:dyDescent="0.25">
      <c r="B8" s="611" t="s">
        <v>23</v>
      </c>
      <c r="C8" s="612"/>
      <c r="D8" s="612"/>
      <c r="E8" s="612"/>
      <c r="F8" s="612"/>
      <c r="G8" s="612"/>
      <c r="H8" s="611" t="s">
        <v>24</v>
      </c>
      <c r="I8" s="613"/>
      <c r="J8" s="646" t="s">
        <v>25</v>
      </c>
      <c r="K8" s="647"/>
      <c r="L8" s="647"/>
      <c r="M8" s="647"/>
      <c r="N8" s="647"/>
      <c r="O8" s="648"/>
      <c r="P8" s="622" t="s">
        <v>26</v>
      </c>
      <c r="Q8" s="622"/>
      <c r="R8" s="622"/>
      <c r="S8" s="622"/>
      <c r="T8" s="622"/>
      <c r="U8" s="622"/>
      <c r="V8" s="622" t="s">
        <v>24</v>
      </c>
      <c r="W8" s="622"/>
      <c r="AB8" s="1"/>
      <c r="AC8" s="26"/>
      <c r="AD8" s="26"/>
      <c r="AE8" s="26"/>
      <c r="AF8" s="26"/>
    </row>
    <row r="9" spans="1:46" ht="19.5" customHeight="1" x14ac:dyDescent="0.25">
      <c r="B9" s="666"/>
      <c r="C9" s="667"/>
      <c r="D9" s="667"/>
      <c r="E9" s="667"/>
      <c r="F9" s="667"/>
      <c r="G9" s="667"/>
      <c r="H9" s="666"/>
      <c r="I9" s="668"/>
      <c r="J9" s="672" t="s">
        <v>27</v>
      </c>
      <c r="K9" s="673"/>
      <c r="L9" s="673"/>
      <c r="M9" s="673"/>
      <c r="N9" s="673"/>
      <c r="O9" s="674"/>
      <c r="P9" s="675"/>
      <c r="Q9" s="675"/>
      <c r="R9" s="675"/>
      <c r="S9" s="675"/>
      <c r="T9" s="675"/>
      <c r="U9" s="675"/>
      <c r="V9" s="621" t="str">
        <f>IFERROR(INDEX(Admin!$E$61:$E$105,MATCH('1 Spec. - 3. Mervärdesmodell'!$P$9,Admin!$C$61:$C$105,0)),"")</f>
        <v/>
      </c>
      <c r="W9" s="621"/>
      <c r="AB9" s="1"/>
      <c r="AC9" s="26"/>
      <c r="AD9" s="26"/>
      <c r="AE9" s="26"/>
      <c r="AF9" s="26"/>
    </row>
    <row r="10" spans="1:46" s="26" customFormat="1" ht="27.75" customHeight="1" x14ac:dyDescent="0.25">
      <c r="A10" s="178"/>
      <c r="B10" s="610" t="s">
        <v>28</v>
      </c>
      <c r="C10" s="610"/>
      <c r="D10" s="610"/>
      <c r="E10" s="610" t="s">
        <v>29</v>
      </c>
      <c r="F10" s="610"/>
      <c r="G10" s="610"/>
      <c r="H10" s="610" t="s">
        <v>30</v>
      </c>
      <c r="I10" s="610"/>
      <c r="J10" s="669" t="str">
        <f>'1 Spec. - 1. Lägsta pris'!J10</f>
        <v>Version 1.5</v>
      </c>
      <c r="K10" s="670"/>
      <c r="L10" s="670"/>
      <c r="M10" s="670"/>
      <c r="N10" s="670"/>
      <c r="O10" s="671"/>
      <c r="P10" s="622" t="s">
        <v>31</v>
      </c>
      <c r="Q10" s="622"/>
      <c r="R10" s="622"/>
      <c r="S10" s="622"/>
      <c r="T10" s="622" t="s">
        <v>32</v>
      </c>
      <c r="U10" s="622"/>
      <c r="V10" s="622"/>
      <c r="W10" s="622"/>
      <c r="AB10" s="1"/>
    </row>
    <row r="11" spans="1:46" ht="19.5" customHeight="1" x14ac:dyDescent="0.25">
      <c r="B11" s="620"/>
      <c r="C11" s="620"/>
      <c r="D11" s="620"/>
      <c r="E11" s="620"/>
      <c r="F11" s="620"/>
      <c r="G11" s="620"/>
      <c r="H11" s="620"/>
      <c r="I11" s="620"/>
      <c r="P11" s="621" t="str">
        <f>IFERROR(INDEX(Admin!$L$61:$L$105,MATCH('1 Spec. - 3. Mervärdesmodell'!$P$9,Admin!$C$61:$C$105,0)),"")</f>
        <v/>
      </c>
      <c r="Q11" s="621"/>
      <c r="R11" s="621"/>
      <c r="S11" s="621"/>
      <c r="T11" s="621" t="str">
        <f>IFERROR(INDEX(Admin!$N$61:$N$105,MATCH('1 Spec. - 3. Mervärdesmodell'!$P$9,Admin!$C$61:$C$105,0)),"")</f>
        <v/>
      </c>
      <c r="U11" s="621"/>
      <c r="V11" s="621"/>
      <c r="W11" s="621"/>
      <c r="AB11" s="1"/>
      <c r="AC11" s="26"/>
      <c r="AD11" s="26"/>
      <c r="AE11" s="26"/>
      <c r="AF11" s="26"/>
    </row>
    <row r="12" spans="1:46" ht="27.75" customHeight="1" x14ac:dyDescent="0.25">
      <c r="B12" s="610" t="s">
        <v>33</v>
      </c>
      <c r="C12" s="610"/>
      <c r="D12" s="610"/>
      <c r="E12" s="610" t="s">
        <v>31</v>
      </c>
      <c r="F12" s="610"/>
      <c r="G12" s="610"/>
      <c r="H12" s="610" t="s">
        <v>34</v>
      </c>
      <c r="I12" s="610"/>
      <c r="P12" s="622" t="s">
        <v>28</v>
      </c>
      <c r="Q12" s="622"/>
      <c r="R12" s="622"/>
      <c r="S12" s="511"/>
      <c r="T12" s="622" t="s">
        <v>29</v>
      </c>
      <c r="U12" s="622"/>
      <c r="V12" s="622" t="s">
        <v>30</v>
      </c>
      <c r="W12" s="622"/>
      <c r="AB12" s="1"/>
      <c r="AC12" s="26"/>
      <c r="AD12" s="26"/>
      <c r="AE12" s="26"/>
      <c r="AF12" s="26"/>
    </row>
    <row r="13" spans="1:46" ht="19.5" customHeight="1" x14ac:dyDescent="0.25">
      <c r="B13" s="620"/>
      <c r="C13" s="620"/>
      <c r="D13" s="620"/>
      <c r="E13" s="620"/>
      <c r="F13" s="620"/>
      <c r="G13" s="620"/>
      <c r="H13" s="620"/>
      <c r="I13" s="620"/>
      <c r="P13" s="604" t="str">
        <f>IFERROR(INDEX(Admin!$F$61:$F$105,MATCH('1 Spec. - 3. Mervärdesmodell'!$P$9,Admin!$C$61:$C$105,0)),"")</f>
        <v/>
      </c>
      <c r="Q13" s="605"/>
      <c r="R13" s="605"/>
      <c r="S13" s="606"/>
      <c r="T13" s="621" t="str">
        <f>IFERROR(INDEX(Admin!$G$61:$G$105,MATCH('1 Spec. - 3. Mervärdesmodell'!$P$9,Admin!$C$61:$C$105,0)),"")</f>
        <v/>
      </c>
      <c r="U13" s="621"/>
      <c r="V13" s="621" t="str">
        <f>IFERROR(INDEX(Admin!$H$61:$H$105,MATCH('1 Spec. - 3. Mervärdesmodell'!$P$9,Admin!$C$61:$C$105,0)),"")</f>
        <v/>
      </c>
      <c r="W13" s="621"/>
      <c r="AB13" s="1"/>
      <c r="AC13" s="26"/>
      <c r="AD13" s="26"/>
      <c r="AE13" s="26"/>
      <c r="AF13" s="26"/>
    </row>
    <row r="14" spans="1:46" ht="27.75" customHeight="1" x14ac:dyDescent="0.25">
      <c r="B14" s="610" t="s">
        <v>35</v>
      </c>
      <c r="C14" s="610"/>
      <c r="D14" s="610"/>
      <c r="E14" s="611" t="s">
        <v>32</v>
      </c>
      <c r="F14" s="612"/>
      <c r="G14" s="612"/>
      <c r="H14" s="612"/>
      <c r="I14" s="613"/>
      <c r="P14" s="511" t="s">
        <v>34</v>
      </c>
      <c r="Q14" s="512"/>
      <c r="R14" s="512"/>
      <c r="S14" s="512"/>
      <c r="T14" s="511" t="s">
        <v>36</v>
      </c>
      <c r="U14" s="512"/>
      <c r="V14" s="512"/>
      <c r="W14" s="602"/>
      <c r="AB14" s="1"/>
      <c r="AC14" s="26"/>
      <c r="AD14" s="26"/>
      <c r="AE14" s="26"/>
      <c r="AF14" s="26"/>
    </row>
    <row r="15" spans="1:46" ht="19.5" customHeight="1" x14ac:dyDescent="0.25">
      <c r="B15" s="620"/>
      <c r="C15" s="620"/>
      <c r="D15" s="620"/>
      <c r="E15" s="666"/>
      <c r="F15" s="667"/>
      <c r="G15" s="667"/>
      <c r="H15" s="667"/>
      <c r="I15" s="668"/>
      <c r="P15" s="604" t="str">
        <f>IFERROR(INDEX(Admin!$M$61:$M$105,MATCH($P$9,Admin!$C$61:$C$105,0)),"")</f>
        <v/>
      </c>
      <c r="Q15" s="605"/>
      <c r="R15" s="605"/>
      <c r="S15" s="606"/>
      <c r="T15" s="604"/>
      <c r="U15" s="605"/>
      <c r="V15" s="605"/>
      <c r="W15" s="606"/>
      <c r="AB15" s="1"/>
      <c r="AC15" s="26"/>
      <c r="AD15" s="26"/>
      <c r="AE15" s="26"/>
      <c r="AF15" s="26"/>
    </row>
    <row r="16" spans="1:46" ht="27.75" customHeight="1" x14ac:dyDescent="0.25">
      <c r="B16" s="612"/>
      <c r="C16" s="612"/>
      <c r="D16" s="612"/>
      <c r="E16" s="612"/>
      <c r="F16" s="612"/>
      <c r="G16" s="612"/>
      <c r="H16" s="612"/>
      <c r="I16" s="612"/>
      <c r="J16" s="38"/>
      <c r="P16" s="511" t="s">
        <v>37</v>
      </c>
      <c r="Q16" s="512"/>
      <c r="R16" s="602"/>
      <c r="S16" s="511" t="s">
        <v>38</v>
      </c>
      <c r="T16" s="512"/>
      <c r="U16" s="512"/>
      <c r="V16" s="512"/>
      <c r="W16" s="602"/>
      <c r="AB16" s="1"/>
      <c r="AC16" s="26"/>
      <c r="AD16" s="26"/>
      <c r="AE16" s="26"/>
      <c r="AF16" s="26"/>
    </row>
    <row r="17" spans="2:34" ht="19.5" customHeight="1" x14ac:dyDescent="0.25">
      <c r="B17" s="603"/>
      <c r="C17" s="603"/>
      <c r="D17" s="603"/>
      <c r="E17" s="603" t="s">
        <v>39</v>
      </c>
      <c r="F17" s="603"/>
      <c r="G17" s="603"/>
      <c r="H17" s="603"/>
      <c r="I17" s="603"/>
      <c r="P17" s="604"/>
      <c r="Q17" s="605"/>
      <c r="R17" s="606"/>
      <c r="S17" s="607"/>
      <c r="T17" s="608"/>
      <c r="U17" s="608"/>
      <c r="V17" s="608"/>
      <c r="W17" s="609"/>
      <c r="AB17" s="1"/>
      <c r="AC17" s="26"/>
      <c r="AD17" s="26"/>
      <c r="AE17" s="26"/>
      <c r="AF17" s="26"/>
      <c r="AH17" s="55" t="b">
        <f>IF(AND(P17=0,P17&lt;&gt;"Ja"),TRUE,FALSE)</f>
        <v>1</v>
      </c>
    </row>
    <row r="18" spans="2:34" ht="19.5" customHeight="1" x14ac:dyDescent="0.25">
      <c r="B18" s="357"/>
      <c r="C18" s="357"/>
      <c r="D18" s="357"/>
      <c r="E18" s="357"/>
      <c r="F18" s="357"/>
      <c r="G18" s="357"/>
      <c r="H18" s="357"/>
      <c r="I18" s="357"/>
      <c r="P18" s="217"/>
      <c r="Q18" s="217"/>
      <c r="R18" s="217"/>
      <c r="S18" s="216"/>
      <c r="T18" s="216"/>
      <c r="U18" s="216"/>
      <c r="V18" s="216"/>
      <c r="W18" s="216"/>
      <c r="AB18" s="1"/>
      <c r="AC18" s="26"/>
      <c r="AD18" s="26"/>
      <c r="AE18" s="26"/>
      <c r="AF18" s="26"/>
      <c r="AH18" s="55"/>
    </row>
    <row r="19" spans="2:34" ht="17.25" customHeight="1" x14ac:dyDescent="0.25">
      <c r="B19" s="24" t="s">
        <v>40</v>
      </c>
      <c r="P19" s="24" t="s">
        <v>41</v>
      </c>
      <c r="AB19" s="1"/>
      <c r="AC19" s="26"/>
      <c r="AD19" s="26"/>
      <c r="AE19" s="26"/>
      <c r="AF19" s="26"/>
    </row>
    <row r="20" spans="2:34" ht="12.75" customHeight="1" x14ac:dyDescent="0.25">
      <c r="B20" s="626" t="s">
        <v>42</v>
      </c>
      <c r="C20" s="627"/>
      <c r="D20" s="627"/>
      <c r="E20" s="627"/>
      <c r="F20" s="627"/>
      <c r="G20" s="627"/>
      <c r="H20" s="627"/>
      <c r="I20" s="628"/>
      <c r="P20" s="626" t="s">
        <v>43</v>
      </c>
      <c r="Q20" s="627"/>
      <c r="R20" s="627"/>
      <c r="S20" s="627"/>
      <c r="T20" s="627"/>
      <c r="U20" s="627"/>
      <c r="V20" s="627"/>
      <c r="W20" s="628"/>
      <c r="AB20" s="1"/>
      <c r="AC20" s="26"/>
      <c r="AD20" s="26"/>
      <c r="AE20" s="26"/>
      <c r="AF20" s="26"/>
    </row>
    <row r="21" spans="2:34" ht="12.75" customHeight="1" x14ac:dyDescent="0.25">
      <c r="B21" s="629"/>
      <c r="C21" s="584"/>
      <c r="D21" s="584"/>
      <c r="E21" s="584"/>
      <c r="F21" s="584"/>
      <c r="G21" s="584"/>
      <c r="H21" s="584"/>
      <c r="I21" s="630"/>
      <c r="P21" s="629"/>
      <c r="Q21" s="584"/>
      <c r="R21" s="584"/>
      <c r="S21" s="584"/>
      <c r="T21" s="584"/>
      <c r="U21" s="584"/>
      <c r="V21" s="584"/>
      <c r="W21" s="630"/>
      <c r="AB21" s="1"/>
      <c r="AC21" s="26"/>
      <c r="AD21" s="26"/>
      <c r="AE21" s="26"/>
      <c r="AF21" s="26"/>
    </row>
    <row r="22" spans="2:34" ht="12.75" customHeight="1" x14ac:dyDescent="0.25">
      <c r="B22" s="629"/>
      <c r="C22" s="584"/>
      <c r="D22" s="584"/>
      <c r="E22" s="584"/>
      <c r="F22" s="584"/>
      <c r="G22" s="584"/>
      <c r="H22" s="584"/>
      <c r="I22" s="630"/>
      <c r="P22" s="629"/>
      <c r="Q22" s="584"/>
      <c r="R22" s="584"/>
      <c r="S22" s="584"/>
      <c r="T22" s="584"/>
      <c r="U22" s="584"/>
      <c r="V22" s="584"/>
      <c r="W22" s="630"/>
      <c r="AB22" s="1"/>
      <c r="AC22" s="26"/>
      <c r="AD22" s="26"/>
      <c r="AE22" s="26"/>
      <c r="AF22" s="26"/>
    </row>
    <row r="23" spans="2:34" ht="12.75" customHeight="1" x14ac:dyDescent="0.25">
      <c r="B23" s="629"/>
      <c r="C23" s="584"/>
      <c r="D23" s="584"/>
      <c r="E23" s="584"/>
      <c r="F23" s="584"/>
      <c r="G23" s="584"/>
      <c r="H23" s="584"/>
      <c r="I23" s="630"/>
      <c r="P23" s="629"/>
      <c r="Q23" s="584"/>
      <c r="R23" s="584"/>
      <c r="S23" s="584"/>
      <c r="T23" s="584"/>
      <c r="U23" s="584"/>
      <c r="V23" s="584"/>
      <c r="W23" s="630"/>
      <c r="AB23" s="1"/>
      <c r="AC23" s="26"/>
      <c r="AD23" s="26"/>
      <c r="AE23" s="26"/>
      <c r="AF23" s="26"/>
    </row>
    <row r="24" spans="2:34" ht="54.4" customHeight="1" x14ac:dyDescent="0.25">
      <c r="B24" s="629"/>
      <c r="C24" s="584"/>
      <c r="D24" s="584"/>
      <c r="E24" s="584"/>
      <c r="F24" s="584"/>
      <c r="G24" s="584"/>
      <c r="H24" s="584"/>
      <c r="I24" s="630"/>
      <c r="P24" s="631"/>
      <c r="Q24" s="632"/>
      <c r="R24" s="632"/>
      <c r="S24" s="632"/>
      <c r="T24" s="632"/>
      <c r="U24" s="632"/>
      <c r="V24" s="632"/>
      <c r="W24" s="633"/>
      <c r="AB24" s="1"/>
      <c r="AC24" s="26"/>
      <c r="AD24" s="26"/>
      <c r="AE24" s="26"/>
      <c r="AF24" s="26"/>
    </row>
    <row r="25" spans="2:34" ht="43.15" customHeight="1" x14ac:dyDescent="0.25">
      <c r="B25" s="631"/>
      <c r="C25" s="632"/>
      <c r="D25" s="632"/>
      <c r="E25" s="632"/>
      <c r="F25" s="632"/>
      <c r="G25" s="632"/>
      <c r="H25" s="632"/>
      <c r="I25" s="633"/>
      <c r="AB25" s="1"/>
      <c r="AC25" s="26"/>
      <c r="AD25" s="26"/>
      <c r="AE25" s="26"/>
      <c r="AF25" s="26"/>
    </row>
    <row r="26" spans="2:34" ht="17.25" customHeight="1" x14ac:dyDescent="0.25">
      <c r="B26" s="56"/>
      <c r="C26" s="35"/>
      <c r="D26" s="35"/>
      <c r="E26" s="35"/>
      <c r="F26" s="35"/>
      <c r="G26" s="35"/>
      <c r="H26" s="35"/>
      <c r="P26" s="24" t="s">
        <v>44</v>
      </c>
    </row>
    <row r="27" spans="2:34" ht="55.5" customHeight="1" x14ac:dyDescent="0.3">
      <c r="B27" s="41" t="s">
        <v>45</v>
      </c>
      <c r="P27" s="634" t="s">
        <v>46</v>
      </c>
      <c r="Q27" s="635"/>
      <c r="R27" s="635"/>
      <c r="S27" s="635"/>
      <c r="T27" s="635"/>
      <c r="U27" s="635"/>
      <c r="V27" s="635"/>
      <c r="W27" s="636"/>
      <c r="AB27" s="1"/>
      <c r="AC27" s="26"/>
      <c r="AD27" s="26"/>
      <c r="AE27" s="26"/>
      <c r="AF27" s="26"/>
    </row>
    <row r="28" spans="2:34" ht="115.5" customHeight="1" x14ac:dyDescent="0.25">
      <c r="B28" s="618"/>
      <c r="C28" s="637"/>
      <c r="D28" s="637"/>
      <c r="E28" s="637"/>
      <c r="F28" s="637"/>
      <c r="G28" s="637"/>
      <c r="H28" s="637"/>
      <c r="I28" s="637"/>
      <c r="P28" s="638"/>
      <c r="Q28" s="639"/>
      <c r="R28" s="639"/>
      <c r="S28" s="639"/>
      <c r="T28" s="639"/>
      <c r="U28" s="639"/>
      <c r="V28" s="639"/>
      <c r="W28" s="640"/>
      <c r="AB28" s="1"/>
      <c r="AC28" s="26"/>
      <c r="AD28" s="26"/>
      <c r="AE28" s="26"/>
      <c r="AF28" s="26"/>
    </row>
    <row r="29" spans="2:34" ht="17.25" customHeight="1" x14ac:dyDescent="0.25">
      <c r="B29" s="56"/>
      <c r="C29" s="35"/>
      <c r="D29" s="35"/>
      <c r="E29" s="35"/>
      <c r="F29" s="35"/>
      <c r="G29" s="35"/>
      <c r="H29" s="35"/>
    </row>
    <row r="30" spans="2:34" ht="27.75" customHeight="1" x14ac:dyDescent="0.25">
      <c r="B30" s="619" t="s">
        <v>47</v>
      </c>
      <c r="C30" s="619"/>
      <c r="D30" s="619" t="s">
        <v>48</v>
      </c>
      <c r="E30" s="619"/>
      <c r="G30" s="526" t="s">
        <v>49</v>
      </c>
      <c r="H30" s="526"/>
      <c r="I30" s="526"/>
    </row>
    <row r="31" spans="2:34" ht="19.5" customHeight="1" x14ac:dyDescent="0.25">
      <c r="B31" s="614"/>
      <c r="C31" s="615"/>
      <c r="D31" s="617"/>
      <c r="E31" s="617"/>
      <c r="G31" s="618"/>
      <c r="H31" s="618"/>
      <c r="I31" s="618"/>
    </row>
    <row r="32" spans="2:34" ht="12.75" customHeight="1" x14ac:dyDescent="0.25"/>
    <row r="33" spans="2:27" ht="27.75" customHeight="1" x14ac:dyDescent="0.25">
      <c r="B33" s="619" t="s">
        <v>50</v>
      </c>
      <c r="C33" s="619"/>
      <c r="D33" s="619" t="s">
        <v>51</v>
      </c>
      <c r="E33" s="619"/>
    </row>
    <row r="34" spans="2:27" ht="19.5" customHeight="1" x14ac:dyDescent="0.25">
      <c r="B34" s="614"/>
      <c r="C34" s="615"/>
      <c r="D34" s="617"/>
      <c r="E34" s="617"/>
      <c r="P34" s="57"/>
      <c r="Q34" s="57"/>
      <c r="R34" s="57"/>
    </row>
    <row r="35" spans="2:27" ht="12.75" customHeight="1" x14ac:dyDescent="0.25">
      <c r="F35" s="38"/>
    </row>
    <row r="36" spans="2:27" ht="27.75" customHeight="1" x14ac:dyDescent="0.25">
      <c r="B36" s="619" t="s">
        <v>52</v>
      </c>
      <c r="C36" s="619"/>
      <c r="D36" s="619" t="s">
        <v>53</v>
      </c>
      <c r="E36" s="619"/>
      <c r="G36" s="625"/>
      <c r="H36" s="625"/>
    </row>
    <row r="37" spans="2:27" ht="19.5" customHeight="1" x14ac:dyDescent="0.25">
      <c r="B37" s="614"/>
      <c r="C37" s="615"/>
      <c r="D37" s="614"/>
      <c r="E37" s="615"/>
      <c r="G37" s="616"/>
      <c r="H37" s="616"/>
      <c r="P37" s="57"/>
      <c r="Q37" s="57"/>
      <c r="R37" s="57"/>
    </row>
    <row r="38" spans="2:27" ht="12.75" hidden="1" customHeight="1" x14ac:dyDescent="0.25"/>
    <row r="39" spans="2:27" ht="26.25" hidden="1" customHeight="1" x14ac:dyDescent="0.25">
      <c r="B39" s="521" t="s">
        <v>54</v>
      </c>
      <c r="C39" s="522"/>
      <c r="D39" s="522"/>
      <c r="E39" s="522"/>
      <c r="F39" s="522"/>
      <c r="G39" s="522"/>
      <c r="H39" s="522"/>
      <c r="I39" s="522"/>
      <c r="J39" s="522"/>
      <c r="K39" s="522"/>
      <c r="L39" s="186"/>
      <c r="M39" s="187"/>
      <c r="N39" s="187"/>
    </row>
    <row r="40" spans="2:27" ht="26.25" hidden="1" customHeight="1" x14ac:dyDescent="0.25">
      <c r="B40" s="594" t="s">
        <v>55</v>
      </c>
      <c r="C40" s="595"/>
      <c r="D40" s="595"/>
      <c r="E40" s="595"/>
      <c r="F40" s="595"/>
      <c r="G40" s="595"/>
      <c r="H40" s="595"/>
      <c r="I40" s="595"/>
      <c r="J40" s="595"/>
      <c r="K40" s="595"/>
      <c r="L40" s="188"/>
      <c r="M40" s="189"/>
      <c r="N40" s="189"/>
    </row>
    <row r="41" spans="2:27" ht="12.75" customHeight="1" x14ac:dyDescent="0.25">
      <c r="B41" s="32"/>
      <c r="C41" s="32"/>
      <c r="D41" s="32"/>
      <c r="E41" s="32"/>
      <c r="F41" s="32"/>
      <c r="G41" s="32"/>
      <c r="H41" s="32"/>
      <c r="I41" s="32"/>
      <c r="J41" s="32"/>
      <c r="K41" s="75"/>
    </row>
    <row r="42" spans="2:27" ht="27.75" customHeight="1" x14ac:dyDescent="0.25">
      <c r="B42" s="592" t="s">
        <v>56</v>
      </c>
      <c r="C42" s="596"/>
      <c r="D42" s="596"/>
      <c r="E42" s="596"/>
      <c r="F42" s="596"/>
      <c r="G42" s="596"/>
      <c r="H42" s="596"/>
      <c r="I42" s="596"/>
      <c r="J42" s="596"/>
      <c r="K42" s="596"/>
      <c r="L42" s="222"/>
      <c r="M42" s="223"/>
      <c r="N42" s="223"/>
    </row>
    <row r="43" spans="2:27" ht="25.5" customHeight="1" x14ac:dyDescent="0.25">
      <c r="B43" s="594"/>
      <c r="C43" s="595"/>
      <c r="D43" s="595"/>
      <c r="E43" s="595"/>
      <c r="F43" s="595"/>
      <c r="G43" s="595"/>
      <c r="H43" s="595"/>
      <c r="I43" s="595"/>
      <c r="J43" s="595"/>
      <c r="K43" s="595"/>
      <c r="L43" s="224"/>
      <c r="M43" s="225"/>
      <c r="N43" s="225"/>
      <c r="P43" s="220"/>
      <c r="Q43" s="220"/>
      <c r="R43" s="220"/>
      <c r="V43" s="38"/>
    </row>
    <row r="44" spans="2:27" ht="18.75" customHeight="1" x14ac:dyDescent="0.25">
      <c r="B44" s="26"/>
      <c r="C44" s="26"/>
      <c r="D44" s="26"/>
      <c r="E44" s="26"/>
      <c r="F44" s="26"/>
      <c r="G44" s="26"/>
      <c r="H44" s="26"/>
      <c r="I44" s="26"/>
      <c r="J44" s="26"/>
      <c r="K44" s="26"/>
      <c r="L44" s="26"/>
      <c r="M44" s="26"/>
      <c r="N44" s="26"/>
    </row>
    <row r="45" spans="2:27" ht="18.75" customHeight="1" x14ac:dyDescent="0.25">
      <c r="B45" s="26"/>
      <c r="C45" s="26"/>
      <c r="D45" s="26"/>
      <c r="E45" s="26"/>
      <c r="F45" s="26"/>
      <c r="G45" s="26"/>
      <c r="H45" s="26"/>
      <c r="I45" s="26"/>
      <c r="J45" s="26"/>
      <c r="K45" s="26"/>
      <c r="L45" s="26"/>
      <c r="M45" s="26"/>
      <c r="N45" s="26"/>
    </row>
    <row r="46" spans="2:27" ht="18.75" customHeight="1" x14ac:dyDescent="0.25">
      <c r="B46" s="26"/>
      <c r="C46" s="26"/>
      <c r="D46" s="26"/>
      <c r="E46" s="26"/>
      <c r="F46" s="26"/>
      <c r="G46" s="26"/>
      <c r="H46" s="26"/>
      <c r="I46" s="26"/>
      <c r="J46" s="26"/>
      <c r="K46" s="26"/>
      <c r="L46" s="26"/>
      <c r="M46" s="26"/>
      <c r="N46" s="26"/>
    </row>
    <row r="47" spans="2:27" ht="59.25" customHeight="1" x14ac:dyDescent="0.25">
      <c r="F47" s="597" t="s">
        <v>57</v>
      </c>
      <c r="G47" s="597"/>
      <c r="H47" s="597"/>
      <c r="I47" s="597"/>
      <c r="N47" s="26"/>
      <c r="X47" s="226"/>
      <c r="Y47" s="27"/>
      <c r="Z47" s="27"/>
      <c r="AA47" s="27"/>
    </row>
    <row r="48" spans="2:27" ht="59.25" customHeight="1" x14ac:dyDescent="0.25">
      <c r="B48" s="474" t="s">
        <v>58</v>
      </c>
      <c r="C48" s="474"/>
      <c r="D48" s="474"/>
      <c r="E48" s="474"/>
      <c r="F48" s="598"/>
      <c r="G48" s="598"/>
      <c r="H48" s="598"/>
      <c r="I48" s="598"/>
      <c r="P48" s="572" t="s">
        <v>59</v>
      </c>
      <c r="Q48" s="572"/>
      <c r="R48" s="54"/>
      <c r="S48" s="54"/>
      <c r="T48" s="54"/>
    </row>
    <row r="49" spans="2:43" ht="96.75" customHeight="1" x14ac:dyDescent="0.25">
      <c r="B49" s="227" t="s">
        <v>60</v>
      </c>
      <c r="C49" s="468" t="s">
        <v>61</v>
      </c>
      <c r="D49" s="469"/>
      <c r="E49" s="469"/>
      <c r="F49" s="470"/>
      <c r="G49" s="680" t="s">
        <v>62</v>
      </c>
      <c r="H49" s="681"/>
      <c r="I49" s="681"/>
      <c r="J49" s="681"/>
      <c r="K49" s="681"/>
      <c r="L49" s="682"/>
      <c r="M49" s="234" t="s">
        <v>63</v>
      </c>
      <c r="N49" s="228" t="s">
        <v>64</v>
      </c>
      <c r="P49" s="599" t="s">
        <v>65</v>
      </c>
      <c r="Q49" s="600"/>
      <c r="R49" s="600"/>
      <c r="S49" s="600"/>
      <c r="T49" s="600"/>
      <c r="U49" s="355" t="s">
        <v>871</v>
      </c>
      <c r="V49" s="623" t="s">
        <v>872</v>
      </c>
      <c r="W49" s="624"/>
      <c r="X49" s="592" t="s">
        <v>66</v>
      </c>
      <c r="Y49" s="593"/>
    </row>
    <row r="50" spans="2:43" ht="43.5" customHeight="1" x14ac:dyDescent="0.25">
      <c r="B50" s="233" t="s">
        <v>67</v>
      </c>
      <c r="C50" s="465"/>
      <c r="D50" s="466"/>
      <c r="E50" s="466"/>
      <c r="F50" s="467"/>
      <c r="G50" s="471"/>
      <c r="H50" s="472"/>
      <c r="I50" s="472"/>
      <c r="J50" s="472"/>
      <c r="K50" s="472"/>
      <c r="L50" s="473"/>
      <c r="M50" s="235"/>
      <c r="N50" s="235"/>
      <c r="P50" s="459"/>
      <c r="Q50" s="460"/>
      <c r="R50" s="460"/>
      <c r="S50" s="460"/>
      <c r="T50" s="460"/>
      <c r="U50" s="356"/>
      <c r="V50" s="570"/>
      <c r="W50" s="571"/>
      <c r="X50" s="568">
        <f>IFERROR(IF(M50="Ja",V50,V50*N50),0)</f>
        <v>0</v>
      </c>
      <c r="Y50" s="569"/>
      <c r="Z50" s="349"/>
      <c r="AA50" s="86"/>
      <c r="AB50" s="86"/>
      <c r="AC50" s="86"/>
      <c r="AD50" s="86" t="str">
        <f>IF(C50="","",B50&amp;" "&amp;C50)</f>
        <v/>
      </c>
      <c r="AE50" s="86"/>
      <c r="AF50" s="86"/>
      <c r="AG50" s="86"/>
      <c r="AH50" s="86"/>
      <c r="AI50" s="86"/>
      <c r="AJ50" s="86"/>
      <c r="AK50" s="86"/>
      <c r="AL50" s="86"/>
      <c r="AM50" s="86"/>
      <c r="AN50" s="86"/>
      <c r="AO50" s="86"/>
      <c r="AP50" s="86"/>
      <c r="AQ50" s="86"/>
    </row>
    <row r="51" spans="2:43" ht="42.75" customHeight="1" x14ac:dyDescent="0.25">
      <c r="B51" s="233" t="s">
        <v>68</v>
      </c>
      <c r="C51" s="465"/>
      <c r="D51" s="466"/>
      <c r="E51" s="466"/>
      <c r="F51" s="467"/>
      <c r="G51" s="471"/>
      <c r="H51" s="472"/>
      <c r="I51" s="472"/>
      <c r="J51" s="472"/>
      <c r="K51" s="472"/>
      <c r="L51" s="473"/>
      <c r="M51" s="235"/>
      <c r="N51" s="235"/>
      <c r="P51" s="459"/>
      <c r="Q51" s="460"/>
      <c r="R51" s="460"/>
      <c r="S51" s="460"/>
      <c r="T51" s="460"/>
      <c r="U51" s="356"/>
      <c r="V51" s="570"/>
      <c r="W51" s="571"/>
      <c r="X51" s="568">
        <f t="shared" ref="X51:X69" si="0">IFERROR(IF(M51="Ja",V51,V51*N51),0)</f>
        <v>0</v>
      </c>
      <c r="Y51" s="569"/>
      <c r="AD51" s="86" t="str">
        <f t="shared" ref="AD51:AD69" si="1">IF(C51="","",B51&amp;" "&amp;C51)</f>
        <v/>
      </c>
    </row>
    <row r="52" spans="2:43" ht="42.75" customHeight="1" x14ac:dyDescent="0.25">
      <c r="B52" s="233" t="s">
        <v>69</v>
      </c>
      <c r="C52" s="465"/>
      <c r="D52" s="466"/>
      <c r="E52" s="466"/>
      <c r="F52" s="467"/>
      <c r="G52" s="471"/>
      <c r="H52" s="472"/>
      <c r="I52" s="472"/>
      <c r="J52" s="472"/>
      <c r="K52" s="472"/>
      <c r="L52" s="473"/>
      <c r="M52" s="235"/>
      <c r="N52" s="235"/>
      <c r="P52" s="459"/>
      <c r="Q52" s="460"/>
      <c r="R52" s="460"/>
      <c r="S52" s="460"/>
      <c r="T52" s="460"/>
      <c r="U52" s="356"/>
      <c r="V52" s="570"/>
      <c r="W52" s="571"/>
      <c r="X52" s="568">
        <f t="shared" si="0"/>
        <v>0</v>
      </c>
      <c r="Y52" s="569"/>
      <c r="AD52" s="86" t="str">
        <f t="shared" si="1"/>
        <v/>
      </c>
    </row>
    <row r="53" spans="2:43" ht="42.75" customHeight="1" x14ac:dyDescent="0.25">
      <c r="B53" s="233" t="s">
        <v>70</v>
      </c>
      <c r="C53" s="465"/>
      <c r="D53" s="466"/>
      <c r="E53" s="466"/>
      <c r="F53" s="467"/>
      <c r="G53" s="471"/>
      <c r="H53" s="472"/>
      <c r="I53" s="472"/>
      <c r="J53" s="472"/>
      <c r="K53" s="472"/>
      <c r="L53" s="473"/>
      <c r="M53" s="235"/>
      <c r="N53" s="235"/>
      <c r="P53" s="459"/>
      <c r="Q53" s="460"/>
      <c r="R53" s="460"/>
      <c r="S53" s="460"/>
      <c r="T53" s="460"/>
      <c r="U53" s="356"/>
      <c r="V53" s="570"/>
      <c r="W53" s="571"/>
      <c r="X53" s="568">
        <f t="shared" si="0"/>
        <v>0</v>
      </c>
      <c r="Y53" s="569"/>
      <c r="AD53" s="86" t="str">
        <f t="shared" si="1"/>
        <v/>
      </c>
    </row>
    <row r="54" spans="2:43" ht="42.75" customHeight="1" x14ac:dyDescent="0.25">
      <c r="B54" s="233" t="s">
        <v>71</v>
      </c>
      <c r="C54" s="465"/>
      <c r="D54" s="466"/>
      <c r="E54" s="466"/>
      <c r="F54" s="467"/>
      <c r="G54" s="471"/>
      <c r="H54" s="472"/>
      <c r="I54" s="472"/>
      <c r="J54" s="472"/>
      <c r="K54" s="472"/>
      <c r="L54" s="473"/>
      <c r="M54" s="235"/>
      <c r="N54" s="235"/>
      <c r="P54" s="459"/>
      <c r="Q54" s="460"/>
      <c r="R54" s="460"/>
      <c r="S54" s="460"/>
      <c r="T54" s="460"/>
      <c r="U54" s="356"/>
      <c r="V54" s="570"/>
      <c r="W54" s="571"/>
      <c r="X54" s="568">
        <f t="shared" si="0"/>
        <v>0</v>
      </c>
      <c r="Y54" s="569"/>
      <c r="AD54" s="86" t="str">
        <f t="shared" si="1"/>
        <v/>
      </c>
    </row>
    <row r="55" spans="2:43" ht="42.75" customHeight="1" x14ac:dyDescent="0.25">
      <c r="B55" s="233" t="s">
        <v>72</v>
      </c>
      <c r="C55" s="465"/>
      <c r="D55" s="466"/>
      <c r="E55" s="466"/>
      <c r="F55" s="467"/>
      <c r="G55" s="471"/>
      <c r="H55" s="472"/>
      <c r="I55" s="472"/>
      <c r="J55" s="472"/>
      <c r="K55" s="472"/>
      <c r="L55" s="473"/>
      <c r="M55" s="235"/>
      <c r="N55" s="235"/>
      <c r="P55" s="459"/>
      <c r="Q55" s="460"/>
      <c r="R55" s="460"/>
      <c r="S55" s="460"/>
      <c r="T55" s="460"/>
      <c r="U55" s="356"/>
      <c r="V55" s="570"/>
      <c r="W55" s="571"/>
      <c r="X55" s="568">
        <f t="shared" si="0"/>
        <v>0</v>
      </c>
      <c r="Y55" s="569"/>
      <c r="AD55" s="86" t="str">
        <f t="shared" si="1"/>
        <v/>
      </c>
    </row>
    <row r="56" spans="2:43" ht="42.75" customHeight="1" x14ac:dyDescent="0.25">
      <c r="B56" s="233" t="s">
        <v>73</v>
      </c>
      <c r="C56" s="465"/>
      <c r="D56" s="466"/>
      <c r="E56" s="466"/>
      <c r="F56" s="467"/>
      <c r="G56" s="471"/>
      <c r="H56" s="472"/>
      <c r="I56" s="472"/>
      <c r="J56" s="472"/>
      <c r="K56" s="472"/>
      <c r="L56" s="473"/>
      <c r="M56" s="235"/>
      <c r="N56" s="235"/>
      <c r="P56" s="459"/>
      <c r="Q56" s="460"/>
      <c r="R56" s="460"/>
      <c r="S56" s="460"/>
      <c r="T56" s="460"/>
      <c r="U56" s="356"/>
      <c r="V56" s="570"/>
      <c r="W56" s="571"/>
      <c r="X56" s="568">
        <f t="shared" si="0"/>
        <v>0</v>
      </c>
      <c r="Y56" s="569"/>
      <c r="AD56" s="86" t="str">
        <f t="shared" si="1"/>
        <v/>
      </c>
    </row>
    <row r="57" spans="2:43" ht="42.75" customHeight="1" x14ac:dyDescent="0.25">
      <c r="B57" s="233" t="s">
        <v>74</v>
      </c>
      <c r="C57" s="465"/>
      <c r="D57" s="466"/>
      <c r="E57" s="466"/>
      <c r="F57" s="467"/>
      <c r="G57" s="471"/>
      <c r="H57" s="472"/>
      <c r="I57" s="472"/>
      <c r="J57" s="472"/>
      <c r="K57" s="472"/>
      <c r="L57" s="473"/>
      <c r="M57" s="235"/>
      <c r="N57" s="235"/>
      <c r="P57" s="459"/>
      <c r="Q57" s="460"/>
      <c r="R57" s="460"/>
      <c r="S57" s="460"/>
      <c r="T57" s="460"/>
      <c r="U57" s="356"/>
      <c r="V57" s="570"/>
      <c r="W57" s="571"/>
      <c r="X57" s="568">
        <f t="shared" si="0"/>
        <v>0</v>
      </c>
      <c r="Y57" s="569"/>
      <c r="AD57" s="86" t="str">
        <f t="shared" si="1"/>
        <v/>
      </c>
    </row>
    <row r="58" spans="2:43" ht="42.75" customHeight="1" x14ac:dyDescent="0.25">
      <c r="B58" s="233" t="s">
        <v>75</v>
      </c>
      <c r="C58" s="465"/>
      <c r="D58" s="466"/>
      <c r="E58" s="466"/>
      <c r="F58" s="467"/>
      <c r="G58" s="471"/>
      <c r="H58" s="472"/>
      <c r="I58" s="472"/>
      <c r="J58" s="472"/>
      <c r="K58" s="472"/>
      <c r="L58" s="473"/>
      <c r="M58" s="235"/>
      <c r="N58" s="235"/>
      <c r="P58" s="459"/>
      <c r="Q58" s="460"/>
      <c r="R58" s="460"/>
      <c r="S58" s="460"/>
      <c r="T58" s="460"/>
      <c r="U58" s="356"/>
      <c r="V58" s="570"/>
      <c r="W58" s="571"/>
      <c r="X58" s="568">
        <f t="shared" si="0"/>
        <v>0</v>
      </c>
      <c r="Y58" s="569"/>
      <c r="AD58" s="86" t="str">
        <f t="shared" si="1"/>
        <v/>
      </c>
    </row>
    <row r="59" spans="2:43" ht="42.75" customHeight="1" x14ac:dyDescent="0.25">
      <c r="B59" s="233" t="s">
        <v>76</v>
      </c>
      <c r="C59" s="465"/>
      <c r="D59" s="466"/>
      <c r="E59" s="466"/>
      <c r="F59" s="467"/>
      <c r="G59" s="471"/>
      <c r="H59" s="472"/>
      <c r="I59" s="472"/>
      <c r="J59" s="472"/>
      <c r="K59" s="472"/>
      <c r="L59" s="473"/>
      <c r="M59" s="235"/>
      <c r="N59" s="235"/>
      <c r="P59" s="459"/>
      <c r="Q59" s="460"/>
      <c r="R59" s="460"/>
      <c r="S59" s="460"/>
      <c r="T59" s="460"/>
      <c r="U59" s="356"/>
      <c r="V59" s="570"/>
      <c r="W59" s="571"/>
      <c r="X59" s="568">
        <f t="shared" si="0"/>
        <v>0</v>
      </c>
      <c r="Y59" s="569"/>
      <c r="AD59" s="86" t="str">
        <f t="shared" si="1"/>
        <v/>
      </c>
    </row>
    <row r="60" spans="2:43" ht="42.75" customHeight="1" x14ac:dyDescent="0.25">
      <c r="B60" s="233" t="s">
        <v>77</v>
      </c>
      <c r="C60" s="465"/>
      <c r="D60" s="466"/>
      <c r="E60" s="466"/>
      <c r="F60" s="467"/>
      <c r="G60" s="471"/>
      <c r="H60" s="472"/>
      <c r="I60" s="472"/>
      <c r="J60" s="472"/>
      <c r="K60" s="472"/>
      <c r="L60" s="473"/>
      <c r="M60" s="235"/>
      <c r="N60" s="235"/>
      <c r="P60" s="459"/>
      <c r="Q60" s="460"/>
      <c r="R60" s="460"/>
      <c r="S60" s="460"/>
      <c r="T60" s="460"/>
      <c r="U60" s="356"/>
      <c r="V60" s="570"/>
      <c r="W60" s="571"/>
      <c r="X60" s="568">
        <f t="shared" si="0"/>
        <v>0</v>
      </c>
      <c r="Y60" s="569"/>
      <c r="AD60" s="86" t="str">
        <f t="shared" si="1"/>
        <v/>
      </c>
    </row>
    <row r="61" spans="2:43" ht="42.75" customHeight="1" x14ac:dyDescent="0.25">
      <c r="B61" s="233" t="s">
        <v>78</v>
      </c>
      <c r="C61" s="465"/>
      <c r="D61" s="466"/>
      <c r="E61" s="466"/>
      <c r="F61" s="467"/>
      <c r="G61" s="471"/>
      <c r="H61" s="472"/>
      <c r="I61" s="472"/>
      <c r="J61" s="472"/>
      <c r="K61" s="472"/>
      <c r="L61" s="473"/>
      <c r="M61" s="235"/>
      <c r="N61" s="235"/>
      <c r="P61" s="459"/>
      <c r="Q61" s="460"/>
      <c r="R61" s="460"/>
      <c r="S61" s="460"/>
      <c r="T61" s="460"/>
      <c r="U61" s="356"/>
      <c r="V61" s="570"/>
      <c r="W61" s="571"/>
      <c r="X61" s="568">
        <f t="shared" si="0"/>
        <v>0</v>
      </c>
      <c r="Y61" s="569"/>
      <c r="AD61" s="86" t="str">
        <f t="shared" si="1"/>
        <v/>
      </c>
    </row>
    <row r="62" spans="2:43" ht="42.75" customHeight="1" x14ac:dyDescent="0.25">
      <c r="B62" s="233" t="s">
        <v>79</v>
      </c>
      <c r="C62" s="465"/>
      <c r="D62" s="466"/>
      <c r="E62" s="466"/>
      <c r="F62" s="467"/>
      <c r="G62" s="471"/>
      <c r="H62" s="472"/>
      <c r="I62" s="472"/>
      <c r="J62" s="472"/>
      <c r="K62" s="472"/>
      <c r="L62" s="473"/>
      <c r="M62" s="235"/>
      <c r="N62" s="235"/>
      <c r="P62" s="459"/>
      <c r="Q62" s="460"/>
      <c r="R62" s="460"/>
      <c r="S62" s="460"/>
      <c r="T62" s="460"/>
      <c r="U62" s="356"/>
      <c r="V62" s="570"/>
      <c r="W62" s="571"/>
      <c r="X62" s="568">
        <f t="shared" si="0"/>
        <v>0</v>
      </c>
      <c r="Y62" s="569"/>
      <c r="AD62" s="86" t="str">
        <f t="shared" si="1"/>
        <v/>
      </c>
    </row>
    <row r="63" spans="2:43" ht="42.75" customHeight="1" x14ac:dyDescent="0.25">
      <c r="B63" s="233" t="s">
        <v>80</v>
      </c>
      <c r="C63" s="465"/>
      <c r="D63" s="466"/>
      <c r="E63" s="466"/>
      <c r="F63" s="467"/>
      <c r="G63" s="471"/>
      <c r="H63" s="472"/>
      <c r="I63" s="472"/>
      <c r="J63" s="472"/>
      <c r="K63" s="472"/>
      <c r="L63" s="473"/>
      <c r="M63" s="235"/>
      <c r="N63" s="235"/>
      <c r="P63" s="459"/>
      <c r="Q63" s="460"/>
      <c r="R63" s="460"/>
      <c r="S63" s="460"/>
      <c r="T63" s="460"/>
      <c r="U63" s="356"/>
      <c r="V63" s="570"/>
      <c r="W63" s="571"/>
      <c r="X63" s="568">
        <f t="shared" si="0"/>
        <v>0</v>
      </c>
      <c r="Y63" s="569"/>
      <c r="AD63" s="86" t="str">
        <f t="shared" si="1"/>
        <v/>
      </c>
    </row>
    <row r="64" spans="2:43" ht="42.75" customHeight="1" x14ac:dyDescent="0.25">
      <c r="B64" s="233" t="s">
        <v>81</v>
      </c>
      <c r="C64" s="465"/>
      <c r="D64" s="466"/>
      <c r="E64" s="466"/>
      <c r="F64" s="467"/>
      <c r="G64" s="471"/>
      <c r="H64" s="472"/>
      <c r="I64" s="472"/>
      <c r="J64" s="472"/>
      <c r="K64" s="472"/>
      <c r="L64" s="473"/>
      <c r="M64" s="235"/>
      <c r="N64" s="235"/>
      <c r="P64" s="459"/>
      <c r="Q64" s="460"/>
      <c r="R64" s="460"/>
      <c r="S64" s="460"/>
      <c r="T64" s="460"/>
      <c r="U64" s="356"/>
      <c r="V64" s="570"/>
      <c r="W64" s="571"/>
      <c r="X64" s="568">
        <f t="shared" si="0"/>
        <v>0</v>
      </c>
      <c r="Y64" s="569"/>
      <c r="AD64" s="86" t="str">
        <f t="shared" si="1"/>
        <v/>
      </c>
    </row>
    <row r="65" spans="2:30" ht="42.75" customHeight="1" x14ac:dyDescent="0.25">
      <c r="B65" s="233" t="s">
        <v>82</v>
      </c>
      <c r="C65" s="465"/>
      <c r="D65" s="466"/>
      <c r="E65" s="466"/>
      <c r="F65" s="467"/>
      <c r="G65" s="471"/>
      <c r="H65" s="472"/>
      <c r="I65" s="472"/>
      <c r="J65" s="472"/>
      <c r="K65" s="472"/>
      <c r="L65" s="473"/>
      <c r="M65" s="235"/>
      <c r="N65" s="235"/>
      <c r="P65" s="459"/>
      <c r="Q65" s="460"/>
      <c r="R65" s="460"/>
      <c r="S65" s="460"/>
      <c r="T65" s="460"/>
      <c r="U65" s="356"/>
      <c r="V65" s="570"/>
      <c r="W65" s="571"/>
      <c r="X65" s="568">
        <f t="shared" si="0"/>
        <v>0</v>
      </c>
      <c r="Y65" s="569"/>
      <c r="AD65" s="86" t="str">
        <f t="shared" si="1"/>
        <v/>
      </c>
    </row>
    <row r="66" spans="2:30" ht="42.75" customHeight="1" x14ac:dyDescent="0.25">
      <c r="B66" s="233" t="s">
        <v>83</v>
      </c>
      <c r="C66" s="465"/>
      <c r="D66" s="466"/>
      <c r="E66" s="466"/>
      <c r="F66" s="467"/>
      <c r="G66" s="471"/>
      <c r="H66" s="472"/>
      <c r="I66" s="472"/>
      <c r="J66" s="472"/>
      <c r="K66" s="472"/>
      <c r="L66" s="473"/>
      <c r="M66" s="235"/>
      <c r="N66" s="235"/>
      <c r="P66" s="459"/>
      <c r="Q66" s="460"/>
      <c r="R66" s="460"/>
      <c r="S66" s="460"/>
      <c r="T66" s="460"/>
      <c r="U66" s="356"/>
      <c r="V66" s="570"/>
      <c r="W66" s="571"/>
      <c r="X66" s="568">
        <f t="shared" si="0"/>
        <v>0</v>
      </c>
      <c r="Y66" s="569"/>
      <c r="AD66" s="86" t="str">
        <f t="shared" si="1"/>
        <v/>
      </c>
    </row>
    <row r="67" spans="2:30" ht="42.75" customHeight="1" x14ac:dyDescent="0.25">
      <c r="B67" s="233" t="s">
        <v>84</v>
      </c>
      <c r="C67" s="465"/>
      <c r="D67" s="466"/>
      <c r="E67" s="466"/>
      <c r="F67" s="467"/>
      <c r="G67" s="471"/>
      <c r="H67" s="472"/>
      <c r="I67" s="472"/>
      <c r="J67" s="472"/>
      <c r="K67" s="472"/>
      <c r="L67" s="473"/>
      <c r="M67" s="235"/>
      <c r="N67" s="235"/>
      <c r="P67" s="459"/>
      <c r="Q67" s="460"/>
      <c r="R67" s="460"/>
      <c r="S67" s="460"/>
      <c r="T67" s="460"/>
      <c r="U67" s="356"/>
      <c r="V67" s="570"/>
      <c r="W67" s="571"/>
      <c r="X67" s="568">
        <f t="shared" si="0"/>
        <v>0</v>
      </c>
      <c r="Y67" s="569"/>
      <c r="AD67" s="86" t="str">
        <f t="shared" si="1"/>
        <v/>
      </c>
    </row>
    <row r="68" spans="2:30" ht="42.75" customHeight="1" x14ac:dyDescent="0.25">
      <c r="B68" s="233" t="s">
        <v>85</v>
      </c>
      <c r="C68" s="465"/>
      <c r="D68" s="466"/>
      <c r="E68" s="466"/>
      <c r="F68" s="467"/>
      <c r="G68" s="471"/>
      <c r="H68" s="472"/>
      <c r="I68" s="472"/>
      <c r="J68" s="472"/>
      <c r="K68" s="472"/>
      <c r="L68" s="473"/>
      <c r="M68" s="235"/>
      <c r="N68" s="235"/>
      <c r="P68" s="459"/>
      <c r="Q68" s="460"/>
      <c r="R68" s="460"/>
      <c r="S68" s="460"/>
      <c r="T68" s="460"/>
      <c r="U68" s="356"/>
      <c r="V68" s="570"/>
      <c r="W68" s="571"/>
      <c r="X68" s="568">
        <f t="shared" si="0"/>
        <v>0</v>
      </c>
      <c r="Y68" s="569"/>
      <c r="AD68" s="86" t="str">
        <f t="shared" si="1"/>
        <v/>
      </c>
    </row>
    <row r="69" spans="2:30" ht="42.75" customHeight="1" x14ac:dyDescent="0.25">
      <c r="B69" s="233" t="s">
        <v>86</v>
      </c>
      <c r="C69" s="465"/>
      <c r="D69" s="466"/>
      <c r="E69" s="466"/>
      <c r="F69" s="467"/>
      <c r="G69" s="471"/>
      <c r="H69" s="472"/>
      <c r="I69" s="472"/>
      <c r="J69" s="472"/>
      <c r="K69" s="472"/>
      <c r="L69" s="473"/>
      <c r="M69" s="235"/>
      <c r="N69" s="235"/>
      <c r="P69" s="459"/>
      <c r="Q69" s="460"/>
      <c r="R69" s="460"/>
      <c r="S69" s="460"/>
      <c r="T69" s="460"/>
      <c r="U69" s="356"/>
      <c r="V69" s="570"/>
      <c r="W69" s="571"/>
      <c r="X69" s="568">
        <f t="shared" si="0"/>
        <v>0</v>
      </c>
      <c r="Y69" s="569"/>
      <c r="AD69" s="86" t="str">
        <f t="shared" si="1"/>
        <v/>
      </c>
    </row>
    <row r="70" spans="2:30" ht="42.75" customHeight="1" x14ac:dyDescent="0.25">
      <c r="B70" s="233" t="s">
        <v>87</v>
      </c>
      <c r="C70" s="465"/>
      <c r="D70" s="466"/>
      <c r="E70" s="466"/>
      <c r="F70" s="467"/>
      <c r="G70" s="471"/>
      <c r="H70" s="472"/>
      <c r="I70" s="472"/>
      <c r="J70" s="472"/>
      <c r="K70" s="472"/>
      <c r="L70" s="473"/>
      <c r="M70" s="235"/>
      <c r="N70" s="235"/>
      <c r="P70" s="459"/>
      <c r="Q70" s="460"/>
      <c r="R70" s="460"/>
      <c r="S70" s="460"/>
      <c r="T70" s="460"/>
      <c r="U70" s="356"/>
      <c r="V70" s="570"/>
      <c r="W70" s="571"/>
      <c r="X70" s="568">
        <f t="shared" ref="X70:X109" si="2">IFERROR(IF(M70="Ja",V70,V70*N70),0)</f>
        <v>0</v>
      </c>
      <c r="Y70" s="569"/>
      <c r="AD70" s="86" t="str">
        <f t="shared" ref="AD70:AD109" si="3">IF(C70="","",B70&amp;" "&amp;C70)</f>
        <v/>
      </c>
    </row>
    <row r="71" spans="2:30" ht="42.75" customHeight="1" x14ac:dyDescent="0.25">
      <c r="B71" s="233" t="s">
        <v>88</v>
      </c>
      <c r="C71" s="465"/>
      <c r="D71" s="466"/>
      <c r="E71" s="466"/>
      <c r="F71" s="467"/>
      <c r="G71" s="471"/>
      <c r="H71" s="472"/>
      <c r="I71" s="472"/>
      <c r="J71" s="472"/>
      <c r="K71" s="472"/>
      <c r="L71" s="473"/>
      <c r="M71" s="235"/>
      <c r="N71" s="235"/>
      <c r="P71" s="459"/>
      <c r="Q71" s="460"/>
      <c r="R71" s="460"/>
      <c r="S71" s="460"/>
      <c r="T71" s="460"/>
      <c r="U71" s="356"/>
      <c r="V71" s="570"/>
      <c r="W71" s="571"/>
      <c r="X71" s="568">
        <f t="shared" si="2"/>
        <v>0</v>
      </c>
      <c r="Y71" s="569"/>
      <c r="AD71" s="86" t="str">
        <f t="shared" si="3"/>
        <v/>
      </c>
    </row>
    <row r="72" spans="2:30" ht="42.75" customHeight="1" x14ac:dyDescent="0.25">
      <c r="B72" s="233" t="s">
        <v>89</v>
      </c>
      <c r="C72" s="465"/>
      <c r="D72" s="466"/>
      <c r="E72" s="466"/>
      <c r="F72" s="467"/>
      <c r="G72" s="471"/>
      <c r="H72" s="472"/>
      <c r="I72" s="472"/>
      <c r="J72" s="472"/>
      <c r="K72" s="472"/>
      <c r="L72" s="473"/>
      <c r="M72" s="235"/>
      <c r="N72" s="235"/>
      <c r="P72" s="459"/>
      <c r="Q72" s="460"/>
      <c r="R72" s="460"/>
      <c r="S72" s="460"/>
      <c r="T72" s="460"/>
      <c r="U72" s="356"/>
      <c r="V72" s="570"/>
      <c r="W72" s="571"/>
      <c r="X72" s="568">
        <f t="shared" si="2"/>
        <v>0</v>
      </c>
      <c r="Y72" s="569"/>
      <c r="AD72" s="86" t="str">
        <f t="shared" si="3"/>
        <v/>
      </c>
    </row>
    <row r="73" spans="2:30" ht="42.75" customHeight="1" x14ac:dyDescent="0.25">
      <c r="B73" s="233" t="s">
        <v>90</v>
      </c>
      <c r="C73" s="465"/>
      <c r="D73" s="466"/>
      <c r="E73" s="466"/>
      <c r="F73" s="467"/>
      <c r="G73" s="471"/>
      <c r="H73" s="472"/>
      <c r="I73" s="472"/>
      <c r="J73" s="472"/>
      <c r="K73" s="472"/>
      <c r="L73" s="473"/>
      <c r="M73" s="235"/>
      <c r="N73" s="235"/>
      <c r="P73" s="459"/>
      <c r="Q73" s="460"/>
      <c r="R73" s="460"/>
      <c r="S73" s="460"/>
      <c r="T73" s="460"/>
      <c r="U73" s="356"/>
      <c r="V73" s="570"/>
      <c r="W73" s="571"/>
      <c r="X73" s="568">
        <f t="shared" si="2"/>
        <v>0</v>
      </c>
      <c r="Y73" s="569"/>
      <c r="AD73" s="86" t="str">
        <f t="shared" si="3"/>
        <v/>
      </c>
    </row>
    <row r="74" spans="2:30" ht="42.75" customHeight="1" x14ac:dyDescent="0.25">
      <c r="B74" s="233" t="s">
        <v>91</v>
      </c>
      <c r="C74" s="465"/>
      <c r="D74" s="466"/>
      <c r="E74" s="466"/>
      <c r="F74" s="467"/>
      <c r="G74" s="471"/>
      <c r="H74" s="472"/>
      <c r="I74" s="472"/>
      <c r="J74" s="472"/>
      <c r="K74" s="472"/>
      <c r="L74" s="473"/>
      <c r="M74" s="235"/>
      <c r="N74" s="235"/>
      <c r="P74" s="459"/>
      <c r="Q74" s="460"/>
      <c r="R74" s="460"/>
      <c r="S74" s="460"/>
      <c r="T74" s="460"/>
      <c r="U74" s="356"/>
      <c r="V74" s="570"/>
      <c r="W74" s="571"/>
      <c r="X74" s="568">
        <f t="shared" si="2"/>
        <v>0</v>
      </c>
      <c r="Y74" s="569"/>
      <c r="AD74" s="86" t="str">
        <f t="shared" si="3"/>
        <v/>
      </c>
    </row>
    <row r="75" spans="2:30" ht="42.75" customHeight="1" x14ac:dyDescent="0.25">
      <c r="B75" s="233" t="s">
        <v>92</v>
      </c>
      <c r="C75" s="465"/>
      <c r="D75" s="466"/>
      <c r="E75" s="466"/>
      <c r="F75" s="467"/>
      <c r="G75" s="471"/>
      <c r="H75" s="472"/>
      <c r="I75" s="472"/>
      <c r="J75" s="472"/>
      <c r="K75" s="472"/>
      <c r="L75" s="473"/>
      <c r="M75" s="235"/>
      <c r="N75" s="235"/>
      <c r="P75" s="459"/>
      <c r="Q75" s="460"/>
      <c r="R75" s="460"/>
      <c r="S75" s="460"/>
      <c r="T75" s="460"/>
      <c r="U75" s="356"/>
      <c r="V75" s="570"/>
      <c r="W75" s="571"/>
      <c r="X75" s="568">
        <f t="shared" si="2"/>
        <v>0</v>
      </c>
      <c r="Y75" s="569"/>
      <c r="AD75" s="86" t="str">
        <f t="shared" si="3"/>
        <v/>
      </c>
    </row>
    <row r="76" spans="2:30" ht="42.75" customHeight="1" x14ac:dyDescent="0.25">
      <c r="B76" s="233" t="s">
        <v>93</v>
      </c>
      <c r="C76" s="465"/>
      <c r="D76" s="466"/>
      <c r="E76" s="466"/>
      <c r="F76" s="467"/>
      <c r="G76" s="471"/>
      <c r="H76" s="472"/>
      <c r="I76" s="472"/>
      <c r="J76" s="472"/>
      <c r="K76" s="472"/>
      <c r="L76" s="473"/>
      <c r="M76" s="235"/>
      <c r="N76" s="235"/>
      <c r="P76" s="459"/>
      <c r="Q76" s="460"/>
      <c r="R76" s="460"/>
      <c r="S76" s="460"/>
      <c r="T76" s="460"/>
      <c r="U76" s="356"/>
      <c r="V76" s="570"/>
      <c r="W76" s="571"/>
      <c r="X76" s="568">
        <f t="shared" si="2"/>
        <v>0</v>
      </c>
      <c r="Y76" s="569"/>
      <c r="AD76" s="86" t="str">
        <f t="shared" si="3"/>
        <v/>
      </c>
    </row>
    <row r="77" spans="2:30" ht="42.75" customHeight="1" x14ac:dyDescent="0.25">
      <c r="B77" s="233" t="s">
        <v>94</v>
      </c>
      <c r="C77" s="465"/>
      <c r="D77" s="466"/>
      <c r="E77" s="466"/>
      <c r="F77" s="467"/>
      <c r="G77" s="471"/>
      <c r="H77" s="472"/>
      <c r="I77" s="472"/>
      <c r="J77" s="472"/>
      <c r="K77" s="472"/>
      <c r="L77" s="473"/>
      <c r="M77" s="235"/>
      <c r="N77" s="235"/>
      <c r="P77" s="459"/>
      <c r="Q77" s="460"/>
      <c r="R77" s="460"/>
      <c r="S77" s="460"/>
      <c r="T77" s="460"/>
      <c r="U77" s="356"/>
      <c r="V77" s="570"/>
      <c r="W77" s="571"/>
      <c r="X77" s="568">
        <f t="shared" si="2"/>
        <v>0</v>
      </c>
      <c r="Y77" s="569"/>
      <c r="AD77" s="86" t="str">
        <f t="shared" si="3"/>
        <v/>
      </c>
    </row>
    <row r="78" spans="2:30" ht="42.75" customHeight="1" x14ac:dyDescent="0.25">
      <c r="B78" s="233" t="s">
        <v>95</v>
      </c>
      <c r="C78" s="465"/>
      <c r="D78" s="466"/>
      <c r="E78" s="466"/>
      <c r="F78" s="467"/>
      <c r="G78" s="471"/>
      <c r="H78" s="472"/>
      <c r="I78" s="472"/>
      <c r="J78" s="472"/>
      <c r="K78" s="472"/>
      <c r="L78" s="473"/>
      <c r="M78" s="235"/>
      <c r="N78" s="235"/>
      <c r="P78" s="459"/>
      <c r="Q78" s="460"/>
      <c r="R78" s="460"/>
      <c r="S78" s="460"/>
      <c r="T78" s="460"/>
      <c r="U78" s="356"/>
      <c r="V78" s="570"/>
      <c r="W78" s="571"/>
      <c r="X78" s="568">
        <f t="shared" si="2"/>
        <v>0</v>
      </c>
      <c r="Y78" s="569"/>
      <c r="AD78" s="86" t="str">
        <f t="shared" si="3"/>
        <v/>
      </c>
    </row>
    <row r="79" spans="2:30" ht="42.75" customHeight="1" x14ac:dyDescent="0.25">
      <c r="B79" s="233" t="s">
        <v>96</v>
      </c>
      <c r="C79" s="465"/>
      <c r="D79" s="466"/>
      <c r="E79" s="466"/>
      <c r="F79" s="467"/>
      <c r="G79" s="471"/>
      <c r="H79" s="472"/>
      <c r="I79" s="472"/>
      <c r="J79" s="472"/>
      <c r="K79" s="472"/>
      <c r="L79" s="473"/>
      <c r="M79" s="235"/>
      <c r="N79" s="235"/>
      <c r="P79" s="459"/>
      <c r="Q79" s="460"/>
      <c r="R79" s="460"/>
      <c r="S79" s="460"/>
      <c r="T79" s="460"/>
      <c r="U79" s="356"/>
      <c r="V79" s="570"/>
      <c r="W79" s="571"/>
      <c r="X79" s="568">
        <f t="shared" si="2"/>
        <v>0</v>
      </c>
      <c r="Y79" s="569"/>
      <c r="AD79" s="86" t="str">
        <f t="shared" si="3"/>
        <v/>
      </c>
    </row>
    <row r="80" spans="2:30" ht="42.75" customHeight="1" x14ac:dyDescent="0.25">
      <c r="B80" s="233" t="s">
        <v>97</v>
      </c>
      <c r="C80" s="465"/>
      <c r="D80" s="466"/>
      <c r="E80" s="466"/>
      <c r="F80" s="467"/>
      <c r="G80" s="471"/>
      <c r="H80" s="472"/>
      <c r="I80" s="472"/>
      <c r="J80" s="472"/>
      <c r="K80" s="472"/>
      <c r="L80" s="473"/>
      <c r="M80" s="235"/>
      <c r="N80" s="235"/>
      <c r="P80" s="459"/>
      <c r="Q80" s="460"/>
      <c r="R80" s="460"/>
      <c r="S80" s="460"/>
      <c r="T80" s="460"/>
      <c r="U80" s="356"/>
      <c r="V80" s="570"/>
      <c r="W80" s="571"/>
      <c r="X80" s="568">
        <f t="shared" si="2"/>
        <v>0</v>
      </c>
      <c r="Y80" s="569"/>
      <c r="AD80" s="86" t="str">
        <f t="shared" si="3"/>
        <v/>
      </c>
    </row>
    <row r="81" spans="2:30" ht="42.75" customHeight="1" x14ac:dyDescent="0.25">
      <c r="B81" s="233" t="s">
        <v>98</v>
      </c>
      <c r="C81" s="465"/>
      <c r="D81" s="466"/>
      <c r="E81" s="466"/>
      <c r="F81" s="467"/>
      <c r="G81" s="471"/>
      <c r="H81" s="472"/>
      <c r="I81" s="472"/>
      <c r="J81" s="472"/>
      <c r="K81" s="472"/>
      <c r="L81" s="473"/>
      <c r="M81" s="235"/>
      <c r="N81" s="235"/>
      <c r="P81" s="459"/>
      <c r="Q81" s="460"/>
      <c r="R81" s="460"/>
      <c r="S81" s="460"/>
      <c r="T81" s="460"/>
      <c r="U81" s="356"/>
      <c r="V81" s="570"/>
      <c r="W81" s="571"/>
      <c r="X81" s="568">
        <f t="shared" si="2"/>
        <v>0</v>
      </c>
      <c r="Y81" s="569"/>
      <c r="AD81" s="86" t="str">
        <f t="shared" si="3"/>
        <v/>
      </c>
    </row>
    <row r="82" spans="2:30" ht="42.75" customHeight="1" x14ac:dyDescent="0.25">
      <c r="B82" s="233" t="s">
        <v>99</v>
      </c>
      <c r="C82" s="465"/>
      <c r="D82" s="466"/>
      <c r="E82" s="466"/>
      <c r="F82" s="467"/>
      <c r="G82" s="471"/>
      <c r="H82" s="472"/>
      <c r="I82" s="472"/>
      <c r="J82" s="472"/>
      <c r="K82" s="472"/>
      <c r="L82" s="473"/>
      <c r="M82" s="235"/>
      <c r="N82" s="235"/>
      <c r="P82" s="459"/>
      <c r="Q82" s="460"/>
      <c r="R82" s="460"/>
      <c r="S82" s="460"/>
      <c r="T82" s="460"/>
      <c r="U82" s="356"/>
      <c r="V82" s="570"/>
      <c r="W82" s="571"/>
      <c r="X82" s="568">
        <f t="shared" si="2"/>
        <v>0</v>
      </c>
      <c r="Y82" s="569"/>
      <c r="AD82" s="86" t="str">
        <f t="shared" si="3"/>
        <v/>
      </c>
    </row>
    <row r="83" spans="2:30" ht="42.75" customHeight="1" x14ac:dyDescent="0.25">
      <c r="B83" s="233" t="s">
        <v>100</v>
      </c>
      <c r="C83" s="465"/>
      <c r="D83" s="466"/>
      <c r="E83" s="466"/>
      <c r="F83" s="467"/>
      <c r="G83" s="471"/>
      <c r="H83" s="472"/>
      <c r="I83" s="472"/>
      <c r="J83" s="472"/>
      <c r="K83" s="472"/>
      <c r="L83" s="473"/>
      <c r="M83" s="235"/>
      <c r="N83" s="235"/>
      <c r="P83" s="459"/>
      <c r="Q83" s="460"/>
      <c r="R83" s="460"/>
      <c r="S83" s="460"/>
      <c r="T83" s="460"/>
      <c r="U83" s="356"/>
      <c r="V83" s="570"/>
      <c r="W83" s="571"/>
      <c r="X83" s="568">
        <f t="shared" si="2"/>
        <v>0</v>
      </c>
      <c r="Y83" s="569"/>
      <c r="AD83" s="86" t="str">
        <f t="shared" si="3"/>
        <v/>
      </c>
    </row>
    <row r="84" spans="2:30" ht="42.75" customHeight="1" x14ac:dyDescent="0.25">
      <c r="B84" s="233" t="s">
        <v>101</v>
      </c>
      <c r="C84" s="465"/>
      <c r="D84" s="466"/>
      <c r="E84" s="466"/>
      <c r="F84" s="467"/>
      <c r="G84" s="471"/>
      <c r="H84" s="472"/>
      <c r="I84" s="472"/>
      <c r="J84" s="472"/>
      <c r="K84" s="472"/>
      <c r="L84" s="473"/>
      <c r="M84" s="235"/>
      <c r="N84" s="235"/>
      <c r="P84" s="459"/>
      <c r="Q84" s="460"/>
      <c r="R84" s="460"/>
      <c r="S84" s="460"/>
      <c r="T84" s="460"/>
      <c r="U84" s="356"/>
      <c r="V84" s="570"/>
      <c r="W84" s="571"/>
      <c r="X84" s="568">
        <f t="shared" si="2"/>
        <v>0</v>
      </c>
      <c r="Y84" s="569"/>
      <c r="AD84" s="86" t="str">
        <f t="shared" si="3"/>
        <v/>
      </c>
    </row>
    <row r="85" spans="2:30" ht="42.75" customHeight="1" x14ac:dyDescent="0.25">
      <c r="B85" s="233" t="s">
        <v>102</v>
      </c>
      <c r="C85" s="465"/>
      <c r="D85" s="466"/>
      <c r="E85" s="466"/>
      <c r="F85" s="467"/>
      <c r="G85" s="471"/>
      <c r="H85" s="472"/>
      <c r="I85" s="472"/>
      <c r="J85" s="472"/>
      <c r="K85" s="472"/>
      <c r="L85" s="473"/>
      <c r="M85" s="235"/>
      <c r="N85" s="235"/>
      <c r="P85" s="459"/>
      <c r="Q85" s="460"/>
      <c r="R85" s="460"/>
      <c r="S85" s="460"/>
      <c r="T85" s="460"/>
      <c r="U85" s="356"/>
      <c r="V85" s="570"/>
      <c r="W85" s="571"/>
      <c r="X85" s="568">
        <f t="shared" si="2"/>
        <v>0</v>
      </c>
      <c r="Y85" s="569"/>
      <c r="AD85" s="86" t="str">
        <f t="shared" si="3"/>
        <v/>
      </c>
    </row>
    <row r="86" spans="2:30" ht="42.75" customHeight="1" x14ac:dyDescent="0.25">
      <c r="B86" s="233" t="s">
        <v>103</v>
      </c>
      <c r="C86" s="465"/>
      <c r="D86" s="466"/>
      <c r="E86" s="466"/>
      <c r="F86" s="467"/>
      <c r="G86" s="471"/>
      <c r="H86" s="472"/>
      <c r="I86" s="472"/>
      <c r="J86" s="472"/>
      <c r="K86" s="472"/>
      <c r="L86" s="473"/>
      <c r="M86" s="235"/>
      <c r="N86" s="235"/>
      <c r="P86" s="459"/>
      <c r="Q86" s="460"/>
      <c r="R86" s="460"/>
      <c r="S86" s="460"/>
      <c r="T86" s="460"/>
      <c r="U86" s="356"/>
      <c r="V86" s="570"/>
      <c r="W86" s="571"/>
      <c r="X86" s="568">
        <f t="shared" si="2"/>
        <v>0</v>
      </c>
      <c r="Y86" s="569"/>
      <c r="AD86" s="86" t="str">
        <f t="shared" si="3"/>
        <v/>
      </c>
    </row>
    <row r="87" spans="2:30" ht="42.75" customHeight="1" x14ac:dyDescent="0.25">
      <c r="B87" s="233" t="s">
        <v>104</v>
      </c>
      <c r="C87" s="465"/>
      <c r="D87" s="466"/>
      <c r="E87" s="466"/>
      <c r="F87" s="467"/>
      <c r="G87" s="471"/>
      <c r="H87" s="472"/>
      <c r="I87" s="472"/>
      <c r="J87" s="472"/>
      <c r="K87" s="472"/>
      <c r="L87" s="473"/>
      <c r="M87" s="235"/>
      <c r="N87" s="235"/>
      <c r="P87" s="459"/>
      <c r="Q87" s="460"/>
      <c r="R87" s="460"/>
      <c r="S87" s="460"/>
      <c r="T87" s="460"/>
      <c r="U87" s="356"/>
      <c r="V87" s="570"/>
      <c r="W87" s="571"/>
      <c r="X87" s="568">
        <f t="shared" si="2"/>
        <v>0</v>
      </c>
      <c r="Y87" s="569"/>
      <c r="AD87" s="86" t="str">
        <f t="shared" si="3"/>
        <v/>
      </c>
    </row>
    <row r="88" spans="2:30" ht="42.75" customHeight="1" x14ac:dyDescent="0.25">
      <c r="B88" s="233" t="s">
        <v>105</v>
      </c>
      <c r="C88" s="465"/>
      <c r="D88" s="466"/>
      <c r="E88" s="466"/>
      <c r="F88" s="467"/>
      <c r="G88" s="471"/>
      <c r="H88" s="472"/>
      <c r="I88" s="472"/>
      <c r="J88" s="472"/>
      <c r="K88" s="472"/>
      <c r="L88" s="473"/>
      <c r="M88" s="235"/>
      <c r="N88" s="235"/>
      <c r="P88" s="459"/>
      <c r="Q88" s="460"/>
      <c r="R88" s="460"/>
      <c r="S88" s="460"/>
      <c r="T88" s="460"/>
      <c r="U88" s="356"/>
      <c r="V88" s="570"/>
      <c r="W88" s="571"/>
      <c r="X88" s="568">
        <f t="shared" si="2"/>
        <v>0</v>
      </c>
      <c r="Y88" s="569"/>
      <c r="AD88" s="86" t="str">
        <f t="shared" si="3"/>
        <v/>
      </c>
    </row>
    <row r="89" spans="2:30" ht="42.75" customHeight="1" x14ac:dyDescent="0.25">
      <c r="B89" s="233" t="s">
        <v>106</v>
      </c>
      <c r="C89" s="465"/>
      <c r="D89" s="466"/>
      <c r="E89" s="466"/>
      <c r="F89" s="467"/>
      <c r="G89" s="471"/>
      <c r="H89" s="472"/>
      <c r="I89" s="472"/>
      <c r="J89" s="472"/>
      <c r="K89" s="472"/>
      <c r="L89" s="473"/>
      <c r="M89" s="235"/>
      <c r="N89" s="235"/>
      <c r="P89" s="459"/>
      <c r="Q89" s="460"/>
      <c r="R89" s="460"/>
      <c r="S89" s="460"/>
      <c r="T89" s="460"/>
      <c r="U89" s="356"/>
      <c r="V89" s="570"/>
      <c r="W89" s="571"/>
      <c r="X89" s="568">
        <f t="shared" si="2"/>
        <v>0</v>
      </c>
      <c r="Y89" s="569"/>
      <c r="AD89" s="86" t="str">
        <f t="shared" si="3"/>
        <v/>
      </c>
    </row>
    <row r="90" spans="2:30" ht="42.75" customHeight="1" x14ac:dyDescent="0.25">
      <c r="B90" s="233" t="s">
        <v>107</v>
      </c>
      <c r="C90" s="465"/>
      <c r="D90" s="466"/>
      <c r="E90" s="466"/>
      <c r="F90" s="467"/>
      <c r="G90" s="471"/>
      <c r="H90" s="472"/>
      <c r="I90" s="472"/>
      <c r="J90" s="472"/>
      <c r="K90" s="472"/>
      <c r="L90" s="473"/>
      <c r="M90" s="235"/>
      <c r="N90" s="235"/>
      <c r="P90" s="459"/>
      <c r="Q90" s="460"/>
      <c r="R90" s="460"/>
      <c r="S90" s="460"/>
      <c r="T90" s="460"/>
      <c r="U90" s="356"/>
      <c r="V90" s="570"/>
      <c r="W90" s="571"/>
      <c r="X90" s="568">
        <f t="shared" si="2"/>
        <v>0</v>
      </c>
      <c r="Y90" s="569"/>
      <c r="AD90" s="86" t="str">
        <f t="shared" si="3"/>
        <v/>
      </c>
    </row>
    <row r="91" spans="2:30" ht="42.75" customHeight="1" x14ac:dyDescent="0.25">
      <c r="B91" s="233" t="s">
        <v>108</v>
      </c>
      <c r="C91" s="465"/>
      <c r="D91" s="466"/>
      <c r="E91" s="466"/>
      <c r="F91" s="467"/>
      <c r="G91" s="471"/>
      <c r="H91" s="472"/>
      <c r="I91" s="472"/>
      <c r="J91" s="472"/>
      <c r="K91" s="472"/>
      <c r="L91" s="473"/>
      <c r="M91" s="235"/>
      <c r="N91" s="235"/>
      <c r="P91" s="459"/>
      <c r="Q91" s="460"/>
      <c r="R91" s="460"/>
      <c r="S91" s="460"/>
      <c r="T91" s="460"/>
      <c r="U91" s="356"/>
      <c r="V91" s="570"/>
      <c r="W91" s="571"/>
      <c r="X91" s="568">
        <f t="shared" si="2"/>
        <v>0</v>
      </c>
      <c r="Y91" s="569"/>
      <c r="AD91" s="86" t="str">
        <f t="shared" si="3"/>
        <v/>
      </c>
    </row>
    <row r="92" spans="2:30" ht="42.75" customHeight="1" x14ac:dyDescent="0.25">
      <c r="B92" s="233" t="s">
        <v>109</v>
      </c>
      <c r="C92" s="465"/>
      <c r="D92" s="466"/>
      <c r="E92" s="466"/>
      <c r="F92" s="467"/>
      <c r="G92" s="471"/>
      <c r="H92" s="472"/>
      <c r="I92" s="472"/>
      <c r="J92" s="472"/>
      <c r="K92" s="472"/>
      <c r="L92" s="473"/>
      <c r="M92" s="235"/>
      <c r="N92" s="235"/>
      <c r="P92" s="459"/>
      <c r="Q92" s="460"/>
      <c r="R92" s="460"/>
      <c r="S92" s="460"/>
      <c r="T92" s="460"/>
      <c r="U92" s="356"/>
      <c r="V92" s="570"/>
      <c r="W92" s="571"/>
      <c r="X92" s="568">
        <f t="shared" si="2"/>
        <v>0</v>
      </c>
      <c r="Y92" s="569"/>
      <c r="AD92" s="86" t="str">
        <f t="shared" si="3"/>
        <v/>
      </c>
    </row>
    <row r="93" spans="2:30" ht="42.75" customHeight="1" x14ac:dyDescent="0.25">
      <c r="B93" s="233" t="s">
        <v>110</v>
      </c>
      <c r="C93" s="465"/>
      <c r="D93" s="466"/>
      <c r="E93" s="466"/>
      <c r="F93" s="467"/>
      <c r="G93" s="471"/>
      <c r="H93" s="472"/>
      <c r="I93" s="472"/>
      <c r="J93" s="472"/>
      <c r="K93" s="472"/>
      <c r="L93" s="473"/>
      <c r="M93" s="235"/>
      <c r="N93" s="235"/>
      <c r="P93" s="459"/>
      <c r="Q93" s="460"/>
      <c r="R93" s="460"/>
      <c r="S93" s="460"/>
      <c r="T93" s="460"/>
      <c r="U93" s="356"/>
      <c r="V93" s="570"/>
      <c r="W93" s="571"/>
      <c r="X93" s="568">
        <f t="shared" si="2"/>
        <v>0</v>
      </c>
      <c r="Y93" s="569"/>
      <c r="AD93" s="86" t="str">
        <f t="shared" si="3"/>
        <v/>
      </c>
    </row>
    <row r="94" spans="2:30" ht="42.75" customHeight="1" x14ac:dyDescent="0.25">
      <c r="B94" s="233" t="s">
        <v>111</v>
      </c>
      <c r="C94" s="465"/>
      <c r="D94" s="466"/>
      <c r="E94" s="466"/>
      <c r="F94" s="467"/>
      <c r="G94" s="471"/>
      <c r="H94" s="472"/>
      <c r="I94" s="472"/>
      <c r="J94" s="472"/>
      <c r="K94" s="472"/>
      <c r="L94" s="473"/>
      <c r="M94" s="235"/>
      <c r="N94" s="235"/>
      <c r="P94" s="459"/>
      <c r="Q94" s="460"/>
      <c r="R94" s="460"/>
      <c r="S94" s="460"/>
      <c r="T94" s="460"/>
      <c r="U94" s="356"/>
      <c r="V94" s="570"/>
      <c r="W94" s="571"/>
      <c r="X94" s="568">
        <f t="shared" si="2"/>
        <v>0</v>
      </c>
      <c r="Y94" s="569"/>
      <c r="AD94" s="86" t="str">
        <f t="shared" si="3"/>
        <v/>
      </c>
    </row>
    <row r="95" spans="2:30" ht="42.75" customHeight="1" x14ac:dyDescent="0.25">
      <c r="B95" s="233" t="s">
        <v>112</v>
      </c>
      <c r="C95" s="465"/>
      <c r="D95" s="466"/>
      <c r="E95" s="466"/>
      <c r="F95" s="467"/>
      <c r="G95" s="471"/>
      <c r="H95" s="472"/>
      <c r="I95" s="472"/>
      <c r="J95" s="472"/>
      <c r="K95" s="472"/>
      <c r="L95" s="473"/>
      <c r="M95" s="235"/>
      <c r="N95" s="235"/>
      <c r="P95" s="459"/>
      <c r="Q95" s="460"/>
      <c r="R95" s="460"/>
      <c r="S95" s="460"/>
      <c r="T95" s="460"/>
      <c r="U95" s="356"/>
      <c r="V95" s="570"/>
      <c r="W95" s="571"/>
      <c r="X95" s="568">
        <f t="shared" si="2"/>
        <v>0</v>
      </c>
      <c r="Y95" s="569"/>
      <c r="AD95" s="86" t="str">
        <f t="shared" si="3"/>
        <v/>
      </c>
    </row>
    <row r="96" spans="2:30" ht="42.75" customHeight="1" x14ac:dyDescent="0.25">
      <c r="B96" s="233" t="s">
        <v>113</v>
      </c>
      <c r="C96" s="465"/>
      <c r="D96" s="466"/>
      <c r="E96" s="466"/>
      <c r="F96" s="467"/>
      <c r="G96" s="471"/>
      <c r="H96" s="472"/>
      <c r="I96" s="472"/>
      <c r="J96" s="472"/>
      <c r="K96" s="472"/>
      <c r="L96" s="473"/>
      <c r="M96" s="235"/>
      <c r="N96" s="235"/>
      <c r="P96" s="459"/>
      <c r="Q96" s="460"/>
      <c r="R96" s="460"/>
      <c r="S96" s="460"/>
      <c r="T96" s="460"/>
      <c r="U96" s="356"/>
      <c r="V96" s="570"/>
      <c r="W96" s="571"/>
      <c r="X96" s="568">
        <f t="shared" si="2"/>
        <v>0</v>
      </c>
      <c r="Y96" s="569"/>
      <c r="AD96" s="86" t="str">
        <f t="shared" si="3"/>
        <v/>
      </c>
    </row>
    <row r="97" spans="2:30" ht="42.75" customHeight="1" x14ac:dyDescent="0.25">
      <c r="B97" s="233" t="s">
        <v>114</v>
      </c>
      <c r="C97" s="465"/>
      <c r="D97" s="466"/>
      <c r="E97" s="466"/>
      <c r="F97" s="467"/>
      <c r="G97" s="471"/>
      <c r="H97" s="472"/>
      <c r="I97" s="472"/>
      <c r="J97" s="472"/>
      <c r="K97" s="472"/>
      <c r="L97" s="473"/>
      <c r="M97" s="235"/>
      <c r="N97" s="235"/>
      <c r="P97" s="459"/>
      <c r="Q97" s="460"/>
      <c r="R97" s="460"/>
      <c r="S97" s="460"/>
      <c r="T97" s="460"/>
      <c r="U97" s="356"/>
      <c r="V97" s="570"/>
      <c r="W97" s="571"/>
      <c r="X97" s="568">
        <f t="shared" si="2"/>
        <v>0</v>
      </c>
      <c r="Y97" s="569"/>
      <c r="AD97" s="86" t="str">
        <f t="shared" si="3"/>
        <v/>
      </c>
    </row>
    <row r="98" spans="2:30" ht="42.75" customHeight="1" x14ac:dyDescent="0.25">
      <c r="B98" s="233" t="s">
        <v>115</v>
      </c>
      <c r="C98" s="465"/>
      <c r="D98" s="466"/>
      <c r="E98" s="466"/>
      <c r="F98" s="467"/>
      <c r="G98" s="471"/>
      <c r="H98" s="472"/>
      <c r="I98" s="472"/>
      <c r="J98" s="472"/>
      <c r="K98" s="472"/>
      <c r="L98" s="473"/>
      <c r="M98" s="235"/>
      <c r="N98" s="235"/>
      <c r="P98" s="459"/>
      <c r="Q98" s="460"/>
      <c r="R98" s="460"/>
      <c r="S98" s="460"/>
      <c r="T98" s="460"/>
      <c r="U98" s="356"/>
      <c r="V98" s="570"/>
      <c r="W98" s="571"/>
      <c r="X98" s="568">
        <f t="shared" si="2"/>
        <v>0</v>
      </c>
      <c r="Y98" s="569"/>
      <c r="AD98" s="86" t="str">
        <f t="shared" si="3"/>
        <v/>
      </c>
    </row>
    <row r="99" spans="2:30" ht="42.75" customHeight="1" x14ac:dyDescent="0.25">
      <c r="B99" s="233" t="s">
        <v>116</v>
      </c>
      <c r="C99" s="465"/>
      <c r="D99" s="466"/>
      <c r="E99" s="466"/>
      <c r="F99" s="467"/>
      <c r="G99" s="471"/>
      <c r="H99" s="472"/>
      <c r="I99" s="472"/>
      <c r="J99" s="472"/>
      <c r="K99" s="472"/>
      <c r="L99" s="473"/>
      <c r="M99" s="235"/>
      <c r="N99" s="235"/>
      <c r="P99" s="459"/>
      <c r="Q99" s="460"/>
      <c r="R99" s="460"/>
      <c r="S99" s="460"/>
      <c r="T99" s="460"/>
      <c r="U99" s="356"/>
      <c r="V99" s="570"/>
      <c r="W99" s="571"/>
      <c r="X99" s="568">
        <f t="shared" si="2"/>
        <v>0</v>
      </c>
      <c r="Y99" s="569"/>
      <c r="AD99" s="86" t="str">
        <f t="shared" si="3"/>
        <v/>
      </c>
    </row>
    <row r="100" spans="2:30" ht="42.75" customHeight="1" x14ac:dyDescent="0.25">
      <c r="B100" s="233" t="s">
        <v>117</v>
      </c>
      <c r="C100" s="465"/>
      <c r="D100" s="466"/>
      <c r="E100" s="466"/>
      <c r="F100" s="467"/>
      <c r="G100" s="471"/>
      <c r="H100" s="472"/>
      <c r="I100" s="472"/>
      <c r="J100" s="472"/>
      <c r="K100" s="472"/>
      <c r="L100" s="473"/>
      <c r="M100" s="235"/>
      <c r="N100" s="235"/>
      <c r="P100" s="459"/>
      <c r="Q100" s="460"/>
      <c r="R100" s="460"/>
      <c r="S100" s="460"/>
      <c r="T100" s="460"/>
      <c r="U100" s="356"/>
      <c r="V100" s="570"/>
      <c r="W100" s="571"/>
      <c r="X100" s="568">
        <f t="shared" si="2"/>
        <v>0</v>
      </c>
      <c r="Y100" s="569"/>
      <c r="AD100" s="86" t="str">
        <f t="shared" si="3"/>
        <v/>
      </c>
    </row>
    <row r="101" spans="2:30" ht="42.75" customHeight="1" x14ac:dyDescent="0.25">
      <c r="B101" s="233" t="s">
        <v>118</v>
      </c>
      <c r="C101" s="465"/>
      <c r="D101" s="466"/>
      <c r="E101" s="466"/>
      <c r="F101" s="467"/>
      <c r="G101" s="471"/>
      <c r="H101" s="472"/>
      <c r="I101" s="472"/>
      <c r="J101" s="472"/>
      <c r="K101" s="472"/>
      <c r="L101" s="473"/>
      <c r="M101" s="235"/>
      <c r="N101" s="235"/>
      <c r="P101" s="459"/>
      <c r="Q101" s="460"/>
      <c r="R101" s="460"/>
      <c r="S101" s="460"/>
      <c r="T101" s="460"/>
      <c r="U101" s="356"/>
      <c r="V101" s="570"/>
      <c r="W101" s="571"/>
      <c r="X101" s="568">
        <f t="shared" si="2"/>
        <v>0</v>
      </c>
      <c r="Y101" s="569"/>
      <c r="AD101" s="86" t="str">
        <f t="shared" si="3"/>
        <v/>
      </c>
    </row>
    <row r="102" spans="2:30" ht="42.75" customHeight="1" x14ac:dyDescent="0.25">
      <c r="B102" s="233" t="s">
        <v>119</v>
      </c>
      <c r="C102" s="465"/>
      <c r="D102" s="466"/>
      <c r="E102" s="466"/>
      <c r="F102" s="467"/>
      <c r="G102" s="471"/>
      <c r="H102" s="472"/>
      <c r="I102" s="472"/>
      <c r="J102" s="472"/>
      <c r="K102" s="472"/>
      <c r="L102" s="473"/>
      <c r="M102" s="235"/>
      <c r="N102" s="235"/>
      <c r="P102" s="459"/>
      <c r="Q102" s="460"/>
      <c r="R102" s="460"/>
      <c r="S102" s="460"/>
      <c r="T102" s="460"/>
      <c r="U102" s="356"/>
      <c r="V102" s="570"/>
      <c r="W102" s="571"/>
      <c r="X102" s="568">
        <f t="shared" si="2"/>
        <v>0</v>
      </c>
      <c r="Y102" s="569"/>
      <c r="AD102" s="86" t="str">
        <f t="shared" si="3"/>
        <v/>
      </c>
    </row>
    <row r="103" spans="2:30" ht="42.75" customHeight="1" x14ac:dyDescent="0.25">
      <c r="B103" s="233" t="s">
        <v>120</v>
      </c>
      <c r="C103" s="465"/>
      <c r="D103" s="466"/>
      <c r="E103" s="466"/>
      <c r="F103" s="467"/>
      <c r="G103" s="471"/>
      <c r="H103" s="472"/>
      <c r="I103" s="472"/>
      <c r="J103" s="472"/>
      <c r="K103" s="472"/>
      <c r="L103" s="473"/>
      <c r="M103" s="235"/>
      <c r="N103" s="235"/>
      <c r="P103" s="459"/>
      <c r="Q103" s="460"/>
      <c r="R103" s="460"/>
      <c r="S103" s="460"/>
      <c r="T103" s="460"/>
      <c r="U103" s="356"/>
      <c r="V103" s="570"/>
      <c r="W103" s="571"/>
      <c r="X103" s="568">
        <f t="shared" si="2"/>
        <v>0</v>
      </c>
      <c r="Y103" s="569"/>
      <c r="AD103" s="86" t="str">
        <f t="shared" si="3"/>
        <v/>
      </c>
    </row>
    <row r="104" spans="2:30" ht="42.75" customHeight="1" x14ac:dyDescent="0.25">
      <c r="B104" s="233" t="s">
        <v>121</v>
      </c>
      <c r="C104" s="465"/>
      <c r="D104" s="466"/>
      <c r="E104" s="466"/>
      <c r="F104" s="467"/>
      <c r="G104" s="471"/>
      <c r="H104" s="472"/>
      <c r="I104" s="472"/>
      <c r="J104" s="472"/>
      <c r="K104" s="472"/>
      <c r="L104" s="473"/>
      <c r="M104" s="235"/>
      <c r="N104" s="235"/>
      <c r="P104" s="459"/>
      <c r="Q104" s="460"/>
      <c r="R104" s="460"/>
      <c r="S104" s="460"/>
      <c r="T104" s="460"/>
      <c r="U104" s="356"/>
      <c r="V104" s="570"/>
      <c r="W104" s="571"/>
      <c r="X104" s="568">
        <f t="shared" si="2"/>
        <v>0</v>
      </c>
      <c r="Y104" s="569"/>
      <c r="AD104" s="86" t="str">
        <f t="shared" si="3"/>
        <v/>
      </c>
    </row>
    <row r="105" spans="2:30" ht="42.75" customHeight="1" x14ac:dyDescent="0.25">
      <c r="B105" s="233" t="s">
        <v>122</v>
      </c>
      <c r="C105" s="465"/>
      <c r="D105" s="466"/>
      <c r="E105" s="466"/>
      <c r="F105" s="467"/>
      <c r="G105" s="471"/>
      <c r="H105" s="472"/>
      <c r="I105" s="472"/>
      <c r="J105" s="472"/>
      <c r="K105" s="472"/>
      <c r="L105" s="473"/>
      <c r="M105" s="235"/>
      <c r="N105" s="235"/>
      <c r="P105" s="459"/>
      <c r="Q105" s="460"/>
      <c r="R105" s="460"/>
      <c r="S105" s="460"/>
      <c r="T105" s="460"/>
      <c r="U105" s="356"/>
      <c r="V105" s="570"/>
      <c r="W105" s="571"/>
      <c r="X105" s="568">
        <f t="shared" si="2"/>
        <v>0</v>
      </c>
      <c r="Y105" s="569"/>
      <c r="AD105" s="86" t="str">
        <f t="shared" si="3"/>
        <v/>
      </c>
    </row>
    <row r="106" spans="2:30" ht="42.75" customHeight="1" x14ac:dyDescent="0.25">
      <c r="B106" s="233" t="s">
        <v>123</v>
      </c>
      <c r="C106" s="465"/>
      <c r="D106" s="466"/>
      <c r="E106" s="466"/>
      <c r="F106" s="467"/>
      <c r="G106" s="471"/>
      <c r="H106" s="472"/>
      <c r="I106" s="472"/>
      <c r="J106" s="472"/>
      <c r="K106" s="472"/>
      <c r="L106" s="473"/>
      <c r="M106" s="235"/>
      <c r="N106" s="235"/>
      <c r="P106" s="459"/>
      <c r="Q106" s="460"/>
      <c r="R106" s="460"/>
      <c r="S106" s="460"/>
      <c r="T106" s="460"/>
      <c r="U106" s="356"/>
      <c r="V106" s="570"/>
      <c r="W106" s="571"/>
      <c r="X106" s="568">
        <f t="shared" si="2"/>
        <v>0</v>
      </c>
      <c r="Y106" s="569"/>
      <c r="AD106" s="86" t="str">
        <f t="shared" si="3"/>
        <v/>
      </c>
    </row>
    <row r="107" spans="2:30" ht="42.75" customHeight="1" x14ac:dyDescent="0.25">
      <c r="B107" s="233" t="s">
        <v>124</v>
      </c>
      <c r="C107" s="465"/>
      <c r="D107" s="466"/>
      <c r="E107" s="466"/>
      <c r="F107" s="467"/>
      <c r="G107" s="471"/>
      <c r="H107" s="472"/>
      <c r="I107" s="472"/>
      <c r="J107" s="472"/>
      <c r="K107" s="472"/>
      <c r="L107" s="473"/>
      <c r="M107" s="235"/>
      <c r="N107" s="235"/>
      <c r="P107" s="459"/>
      <c r="Q107" s="460"/>
      <c r="R107" s="460"/>
      <c r="S107" s="460"/>
      <c r="T107" s="460"/>
      <c r="U107" s="356"/>
      <c r="V107" s="570"/>
      <c r="W107" s="571"/>
      <c r="X107" s="568">
        <f t="shared" si="2"/>
        <v>0</v>
      </c>
      <c r="Y107" s="569"/>
      <c r="AD107" s="86" t="str">
        <f t="shared" si="3"/>
        <v/>
      </c>
    </row>
    <row r="108" spans="2:30" ht="42.75" customHeight="1" x14ac:dyDescent="0.25">
      <c r="B108" s="233" t="s">
        <v>125</v>
      </c>
      <c r="C108" s="465"/>
      <c r="D108" s="466"/>
      <c r="E108" s="466"/>
      <c r="F108" s="467"/>
      <c r="G108" s="471"/>
      <c r="H108" s="472"/>
      <c r="I108" s="472"/>
      <c r="J108" s="472"/>
      <c r="K108" s="472"/>
      <c r="L108" s="473"/>
      <c r="M108" s="235"/>
      <c r="N108" s="235"/>
      <c r="P108" s="459"/>
      <c r="Q108" s="460"/>
      <c r="R108" s="460"/>
      <c r="S108" s="460"/>
      <c r="T108" s="460"/>
      <c r="U108" s="356"/>
      <c r="V108" s="570"/>
      <c r="W108" s="571"/>
      <c r="X108" s="568">
        <f t="shared" si="2"/>
        <v>0</v>
      </c>
      <c r="Y108" s="569"/>
      <c r="AD108" s="86" t="str">
        <f t="shared" si="3"/>
        <v/>
      </c>
    </row>
    <row r="109" spans="2:30" ht="42.75" customHeight="1" x14ac:dyDescent="0.25">
      <c r="B109" s="233" t="s">
        <v>126</v>
      </c>
      <c r="C109" s="465"/>
      <c r="D109" s="466"/>
      <c r="E109" s="466"/>
      <c r="F109" s="467"/>
      <c r="G109" s="471"/>
      <c r="H109" s="472"/>
      <c r="I109" s="472"/>
      <c r="J109" s="472"/>
      <c r="K109" s="472"/>
      <c r="L109" s="473"/>
      <c r="M109" s="235"/>
      <c r="N109" s="235"/>
      <c r="P109" s="459"/>
      <c r="Q109" s="460"/>
      <c r="R109" s="460"/>
      <c r="S109" s="460"/>
      <c r="T109" s="460"/>
      <c r="U109" s="356"/>
      <c r="V109" s="570"/>
      <c r="W109" s="571"/>
      <c r="X109" s="568">
        <f t="shared" si="2"/>
        <v>0</v>
      </c>
      <c r="Y109" s="569"/>
      <c r="AD109" s="86" t="str">
        <f t="shared" si="3"/>
        <v/>
      </c>
    </row>
    <row r="110" spans="2:30" ht="7.5" customHeight="1" x14ac:dyDescent="0.25">
      <c r="C110" s="1"/>
      <c r="H110" s="20"/>
      <c r="P110" s="220"/>
      <c r="Q110" s="220"/>
      <c r="R110" s="220"/>
      <c r="X110" s="221"/>
      <c r="Y110" s="221"/>
      <c r="Z110" s="27"/>
      <c r="AA110" s="27"/>
    </row>
    <row r="111" spans="2:30" ht="30.75" customHeight="1" x14ac:dyDescent="0.25">
      <c r="B111" s="237"/>
      <c r="C111" s="105"/>
      <c r="D111" s="105"/>
      <c r="E111" s="105"/>
      <c r="P111" s="220"/>
      <c r="Q111" s="220"/>
      <c r="R111" s="220"/>
      <c r="U111" s="27"/>
      <c r="V111" s="27"/>
      <c r="W111" s="230" t="s">
        <v>127</v>
      </c>
      <c r="X111" s="479">
        <f>SUM(X50:Y109)</f>
        <v>0</v>
      </c>
      <c r="Y111" s="480"/>
      <c r="Z111" s="27"/>
      <c r="AA111" s="27"/>
    </row>
    <row r="112" spans="2:30" ht="7.5" customHeight="1" x14ac:dyDescent="0.25">
      <c r="C112" s="1"/>
      <c r="H112" s="20"/>
      <c r="P112" s="57"/>
      <c r="Q112" s="57"/>
      <c r="R112" s="57"/>
      <c r="Z112" s="27"/>
      <c r="AA112" s="27"/>
    </row>
    <row r="113" spans="1:43" ht="13.5" customHeight="1" x14ac:dyDescent="0.25">
      <c r="A113" s="175"/>
      <c r="B113" s="27"/>
      <c r="C113" s="27"/>
      <c r="D113" s="27"/>
      <c r="E113" s="27"/>
      <c r="F113" s="27"/>
      <c r="G113" s="27"/>
      <c r="H113" s="27"/>
      <c r="I113" s="27"/>
      <c r="J113" s="27"/>
      <c r="P113" s="27"/>
      <c r="Q113" s="27"/>
      <c r="R113" s="27"/>
      <c r="S113" s="218"/>
      <c r="T113" s="218"/>
      <c r="X113" s="58"/>
      <c r="Y113" s="229"/>
      <c r="Z113" s="218"/>
      <c r="AA113" s="27"/>
    </row>
    <row r="114" spans="1:43" ht="32.25" customHeight="1" x14ac:dyDescent="0.25">
      <c r="A114" s="175"/>
      <c r="B114" s="27"/>
      <c r="C114" s="27"/>
      <c r="D114" s="27"/>
      <c r="E114" s="27"/>
      <c r="F114" s="27"/>
      <c r="G114" s="27"/>
      <c r="H114" s="27"/>
      <c r="I114" s="27"/>
      <c r="J114" s="27"/>
      <c r="P114" s="27"/>
      <c r="Q114" s="27"/>
      <c r="R114" s="27"/>
      <c r="S114" s="218"/>
      <c r="T114" s="218"/>
      <c r="Z114" s="218"/>
      <c r="AA114" s="27"/>
    </row>
    <row r="115" spans="1:43" ht="40.5" customHeight="1" x14ac:dyDescent="0.25">
      <c r="B115" s="474" t="s">
        <v>128</v>
      </c>
      <c r="C115" s="474"/>
      <c r="D115" s="474"/>
      <c r="E115" s="474"/>
      <c r="F115" s="27"/>
      <c r="G115" s="27"/>
      <c r="H115" s="27"/>
      <c r="I115" s="27"/>
      <c r="J115" s="27"/>
      <c r="P115" s="572" t="s">
        <v>59</v>
      </c>
      <c r="Q115" s="572"/>
      <c r="R115" s="54"/>
      <c r="S115" s="54"/>
      <c r="T115" s="54"/>
    </row>
    <row r="116" spans="1:43" ht="96.75" customHeight="1" x14ac:dyDescent="0.25">
      <c r="B116" s="227" t="s">
        <v>129</v>
      </c>
      <c r="C116" s="468" t="s">
        <v>130</v>
      </c>
      <c r="D116" s="469"/>
      <c r="E116" s="469"/>
      <c r="F116" s="470"/>
      <c r="G116" s="468" t="s">
        <v>131</v>
      </c>
      <c r="H116" s="469"/>
      <c r="I116" s="469"/>
      <c r="J116" s="469"/>
      <c r="K116" s="469"/>
      <c r="L116" s="470"/>
      <c r="M116" s="475" t="s">
        <v>63</v>
      </c>
      <c r="N116" s="476"/>
      <c r="P116" s="592" t="s">
        <v>132</v>
      </c>
      <c r="Q116" s="540"/>
      <c r="R116" s="540"/>
      <c r="S116" s="540"/>
      <c r="T116" s="540"/>
      <c r="U116" s="593"/>
      <c r="V116" s="344" t="s">
        <v>133</v>
      </c>
      <c r="W116" s="343" t="s">
        <v>134</v>
      </c>
      <c r="X116" s="592" t="s">
        <v>66</v>
      </c>
      <c r="Y116" s="593"/>
    </row>
    <row r="117" spans="1:43" ht="43.5" customHeight="1" x14ac:dyDescent="0.25">
      <c r="B117" s="233" t="s">
        <v>67</v>
      </c>
      <c r="C117" s="465" t="s">
        <v>135</v>
      </c>
      <c r="D117" s="466"/>
      <c r="E117" s="466"/>
      <c r="F117" s="467"/>
      <c r="G117" s="465"/>
      <c r="H117" s="466"/>
      <c r="I117" s="466"/>
      <c r="J117" s="466"/>
      <c r="K117" s="466"/>
      <c r="L117" s="467"/>
      <c r="M117" s="463"/>
      <c r="N117" s="464"/>
      <c r="P117" s="481"/>
      <c r="Q117" s="482"/>
      <c r="R117" s="482"/>
      <c r="S117" s="482"/>
      <c r="T117" s="482"/>
      <c r="U117" s="483"/>
      <c r="V117" s="345"/>
      <c r="W117" s="342"/>
      <c r="X117" s="484">
        <f>IF(V117="",W117*1,V117*W117)</f>
        <v>0</v>
      </c>
      <c r="Y117" s="485"/>
      <c r="Z117" s="349"/>
      <c r="AA117" s="86"/>
      <c r="AB117" s="86"/>
      <c r="AC117" s="86"/>
      <c r="AD117" s="86" t="str">
        <f>IF(OR(C117="Välj tjänst",C117=""),"",B117&amp;" "&amp;C117)</f>
        <v/>
      </c>
      <c r="AE117" s="86"/>
      <c r="AF117" s="86"/>
      <c r="AG117" s="86"/>
      <c r="AH117" s="86"/>
      <c r="AI117" s="86"/>
      <c r="AJ117" s="86"/>
      <c r="AK117" s="86"/>
      <c r="AL117" s="86"/>
      <c r="AM117" s="86"/>
      <c r="AN117" s="86"/>
      <c r="AO117" s="86"/>
      <c r="AP117" s="86"/>
      <c r="AQ117" s="86"/>
    </row>
    <row r="118" spans="1:43" ht="42.75" customHeight="1" x14ac:dyDescent="0.25">
      <c r="B118" s="233" t="s">
        <v>68</v>
      </c>
      <c r="C118" s="465" t="s">
        <v>135</v>
      </c>
      <c r="D118" s="466"/>
      <c r="E118" s="466"/>
      <c r="F118" s="467"/>
      <c r="G118" s="465"/>
      <c r="H118" s="466"/>
      <c r="I118" s="466"/>
      <c r="J118" s="466"/>
      <c r="K118" s="466"/>
      <c r="L118" s="467"/>
      <c r="M118" s="463"/>
      <c r="N118" s="464"/>
      <c r="P118" s="481"/>
      <c r="Q118" s="482"/>
      <c r="R118" s="482"/>
      <c r="S118" s="482"/>
      <c r="T118" s="482"/>
      <c r="U118" s="483"/>
      <c r="V118" s="345"/>
      <c r="W118" s="342"/>
      <c r="X118" s="484">
        <f t="shared" ref="X118:X131" si="4">IF(V118="",W118*1,V118*W118)</f>
        <v>0</v>
      </c>
      <c r="Y118" s="485"/>
      <c r="AD118" s="86" t="str">
        <f t="shared" ref="AD118:AD181" si="5">IF(OR(C118="Välj tjänst",C118=""),"",B118&amp;" "&amp;C118)</f>
        <v/>
      </c>
    </row>
    <row r="119" spans="1:43" ht="42.75" customHeight="1" x14ac:dyDescent="0.25">
      <c r="B119" s="233" t="s">
        <v>69</v>
      </c>
      <c r="C119" s="465" t="s">
        <v>135</v>
      </c>
      <c r="D119" s="466"/>
      <c r="E119" s="466"/>
      <c r="F119" s="467"/>
      <c r="G119" s="465"/>
      <c r="H119" s="466"/>
      <c r="I119" s="466"/>
      <c r="J119" s="466"/>
      <c r="K119" s="466"/>
      <c r="L119" s="467"/>
      <c r="M119" s="463"/>
      <c r="N119" s="464"/>
      <c r="P119" s="481"/>
      <c r="Q119" s="482"/>
      <c r="R119" s="482"/>
      <c r="S119" s="482"/>
      <c r="T119" s="482"/>
      <c r="U119" s="483"/>
      <c r="V119" s="345"/>
      <c r="W119" s="342"/>
      <c r="X119" s="484">
        <f t="shared" si="4"/>
        <v>0</v>
      </c>
      <c r="Y119" s="485"/>
      <c r="AD119" s="86" t="str">
        <f t="shared" si="5"/>
        <v/>
      </c>
    </row>
    <row r="120" spans="1:43" ht="42.75" customHeight="1" x14ac:dyDescent="0.25">
      <c r="B120" s="233" t="s">
        <v>70</v>
      </c>
      <c r="C120" s="465" t="s">
        <v>135</v>
      </c>
      <c r="D120" s="466"/>
      <c r="E120" s="466"/>
      <c r="F120" s="467"/>
      <c r="G120" s="465"/>
      <c r="H120" s="466"/>
      <c r="I120" s="466"/>
      <c r="J120" s="466"/>
      <c r="K120" s="466"/>
      <c r="L120" s="467"/>
      <c r="M120" s="463"/>
      <c r="N120" s="464"/>
      <c r="P120" s="481"/>
      <c r="Q120" s="482"/>
      <c r="R120" s="482"/>
      <c r="S120" s="482"/>
      <c r="T120" s="482"/>
      <c r="U120" s="483"/>
      <c r="V120" s="345"/>
      <c r="W120" s="342"/>
      <c r="X120" s="484">
        <f t="shared" si="4"/>
        <v>0</v>
      </c>
      <c r="Y120" s="485"/>
      <c r="AD120" s="86" t="str">
        <f t="shared" si="5"/>
        <v/>
      </c>
    </row>
    <row r="121" spans="1:43" ht="42.75" customHeight="1" x14ac:dyDescent="0.25">
      <c r="B121" s="233" t="s">
        <v>71</v>
      </c>
      <c r="C121" s="465" t="s">
        <v>135</v>
      </c>
      <c r="D121" s="466"/>
      <c r="E121" s="466"/>
      <c r="F121" s="467"/>
      <c r="G121" s="465"/>
      <c r="H121" s="466"/>
      <c r="I121" s="466"/>
      <c r="J121" s="466"/>
      <c r="K121" s="466"/>
      <c r="L121" s="467"/>
      <c r="M121" s="463"/>
      <c r="N121" s="464"/>
      <c r="P121" s="481"/>
      <c r="Q121" s="482"/>
      <c r="R121" s="482"/>
      <c r="S121" s="482"/>
      <c r="T121" s="482"/>
      <c r="U121" s="483"/>
      <c r="V121" s="345"/>
      <c r="W121" s="342"/>
      <c r="X121" s="484">
        <f t="shared" si="4"/>
        <v>0</v>
      </c>
      <c r="Y121" s="485"/>
      <c r="AD121" s="86" t="str">
        <f t="shared" si="5"/>
        <v/>
      </c>
    </row>
    <row r="122" spans="1:43" ht="42.75" customHeight="1" x14ac:dyDescent="0.25">
      <c r="B122" s="233" t="s">
        <v>72</v>
      </c>
      <c r="C122" s="465" t="s">
        <v>135</v>
      </c>
      <c r="D122" s="466"/>
      <c r="E122" s="466"/>
      <c r="F122" s="467"/>
      <c r="G122" s="465"/>
      <c r="H122" s="466"/>
      <c r="I122" s="466"/>
      <c r="J122" s="466"/>
      <c r="K122" s="466"/>
      <c r="L122" s="467"/>
      <c r="M122" s="463"/>
      <c r="N122" s="464"/>
      <c r="P122" s="481"/>
      <c r="Q122" s="482"/>
      <c r="R122" s="482"/>
      <c r="S122" s="482"/>
      <c r="T122" s="482"/>
      <c r="U122" s="483"/>
      <c r="V122" s="345"/>
      <c r="W122" s="342"/>
      <c r="X122" s="484">
        <f t="shared" si="4"/>
        <v>0</v>
      </c>
      <c r="Y122" s="485"/>
      <c r="AD122" s="86" t="str">
        <f t="shared" si="5"/>
        <v/>
      </c>
    </row>
    <row r="123" spans="1:43" ht="42.75" customHeight="1" x14ac:dyDescent="0.25">
      <c r="B123" s="233" t="s">
        <v>73</v>
      </c>
      <c r="C123" s="465" t="s">
        <v>135</v>
      </c>
      <c r="D123" s="466"/>
      <c r="E123" s="466"/>
      <c r="F123" s="467"/>
      <c r="G123" s="465"/>
      <c r="H123" s="466"/>
      <c r="I123" s="466"/>
      <c r="J123" s="466"/>
      <c r="K123" s="466"/>
      <c r="L123" s="467"/>
      <c r="M123" s="463"/>
      <c r="N123" s="464"/>
      <c r="P123" s="481"/>
      <c r="Q123" s="482"/>
      <c r="R123" s="482"/>
      <c r="S123" s="482"/>
      <c r="T123" s="482"/>
      <c r="U123" s="483"/>
      <c r="V123" s="345"/>
      <c r="W123" s="342"/>
      <c r="X123" s="484">
        <f t="shared" si="4"/>
        <v>0</v>
      </c>
      <c r="Y123" s="485"/>
      <c r="AD123" s="86" t="str">
        <f t="shared" si="5"/>
        <v/>
      </c>
    </row>
    <row r="124" spans="1:43" ht="42.75" customHeight="1" x14ac:dyDescent="0.25">
      <c r="B124" s="233" t="s">
        <v>74</v>
      </c>
      <c r="C124" s="465" t="s">
        <v>135</v>
      </c>
      <c r="D124" s="466"/>
      <c r="E124" s="466"/>
      <c r="F124" s="467"/>
      <c r="G124" s="465"/>
      <c r="H124" s="466"/>
      <c r="I124" s="466"/>
      <c r="J124" s="466"/>
      <c r="K124" s="466"/>
      <c r="L124" s="467"/>
      <c r="M124" s="463"/>
      <c r="N124" s="464"/>
      <c r="P124" s="481"/>
      <c r="Q124" s="482"/>
      <c r="R124" s="482"/>
      <c r="S124" s="482"/>
      <c r="T124" s="482"/>
      <c r="U124" s="483"/>
      <c r="V124" s="345"/>
      <c r="W124" s="342"/>
      <c r="X124" s="484">
        <f t="shared" si="4"/>
        <v>0</v>
      </c>
      <c r="Y124" s="485"/>
      <c r="AD124" s="86" t="str">
        <f t="shared" si="5"/>
        <v/>
      </c>
    </row>
    <row r="125" spans="1:43" ht="42.75" customHeight="1" x14ac:dyDescent="0.25">
      <c r="B125" s="233" t="s">
        <v>75</v>
      </c>
      <c r="C125" s="465" t="s">
        <v>135</v>
      </c>
      <c r="D125" s="466"/>
      <c r="E125" s="466"/>
      <c r="F125" s="467"/>
      <c r="G125" s="465"/>
      <c r="H125" s="466"/>
      <c r="I125" s="466"/>
      <c r="J125" s="466"/>
      <c r="K125" s="466"/>
      <c r="L125" s="467"/>
      <c r="M125" s="463"/>
      <c r="N125" s="464"/>
      <c r="P125" s="481"/>
      <c r="Q125" s="482"/>
      <c r="R125" s="482"/>
      <c r="S125" s="482"/>
      <c r="T125" s="482"/>
      <c r="U125" s="483"/>
      <c r="V125" s="345"/>
      <c r="W125" s="342"/>
      <c r="X125" s="484">
        <f t="shared" si="4"/>
        <v>0</v>
      </c>
      <c r="Y125" s="485"/>
      <c r="AD125" s="86" t="str">
        <f t="shared" si="5"/>
        <v/>
      </c>
    </row>
    <row r="126" spans="1:43" ht="42.75" customHeight="1" x14ac:dyDescent="0.25">
      <c r="B126" s="233" t="s">
        <v>76</v>
      </c>
      <c r="C126" s="465" t="s">
        <v>135</v>
      </c>
      <c r="D126" s="466"/>
      <c r="E126" s="466"/>
      <c r="F126" s="467"/>
      <c r="G126" s="465"/>
      <c r="H126" s="466"/>
      <c r="I126" s="466"/>
      <c r="J126" s="466"/>
      <c r="K126" s="466"/>
      <c r="L126" s="467"/>
      <c r="M126" s="463"/>
      <c r="N126" s="464"/>
      <c r="P126" s="481"/>
      <c r="Q126" s="482"/>
      <c r="R126" s="482"/>
      <c r="S126" s="482"/>
      <c r="T126" s="482"/>
      <c r="U126" s="483"/>
      <c r="V126" s="345"/>
      <c r="W126" s="342"/>
      <c r="X126" s="484">
        <f t="shared" si="4"/>
        <v>0</v>
      </c>
      <c r="Y126" s="485"/>
      <c r="AD126" s="86" t="str">
        <f t="shared" si="5"/>
        <v/>
      </c>
    </row>
    <row r="127" spans="1:43" ht="42.75" customHeight="1" x14ac:dyDescent="0.25">
      <c r="B127" s="233" t="s">
        <v>77</v>
      </c>
      <c r="C127" s="465" t="s">
        <v>135</v>
      </c>
      <c r="D127" s="466"/>
      <c r="E127" s="466"/>
      <c r="F127" s="467"/>
      <c r="G127" s="465"/>
      <c r="H127" s="466"/>
      <c r="I127" s="466"/>
      <c r="J127" s="466"/>
      <c r="K127" s="466"/>
      <c r="L127" s="467"/>
      <c r="M127" s="463"/>
      <c r="N127" s="464"/>
      <c r="P127" s="481"/>
      <c r="Q127" s="482"/>
      <c r="R127" s="482"/>
      <c r="S127" s="482"/>
      <c r="T127" s="482"/>
      <c r="U127" s="483"/>
      <c r="V127" s="345"/>
      <c r="W127" s="342"/>
      <c r="X127" s="484">
        <f t="shared" si="4"/>
        <v>0</v>
      </c>
      <c r="Y127" s="485"/>
      <c r="AD127" s="86" t="str">
        <f t="shared" si="5"/>
        <v/>
      </c>
    </row>
    <row r="128" spans="1:43" ht="42.75" customHeight="1" x14ac:dyDescent="0.25">
      <c r="B128" s="233" t="s">
        <v>78</v>
      </c>
      <c r="C128" s="465" t="s">
        <v>135</v>
      </c>
      <c r="D128" s="466"/>
      <c r="E128" s="466"/>
      <c r="F128" s="467"/>
      <c r="G128" s="465"/>
      <c r="H128" s="466"/>
      <c r="I128" s="466"/>
      <c r="J128" s="466"/>
      <c r="K128" s="466"/>
      <c r="L128" s="467"/>
      <c r="M128" s="463"/>
      <c r="N128" s="464"/>
      <c r="P128" s="481"/>
      <c r="Q128" s="482"/>
      <c r="R128" s="482"/>
      <c r="S128" s="482"/>
      <c r="T128" s="482"/>
      <c r="U128" s="483"/>
      <c r="V128" s="345"/>
      <c r="W128" s="342"/>
      <c r="X128" s="484">
        <f t="shared" si="4"/>
        <v>0</v>
      </c>
      <c r="Y128" s="485"/>
      <c r="AD128" s="86" t="str">
        <f t="shared" si="5"/>
        <v/>
      </c>
    </row>
    <row r="129" spans="2:30" ht="42.75" customHeight="1" x14ac:dyDescent="0.25">
      <c r="B129" s="233" t="s">
        <v>79</v>
      </c>
      <c r="C129" s="465" t="s">
        <v>135</v>
      </c>
      <c r="D129" s="466"/>
      <c r="E129" s="466"/>
      <c r="F129" s="467"/>
      <c r="G129" s="465"/>
      <c r="H129" s="466"/>
      <c r="I129" s="466"/>
      <c r="J129" s="466"/>
      <c r="K129" s="466"/>
      <c r="L129" s="467"/>
      <c r="M129" s="463"/>
      <c r="N129" s="464"/>
      <c r="P129" s="481"/>
      <c r="Q129" s="482"/>
      <c r="R129" s="482"/>
      <c r="S129" s="482"/>
      <c r="T129" s="482"/>
      <c r="U129" s="483"/>
      <c r="V129" s="345"/>
      <c r="W129" s="342"/>
      <c r="X129" s="484">
        <f t="shared" si="4"/>
        <v>0</v>
      </c>
      <c r="Y129" s="485"/>
      <c r="AD129" s="86" t="str">
        <f t="shared" si="5"/>
        <v/>
      </c>
    </row>
    <row r="130" spans="2:30" ht="42.75" customHeight="1" x14ac:dyDescent="0.25">
      <c r="B130" s="233" t="s">
        <v>80</v>
      </c>
      <c r="C130" s="465" t="s">
        <v>135</v>
      </c>
      <c r="D130" s="466"/>
      <c r="E130" s="466"/>
      <c r="F130" s="467"/>
      <c r="G130" s="465"/>
      <c r="H130" s="466"/>
      <c r="I130" s="466"/>
      <c r="J130" s="466"/>
      <c r="K130" s="466"/>
      <c r="L130" s="467"/>
      <c r="M130" s="463"/>
      <c r="N130" s="464"/>
      <c r="P130" s="481"/>
      <c r="Q130" s="482"/>
      <c r="R130" s="482"/>
      <c r="S130" s="482"/>
      <c r="T130" s="482"/>
      <c r="U130" s="483"/>
      <c r="V130" s="345"/>
      <c r="W130" s="342"/>
      <c r="X130" s="484">
        <f t="shared" si="4"/>
        <v>0</v>
      </c>
      <c r="Y130" s="485"/>
      <c r="AD130" s="86" t="str">
        <f t="shared" si="5"/>
        <v/>
      </c>
    </row>
    <row r="131" spans="2:30" ht="42.75" customHeight="1" x14ac:dyDescent="0.25">
      <c r="B131" s="233" t="s">
        <v>81</v>
      </c>
      <c r="C131" s="465" t="s">
        <v>135</v>
      </c>
      <c r="D131" s="466"/>
      <c r="E131" s="466"/>
      <c r="F131" s="467"/>
      <c r="G131" s="465"/>
      <c r="H131" s="466"/>
      <c r="I131" s="466"/>
      <c r="J131" s="466"/>
      <c r="K131" s="466"/>
      <c r="L131" s="467"/>
      <c r="M131" s="463"/>
      <c r="N131" s="464"/>
      <c r="P131" s="481"/>
      <c r="Q131" s="482"/>
      <c r="R131" s="482"/>
      <c r="S131" s="482"/>
      <c r="T131" s="482"/>
      <c r="U131" s="483"/>
      <c r="V131" s="345"/>
      <c r="W131" s="342"/>
      <c r="X131" s="484">
        <f t="shared" si="4"/>
        <v>0</v>
      </c>
      <c r="Y131" s="485"/>
      <c r="AD131" s="86" t="str">
        <f t="shared" si="5"/>
        <v/>
      </c>
    </row>
    <row r="132" spans="2:30" ht="42.75" customHeight="1" x14ac:dyDescent="0.25">
      <c r="B132" s="233" t="s">
        <v>82</v>
      </c>
      <c r="C132" s="465" t="s">
        <v>135</v>
      </c>
      <c r="D132" s="466"/>
      <c r="E132" s="466"/>
      <c r="F132" s="467"/>
      <c r="G132" s="465"/>
      <c r="H132" s="466"/>
      <c r="I132" s="466"/>
      <c r="J132" s="466"/>
      <c r="K132" s="466"/>
      <c r="L132" s="467"/>
      <c r="M132" s="463"/>
      <c r="N132" s="464"/>
      <c r="P132" s="481"/>
      <c r="Q132" s="482"/>
      <c r="R132" s="482"/>
      <c r="S132" s="482"/>
      <c r="T132" s="482"/>
      <c r="U132" s="483"/>
      <c r="V132" s="345"/>
      <c r="W132" s="342"/>
      <c r="X132" s="484">
        <f t="shared" ref="X132:X145" si="6">IF(V132="",W132*1,V132*W132)</f>
        <v>0</v>
      </c>
      <c r="Y132" s="485"/>
      <c r="AD132" s="86" t="str">
        <f t="shared" si="5"/>
        <v/>
      </c>
    </row>
    <row r="133" spans="2:30" ht="42.75" customHeight="1" x14ac:dyDescent="0.25">
      <c r="B133" s="233" t="s">
        <v>83</v>
      </c>
      <c r="C133" s="465" t="s">
        <v>135</v>
      </c>
      <c r="D133" s="466"/>
      <c r="E133" s="466"/>
      <c r="F133" s="467"/>
      <c r="G133" s="465"/>
      <c r="H133" s="466"/>
      <c r="I133" s="466"/>
      <c r="J133" s="466"/>
      <c r="K133" s="466"/>
      <c r="L133" s="467"/>
      <c r="M133" s="463"/>
      <c r="N133" s="464"/>
      <c r="P133" s="481"/>
      <c r="Q133" s="482"/>
      <c r="R133" s="482"/>
      <c r="S133" s="482"/>
      <c r="T133" s="482"/>
      <c r="U133" s="483"/>
      <c r="V133" s="345"/>
      <c r="W133" s="342"/>
      <c r="X133" s="484">
        <f t="shared" si="6"/>
        <v>0</v>
      </c>
      <c r="Y133" s="485"/>
      <c r="AD133" s="86" t="str">
        <f t="shared" si="5"/>
        <v/>
      </c>
    </row>
    <row r="134" spans="2:30" ht="42.75" customHeight="1" x14ac:dyDescent="0.25">
      <c r="B134" s="233" t="s">
        <v>84</v>
      </c>
      <c r="C134" s="465" t="s">
        <v>135</v>
      </c>
      <c r="D134" s="466"/>
      <c r="E134" s="466"/>
      <c r="F134" s="467"/>
      <c r="G134" s="465"/>
      <c r="H134" s="466"/>
      <c r="I134" s="466"/>
      <c r="J134" s="466"/>
      <c r="K134" s="466"/>
      <c r="L134" s="467"/>
      <c r="M134" s="463"/>
      <c r="N134" s="464"/>
      <c r="P134" s="481"/>
      <c r="Q134" s="482"/>
      <c r="R134" s="482"/>
      <c r="S134" s="482"/>
      <c r="T134" s="482"/>
      <c r="U134" s="483"/>
      <c r="V134" s="345"/>
      <c r="W134" s="342"/>
      <c r="X134" s="484">
        <f t="shared" si="6"/>
        <v>0</v>
      </c>
      <c r="Y134" s="485"/>
      <c r="AD134" s="86" t="str">
        <f t="shared" si="5"/>
        <v/>
      </c>
    </row>
    <row r="135" spans="2:30" ht="42.75" customHeight="1" x14ac:dyDescent="0.25">
      <c r="B135" s="233" t="s">
        <v>85</v>
      </c>
      <c r="C135" s="465" t="s">
        <v>135</v>
      </c>
      <c r="D135" s="466"/>
      <c r="E135" s="466"/>
      <c r="F135" s="467"/>
      <c r="G135" s="465"/>
      <c r="H135" s="466"/>
      <c r="I135" s="466"/>
      <c r="J135" s="466"/>
      <c r="K135" s="466"/>
      <c r="L135" s="467"/>
      <c r="M135" s="463"/>
      <c r="N135" s="464"/>
      <c r="P135" s="481"/>
      <c r="Q135" s="482"/>
      <c r="R135" s="482"/>
      <c r="S135" s="482"/>
      <c r="T135" s="482"/>
      <c r="U135" s="483"/>
      <c r="V135" s="345"/>
      <c r="W135" s="342"/>
      <c r="X135" s="484">
        <f t="shared" si="6"/>
        <v>0</v>
      </c>
      <c r="Y135" s="485"/>
      <c r="AD135" s="86" t="str">
        <f t="shared" si="5"/>
        <v/>
      </c>
    </row>
    <row r="136" spans="2:30" ht="42.75" customHeight="1" x14ac:dyDescent="0.25">
      <c r="B136" s="233" t="s">
        <v>86</v>
      </c>
      <c r="C136" s="465" t="s">
        <v>135</v>
      </c>
      <c r="D136" s="466"/>
      <c r="E136" s="466"/>
      <c r="F136" s="467"/>
      <c r="G136" s="465"/>
      <c r="H136" s="466"/>
      <c r="I136" s="466"/>
      <c r="J136" s="466"/>
      <c r="K136" s="466"/>
      <c r="L136" s="467"/>
      <c r="M136" s="463"/>
      <c r="N136" s="464"/>
      <c r="P136" s="481"/>
      <c r="Q136" s="482"/>
      <c r="R136" s="482"/>
      <c r="S136" s="482"/>
      <c r="T136" s="482"/>
      <c r="U136" s="483"/>
      <c r="V136" s="345"/>
      <c r="W136" s="342"/>
      <c r="X136" s="484">
        <f t="shared" si="6"/>
        <v>0</v>
      </c>
      <c r="Y136" s="485"/>
      <c r="AD136" s="86" t="str">
        <f t="shared" si="5"/>
        <v/>
      </c>
    </row>
    <row r="137" spans="2:30" ht="42.75" customHeight="1" x14ac:dyDescent="0.25">
      <c r="B137" s="233" t="s">
        <v>87</v>
      </c>
      <c r="C137" s="465" t="s">
        <v>135</v>
      </c>
      <c r="D137" s="466"/>
      <c r="E137" s="466"/>
      <c r="F137" s="467"/>
      <c r="G137" s="465"/>
      <c r="H137" s="466"/>
      <c r="I137" s="466"/>
      <c r="J137" s="466"/>
      <c r="K137" s="466"/>
      <c r="L137" s="467"/>
      <c r="M137" s="463"/>
      <c r="N137" s="464"/>
      <c r="P137" s="481"/>
      <c r="Q137" s="482"/>
      <c r="R137" s="482"/>
      <c r="S137" s="482"/>
      <c r="T137" s="482"/>
      <c r="U137" s="483"/>
      <c r="V137" s="345"/>
      <c r="W137" s="342"/>
      <c r="X137" s="484">
        <f t="shared" si="6"/>
        <v>0</v>
      </c>
      <c r="Y137" s="485"/>
      <c r="AD137" s="86" t="str">
        <f t="shared" si="5"/>
        <v/>
      </c>
    </row>
    <row r="138" spans="2:30" ht="42.75" customHeight="1" x14ac:dyDescent="0.25">
      <c r="B138" s="233" t="s">
        <v>88</v>
      </c>
      <c r="C138" s="465" t="s">
        <v>135</v>
      </c>
      <c r="D138" s="466"/>
      <c r="E138" s="466"/>
      <c r="F138" s="467"/>
      <c r="G138" s="465"/>
      <c r="H138" s="466"/>
      <c r="I138" s="466"/>
      <c r="J138" s="466"/>
      <c r="K138" s="466"/>
      <c r="L138" s="467"/>
      <c r="M138" s="463"/>
      <c r="N138" s="464"/>
      <c r="P138" s="481"/>
      <c r="Q138" s="482"/>
      <c r="R138" s="482"/>
      <c r="S138" s="482"/>
      <c r="T138" s="482"/>
      <c r="U138" s="483"/>
      <c r="V138" s="345"/>
      <c r="W138" s="342"/>
      <c r="X138" s="484">
        <f t="shared" si="6"/>
        <v>0</v>
      </c>
      <c r="Y138" s="485"/>
      <c r="AD138" s="86" t="str">
        <f t="shared" si="5"/>
        <v/>
      </c>
    </row>
    <row r="139" spans="2:30" ht="42.75" customHeight="1" x14ac:dyDescent="0.25">
      <c r="B139" s="233" t="s">
        <v>89</v>
      </c>
      <c r="C139" s="465" t="s">
        <v>135</v>
      </c>
      <c r="D139" s="466"/>
      <c r="E139" s="466"/>
      <c r="F139" s="467"/>
      <c r="G139" s="465"/>
      <c r="H139" s="466"/>
      <c r="I139" s="466"/>
      <c r="J139" s="466"/>
      <c r="K139" s="466"/>
      <c r="L139" s="467"/>
      <c r="M139" s="463"/>
      <c r="N139" s="464"/>
      <c r="P139" s="481"/>
      <c r="Q139" s="482"/>
      <c r="R139" s="482"/>
      <c r="S139" s="482"/>
      <c r="T139" s="482"/>
      <c r="U139" s="483"/>
      <c r="V139" s="345"/>
      <c r="W139" s="342"/>
      <c r="X139" s="484">
        <f t="shared" si="6"/>
        <v>0</v>
      </c>
      <c r="Y139" s="485"/>
      <c r="AD139" s="86" t="str">
        <f t="shared" si="5"/>
        <v/>
      </c>
    </row>
    <row r="140" spans="2:30" ht="42.75" customHeight="1" x14ac:dyDescent="0.25">
      <c r="B140" s="233" t="s">
        <v>90</v>
      </c>
      <c r="C140" s="465" t="s">
        <v>135</v>
      </c>
      <c r="D140" s="466"/>
      <c r="E140" s="466"/>
      <c r="F140" s="467"/>
      <c r="G140" s="465"/>
      <c r="H140" s="466"/>
      <c r="I140" s="466"/>
      <c r="J140" s="466"/>
      <c r="K140" s="466"/>
      <c r="L140" s="467"/>
      <c r="M140" s="463"/>
      <c r="N140" s="464"/>
      <c r="P140" s="481"/>
      <c r="Q140" s="482"/>
      <c r="R140" s="482"/>
      <c r="S140" s="482"/>
      <c r="T140" s="482"/>
      <c r="U140" s="483"/>
      <c r="V140" s="345"/>
      <c r="W140" s="342"/>
      <c r="X140" s="484">
        <f t="shared" si="6"/>
        <v>0</v>
      </c>
      <c r="Y140" s="485"/>
      <c r="AD140" s="86" t="str">
        <f t="shared" si="5"/>
        <v/>
      </c>
    </row>
    <row r="141" spans="2:30" ht="42.75" customHeight="1" x14ac:dyDescent="0.25">
      <c r="B141" s="233" t="s">
        <v>91</v>
      </c>
      <c r="C141" s="465" t="s">
        <v>135</v>
      </c>
      <c r="D141" s="466"/>
      <c r="E141" s="466"/>
      <c r="F141" s="467"/>
      <c r="G141" s="465"/>
      <c r="H141" s="466"/>
      <c r="I141" s="466"/>
      <c r="J141" s="466"/>
      <c r="K141" s="466"/>
      <c r="L141" s="467"/>
      <c r="M141" s="463"/>
      <c r="N141" s="464"/>
      <c r="P141" s="481"/>
      <c r="Q141" s="482"/>
      <c r="R141" s="482"/>
      <c r="S141" s="482"/>
      <c r="T141" s="482"/>
      <c r="U141" s="483"/>
      <c r="V141" s="345"/>
      <c r="W141" s="342"/>
      <c r="X141" s="484">
        <f t="shared" si="6"/>
        <v>0</v>
      </c>
      <c r="Y141" s="485"/>
      <c r="AD141" s="86" t="str">
        <f t="shared" si="5"/>
        <v/>
      </c>
    </row>
    <row r="142" spans="2:30" ht="42.75" customHeight="1" x14ac:dyDescent="0.25">
      <c r="B142" s="233" t="s">
        <v>92</v>
      </c>
      <c r="C142" s="465" t="s">
        <v>135</v>
      </c>
      <c r="D142" s="466"/>
      <c r="E142" s="466"/>
      <c r="F142" s="467"/>
      <c r="G142" s="465"/>
      <c r="H142" s="466"/>
      <c r="I142" s="466"/>
      <c r="J142" s="466"/>
      <c r="K142" s="466"/>
      <c r="L142" s="467"/>
      <c r="M142" s="463"/>
      <c r="N142" s="464"/>
      <c r="P142" s="481"/>
      <c r="Q142" s="482"/>
      <c r="R142" s="482"/>
      <c r="S142" s="482"/>
      <c r="T142" s="482"/>
      <c r="U142" s="483"/>
      <c r="V142" s="345"/>
      <c r="W142" s="342"/>
      <c r="X142" s="484">
        <f t="shared" si="6"/>
        <v>0</v>
      </c>
      <c r="Y142" s="485"/>
      <c r="AD142" s="86" t="str">
        <f t="shared" si="5"/>
        <v/>
      </c>
    </row>
    <row r="143" spans="2:30" ht="42.75" customHeight="1" x14ac:dyDescent="0.25">
      <c r="B143" s="233" t="s">
        <v>93</v>
      </c>
      <c r="C143" s="465" t="s">
        <v>135</v>
      </c>
      <c r="D143" s="466"/>
      <c r="E143" s="466"/>
      <c r="F143" s="467"/>
      <c r="G143" s="465"/>
      <c r="H143" s="466"/>
      <c r="I143" s="466"/>
      <c r="J143" s="466"/>
      <c r="K143" s="466"/>
      <c r="L143" s="467"/>
      <c r="M143" s="463"/>
      <c r="N143" s="464"/>
      <c r="P143" s="481"/>
      <c r="Q143" s="482"/>
      <c r="R143" s="482"/>
      <c r="S143" s="482"/>
      <c r="T143" s="482"/>
      <c r="U143" s="483"/>
      <c r="V143" s="345"/>
      <c r="W143" s="342"/>
      <c r="X143" s="484">
        <f t="shared" si="6"/>
        <v>0</v>
      </c>
      <c r="Y143" s="485"/>
      <c r="AD143" s="86" t="str">
        <f t="shared" si="5"/>
        <v/>
      </c>
    </row>
    <row r="144" spans="2:30" ht="42.75" customHeight="1" x14ac:dyDescent="0.25">
      <c r="B144" s="233" t="s">
        <v>94</v>
      </c>
      <c r="C144" s="465" t="s">
        <v>135</v>
      </c>
      <c r="D144" s="466"/>
      <c r="E144" s="466"/>
      <c r="F144" s="467"/>
      <c r="G144" s="465"/>
      <c r="H144" s="466"/>
      <c r="I144" s="466"/>
      <c r="J144" s="466"/>
      <c r="K144" s="466"/>
      <c r="L144" s="467"/>
      <c r="M144" s="463"/>
      <c r="N144" s="464"/>
      <c r="P144" s="481"/>
      <c r="Q144" s="482"/>
      <c r="R144" s="482"/>
      <c r="S144" s="482"/>
      <c r="T144" s="482"/>
      <c r="U144" s="483"/>
      <c r="V144" s="345"/>
      <c r="W144" s="342"/>
      <c r="X144" s="484">
        <f t="shared" si="6"/>
        <v>0</v>
      </c>
      <c r="Y144" s="485"/>
      <c r="AD144" s="86" t="str">
        <f t="shared" si="5"/>
        <v/>
      </c>
    </row>
    <row r="145" spans="2:30" ht="42.75" customHeight="1" x14ac:dyDescent="0.25">
      <c r="B145" s="233" t="s">
        <v>95</v>
      </c>
      <c r="C145" s="465" t="s">
        <v>135</v>
      </c>
      <c r="D145" s="466"/>
      <c r="E145" s="466"/>
      <c r="F145" s="467"/>
      <c r="G145" s="465"/>
      <c r="H145" s="466"/>
      <c r="I145" s="466"/>
      <c r="J145" s="466"/>
      <c r="K145" s="466"/>
      <c r="L145" s="467"/>
      <c r="M145" s="463"/>
      <c r="N145" s="464"/>
      <c r="P145" s="481"/>
      <c r="Q145" s="482"/>
      <c r="R145" s="482"/>
      <c r="S145" s="482"/>
      <c r="T145" s="482"/>
      <c r="U145" s="483"/>
      <c r="V145" s="345"/>
      <c r="W145" s="342"/>
      <c r="X145" s="484">
        <f t="shared" si="6"/>
        <v>0</v>
      </c>
      <c r="Y145" s="485"/>
      <c r="AD145" s="86" t="str">
        <f t="shared" si="5"/>
        <v/>
      </c>
    </row>
    <row r="146" spans="2:30" ht="42.75" customHeight="1" x14ac:dyDescent="0.25">
      <c r="B146" s="233" t="s">
        <v>96</v>
      </c>
      <c r="C146" s="465" t="s">
        <v>135</v>
      </c>
      <c r="D146" s="466"/>
      <c r="E146" s="466"/>
      <c r="F146" s="467"/>
      <c r="G146" s="465"/>
      <c r="H146" s="466"/>
      <c r="I146" s="466"/>
      <c r="J146" s="466"/>
      <c r="K146" s="466"/>
      <c r="L146" s="467"/>
      <c r="M146" s="463"/>
      <c r="N146" s="464"/>
      <c r="P146" s="481"/>
      <c r="Q146" s="482"/>
      <c r="R146" s="482"/>
      <c r="S146" s="482"/>
      <c r="T146" s="482"/>
      <c r="U146" s="483"/>
      <c r="V146" s="345"/>
      <c r="W146" s="342"/>
      <c r="X146" s="484">
        <f>IF(V146="",W146*1,V146*W146)</f>
        <v>0</v>
      </c>
      <c r="Y146" s="485"/>
      <c r="AD146" s="86" t="str">
        <f t="shared" si="5"/>
        <v/>
      </c>
    </row>
    <row r="147" spans="2:30" ht="42.75" customHeight="1" x14ac:dyDescent="0.25">
      <c r="B147" s="233" t="s">
        <v>97</v>
      </c>
      <c r="C147" s="465" t="s">
        <v>135</v>
      </c>
      <c r="D147" s="466"/>
      <c r="E147" s="466"/>
      <c r="F147" s="467"/>
      <c r="G147" s="465"/>
      <c r="H147" s="466"/>
      <c r="I147" s="466"/>
      <c r="J147" s="466"/>
      <c r="K147" s="466"/>
      <c r="L147" s="467"/>
      <c r="M147" s="463"/>
      <c r="N147" s="464"/>
      <c r="P147" s="481"/>
      <c r="Q147" s="482"/>
      <c r="R147" s="482"/>
      <c r="S147" s="482"/>
      <c r="T147" s="482"/>
      <c r="U147" s="483"/>
      <c r="V147" s="345"/>
      <c r="W147" s="342"/>
      <c r="X147" s="484">
        <f t="shared" ref="X147:X162" si="7">IF(V147="",W147*1,V147*W147)</f>
        <v>0</v>
      </c>
      <c r="Y147" s="485"/>
      <c r="AD147" s="86" t="str">
        <f t="shared" si="5"/>
        <v/>
      </c>
    </row>
    <row r="148" spans="2:30" ht="42.75" customHeight="1" x14ac:dyDescent="0.25">
      <c r="B148" s="233" t="s">
        <v>99</v>
      </c>
      <c r="C148" s="465" t="s">
        <v>135</v>
      </c>
      <c r="D148" s="466"/>
      <c r="E148" s="466"/>
      <c r="F148" s="467"/>
      <c r="G148" s="465"/>
      <c r="H148" s="466"/>
      <c r="I148" s="466"/>
      <c r="J148" s="466"/>
      <c r="K148" s="466"/>
      <c r="L148" s="467"/>
      <c r="M148" s="463"/>
      <c r="N148" s="464"/>
      <c r="P148" s="481"/>
      <c r="Q148" s="482"/>
      <c r="R148" s="482"/>
      <c r="S148" s="482"/>
      <c r="T148" s="482"/>
      <c r="U148" s="483"/>
      <c r="V148" s="345"/>
      <c r="W148" s="342"/>
      <c r="X148" s="484">
        <f t="shared" si="7"/>
        <v>0</v>
      </c>
      <c r="Y148" s="485"/>
      <c r="AD148" s="86" t="str">
        <f t="shared" si="5"/>
        <v/>
      </c>
    </row>
    <row r="149" spans="2:30" ht="42.75" customHeight="1" x14ac:dyDescent="0.25">
      <c r="B149" s="233" t="s">
        <v>99</v>
      </c>
      <c r="C149" s="465" t="s">
        <v>135</v>
      </c>
      <c r="D149" s="466"/>
      <c r="E149" s="466"/>
      <c r="F149" s="467"/>
      <c r="G149" s="465"/>
      <c r="H149" s="466"/>
      <c r="I149" s="466"/>
      <c r="J149" s="466"/>
      <c r="K149" s="466"/>
      <c r="L149" s="467"/>
      <c r="M149" s="463"/>
      <c r="N149" s="464"/>
      <c r="P149" s="481"/>
      <c r="Q149" s="482"/>
      <c r="R149" s="482"/>
      <c r="S149" s="482"/>
      <c r="T149" s="482"/>
      <c r="U149" s="483"/>
      <c r="V149" s="345"/>
      <c r="W149" s="342"/>
      <c r="X149" s="484">
        <f t="shared" si="7"/>
        <v>0</v>
      </c>
      <c r="Y149" s="485"/>
      <c r="AD149" s="86" t="str">
        <f t="shared" si="5"/>
        <v/>
      </c>
    </row>
    <row r="150" spans="2:30" ht="42.75" customHeight="1" x14ac:dyDescent="0.25">
      <c r="B150" s="233" t="s">
        <v>100</v>
      </c>
      <c r="C150" s="465" t="s">
        <v>135</v>
      </c>
      <c r="D150" s="466"/>
      <c r="E150" s="466"/>
      <c r="F150" s="467"/>
      <c r="G150" s="465"/>
      <c r="H150" s="466"/>
      <c r="I150" s="466"/>
      <c r="J150" s="466"/>
      <c r="K150" s="466"/>
      <c r="L150" s="467"/>
      <c r="M150" s="463"/>
      <c r="N150" s="464"/>
      <c r="P150" s="481"/>
      <c r="Q150" s="482"/>
      <c r="R150" s="482"/>
      <c r="S150" s="482"/>
      <c r="T150" s="482"/>
      <c r="U150" s="483"/>
      <c r="V150" s="345"/>
      <c r="W150" s="342"/>
      <c r="X150" s="484">
        <f t="shared" si="7"/>
        <v>0</v>
      </c>
      <c r="Y150" s="485"/>
      <c r="AD150" s="86" t="str">
        <f t="shared" si="5"/>
        <v/>
      </c>
    </row>
    <row r="151" spans="2:30" ht="42.75" customHeight="1" x14ac:dyDescent="0.25">
      <c r="B151" s="233" t="s">
        <v>101</v>
      </c>
      <c r="C151" s="465" t="s">
        <v>135</v>
      </c>
      <c r="D151" s="466"/>
      <c r="E151" s="466"/>
      <c r="F151" s="467"/>
      <c r="G151" s="465"/>
      <c r="H151" s="466"/>
      <c r="I151" s="466"/>
      <c r="J151" s="466"/>
      <c r="K151" s="466"/>
      <c r="L151" s="467"/>
      <c r="M151" s="463"/>
      <c r="N151" s="464"/>
      <c r="P151" s="481"/>
      <c r="Q151" s="482"/>
      <c r="R151" s="482"/>
      <c r="S151" s="482"/>
      <c r="T151" s="482"/>
      <c r="U151" s="483"/>
      <c r="V151" s="345"/>
      <c r="W151" s="342"/>
      <c r="X151" s="484">
        <f t="shared" si="7"/>
        <v>0</v>
      </c>
      <c r="Y151" s="485"/>
      <c r="AD151" s="86" t="str">
        <f t="shared" si="5"/>
        <v/>
      </c>
    </row>
    <row r="152" spans="2:30" ht="42.75" customHeight="1" x14ac:dyDescent="0.25">
      <c r="B152" s="233" t="s">
        <v>102</v>
      </c>
      <c r="C152" s="465" t="s">
        <v>135</v>
      </c>
      <c r="D152" s="466"/>
      <c r="E152" s="466"/>
      <c r="F152" s="467"/>
      <c r="G152" s="465"/>
      <c r="H152" s="466"/>
      <c r="I152" s="466"/>
      <c r="J152" s="466"/>
      <c r="K152" s="466"/>
      <c r="L152" s="467"/>
      <c r="M152" s="463"/>
      <c r="N152" s="464"/>
      <c r="P152" s="481"/>
      <c r="Q152" s="482"/>
      <c r="R152" s="482"/>
      <c r="S152" s="482"/>
      <c r="T152" s="482"/>
      <c r="U152" s="483"/>
      <c r="V152" s="345"/>
      <c r="W152" s="342"/>
      <c r="X152" s="484">
        <f t="shared" si="7"/>
        <v>0</v>
      </c>
      <c r="Y152" s="485"/>
      <c r="AD152" s="86" t="str">
        <f t="shared" si="5"/>
        <v/>
      </c>
    </row>
    <row r="153" spans="2:30" ht="42.75" customHeight="1" x14ac:dyDescent="0.25">
      <c r="B153" s="233" t="s">
        <v>103</v>
      </c>
      <c r="C153" s="465" t="s">
        <v>135</v>
      </c>
      <c r="D153" s="466"/>
      <c r="E153" s="466"/>
      <c r="F153" s="467"/>
      <c r="G153" s="465"/>
      <c r="H153" s="466"/>
      <c r="I153" s="466"/>
      <c r="J153" s="466"/>
      <c r="K153" s="466"/>
      <c r="L153" s="467"/>
      <c r="M153" s="463"/>
      <c r="N153" s="464"/>
      <c r="P153" s="481"/>
      <c r="Q153" s="482"/>
      <c r="R153" s="482"/>
      <c r="S153" s="482"/>
      <c r="T153" s="482"/>
      <c r="U153" s="483"/>
      <c r="V153" s="345"/>
      <c r="W153" s="342"/>
      <c r="X153" s="484">
        <f t="shared" si="7"/>
        <v>0</v>
      </c>
      <c r="Y153" s="485"/>
      <c r="AD153" s="86" t="str">
        <f t="shared" si="5"/>
        <v/>
      </c>
    </row>
    <row r="154" spans="2:30" ht="42.75" customHeight="1" x14ac:dyDescent="0.25">
      <c r="B154" s="233" t="s">
        <v>104</v>
      </c>
      <c r="C154" s="465" t="s">
        <v>135</v>
      </c>
      <c r="D154" s="466"/>
      <c r="E154" s="466"/>
      <c r="F154" s="467"/>
      <c r="G154" s="465"/>
      <c r="H154" s="466"/>
      <c r="I154" s="466"/>
      <c r="J154" s="466"/>
      <c r="K154" s="466"/>
      <c r="L154" s="467"/>
      <c r="M154" s="463"/>
      <c r="N154" s="464"/>
      <c r="P154" s="481"/>
      <c r="Q154" s="482"/>
      <c r="R154" s="482"/>
      <c r="S154" s="482"/>
      <c r="T154" s="482"/>
      <c r="U154" s="483"/>
      <c r="V154" s="345"/>
      <c r="W154" s="342"/>
      <c r="X154" s="484">
        <f t="shared" si="7"/>
        <v>0</v>
      </c>
      <c r="Y154" s="485"/>
      <c r="AD154" s="86" t="str">
        <f t="shared" si="5"/>
        <v/>
      </c>
    </row>
    <row r="155" spans="2:30" ht="42.75" customHeight="1" x14ac:dyDescent="0.25">
      <c r="B155" s="233" t="s">
        <v>105</v>
      </c>
      <c r="C155" s="465" t="s">
        <v>135</v>
      </c>
      <c r="D155" s="466"/>
      <c r="E155" s="466"/>
      <c r="F155" s="467"/>
      <c r="G155" s="465"/>
      <c r="H155" s="466"/>
      <c r="I155" s="466"/>
      <c r="J155" s="466"/>
      <c r="K155" s="466"/>
      <c r="L155" s="467"/>
      <c r="M155" s="463"/>
      <c r="N155" s="464"/>
      <c r="P155" s="481"/>
      <c r="Q155" s="482"/>
      <c r="R155" s="482"/>
      <c r="S155" s="482"/>
      <c r="T155" s="482"/>
      <c r="U155" s="483"/>
      <c r="V155" s="345"/>
      <c r="W155" s="342"/>
      <c r="X155" s="484">
        <f t="shared" si="7"/>
        <v>0</v>
      </c>
      <c r="Y155" s="485"/>
      <c r="AD155" s="86" t="str">
        <f t="shared" si="5"/>
        <v/>
      </c>
    </row>
    <row r="156" spans="2:30" ht="42.75" customHeight="1" x14ac:dyDescent="0.25">
      <c r="B156" s="233" t="s">
        <v>106</v>
      </c>
      <c r="C156" s="465" t="s">
        <v>135</v>
      </c>
      <c r="D156" s="466"/>
      <c r="E156" s="466"/>
      <c r="F156" s="467"/>
      <c r="G156" s="465"/>
      <c r="H156" s="466"/>
      <c r="I156" s="466"/>
      <c r="J156" s="466"/>
      <c r="K156" s="466"/>
      <c r="L156" s="467"/>
      <c r="M156" s="463"/>
      <c r="N156" s="464"/>
      <c r="P156" s="481"/>
      <c r="Q156" s="482"/>
      <c r="R156" s="482"/>
      <c r="S156" s="482"/>
      <c r="T156" s="482"/>
      <c r="U156" s="483"/>
      <c r="V156" s="345"/>
      <c r="W156" s="342"/>
      <c r="X156" s="484">
        <f t="shared" si="7"/>
        <v>0</v>
      </c>
      <c r="Y156" s="485"/>
      <c r="AD156" s="86" t="str">
        <f t="shared" si="5"/>
        <v/>
      </c>
    </row>
    <row r="157" spans="2:30" ht="42.75" customHeight="1" x14ac:dyDescent="0.25">
      <c r="B157" s="233" t="s">
        <v>107</v>
      </c>
      <c r="C157" s="465" t="s">
        <v>135</v>
      </c>
      <c r="D157" s="466"/>
      <c r="E157" s="466"/>
      <c r="F157" s="467"/>
      <c r="G157" s="465"/>
      <c r="H157" s="466"/>
      <c r="I157" s="466"/>
      <c r="J157" s="466"/>
      <c r="K157" s="466"/>
      <c r="L157" s="467"/>
      <c r="M157" s="463"/>
      <c r="N157" s="464"/>
      <c r="P157" s="481"/>
      <c r="Q157" s="482"/>
      <c r="R157" s="482"/>
      <c r="S157" s="482"/>
      <c r="T157" s="482"/>
      <c r="U157" s="483"/>
      <c r="V157" s="345"/>
      <c r="W157" s="342"/>
      <c r="X157" s="484">
        <f t="shared" si="7"/>
        <v>0</v>
      </c>
      <c r="Y157" s="485"/>
      <c r="AD157" s="86" t="str">
        <f t="shared" si="5"/>
        <v/>
      </c>
    </row>
    <row r="158" spans="2:30" ht="42.75" customHeight="1" x14ac:dyDescent="0.25">
      <c r="B158" s="233" t="s">
        <v>110</v>
      </c>
      <c r="C158" s="465" t="s">
        <v>135</v>
      </c>
      <c r="D158" s="466"/>
      <c r="E158" s="466"/>
      <c r="F158" s="467"/>
      <c r="G158" s="465"/>
      <c r="H158" s="466"/>
      <c r="I158" s="466"/>
      <c r="J158" s="466"/>
      <c r="K158" s="466"/>
      <c r="L158" s="467"/>
      <c r="M158" s="463"/>
      <c r="N158" s="464"/>
      <c r="P158" s="481"/>
      <c r="Q158" s="482"/>
      <c r="R158" s="482"/>
      <c r="S158" s="482"/>
      <c r="T158" s="482"/>
      <c r="U158" s="483"/>
      <c r="V158" s="345"/>
      <c r="W158" s="342"/>
      <c r="X158" s="484">
        <f t="shared" si="7"/>
        <v>0</v>
      </c>
      <c r="Y158" s="485"/>
      <c r="AD158" s="86" t="str">
        <f t="shared" si="5"/>
        <v/>
      </c>
    </row>
    <row r="159" spans="2:30" ht="42.75" customHeight="1" x14ac:dyDescent="0.25">
      <c r="B159" s="233" t="s">
        <v>109</v>
      </c>
      <c r="C159" s="465" t="s">
        <v>135</v>
      </c>
      <c r="D159" s="466"/>
      <c r="E159" s="466"/>
      <c r="F159" s="467"/>
      <c r="G159" s="465"/>
      <c r="H159" s="466"/>
      <c r="I159" s="466"/>
      <c r="J159" s="466"/>
      <c r="K159" s="466"/>
      <c r="L159" s="467"/>
      <c r="M159" s="463"/>
      <c r="N159" s="464"/>
      <c r="P159" s="481"/>
      <c r="Q159" s="482"/>
      <c r="R159" s="482"/>
      <c r="S159" s="482"/>
      <c r="T159" s="482"/>
      <c r="U159" s="483"/>
      <c r="V159" s="345"/>
      <c r="W159" s="342"/>
      <c r="X159" s="484">
        <f t="shared" si="7"/>
        <v>0</v>
      </c>
      <c r="Y159" s="485"/>
      <c r="AD159" s="86" t="str">
        <f t="shared" si="5"/>
        <v/>
      </c>
    </row>
    <row r="160" spans="2:30" ht="42.75" customHeight="1" x14ac:dyDescent="0.25">
      <c r="B160" s="233" t="s">
        <v>110</v>
      </c>
      <c r="C160" s="465" t="s">
        <v>135</v>
      </c>
      <c r="D160" s="466"/>
      <c r="E160" s="466"/>
      <c r="F160" s="467"/>
      <c r="G160" s="465"/>
      <c r="H160" s="466"/>
      <c r="I160" s="466"/>
      <c r="J160" s="466"/>
      <c r="K160" s="466"/>
      <c r="L160" s="467"/>
      <c r="M160" s="463"/>
      <c r="N160" s="464"/>
      <c r="P160" s="481"/>
      <c r="Q160" s="482"/>
      <c r="R160" s="482"/>
      <c r="S160" s="482"/>
      <c r="T160" s="482"/>
      <c r="U160" s="483"/>
      <c r="V160" s="345"/>
      <c r="W160" s="342"/>
      <c r="X160" s="484">
        <f t="shared" si="7"/>
        <v>0</v>
      </c>
      <c r="Y160" s="485"/>
      <c r="AD160" s="86" t="str">
        <f t="shared" si="5"/>
        <v/>
      </c>
    </row>
    <row r="161" spans="2:30" ht="42.75" customHeight="1" x14ac:dyDescent="0.25">
      <c r="B161" s="233" t="s">
        <v>111</v>
      </c>
      <c r="C161" s="465" t="s">
        <v>135</v>
      </c>
      <c r="D161" s="466"/>
      <c r="E161" s="466"/>
      <c r="F161" s="467"/>
      <c r="G161" s="465"/>
      <c r="H161" s="466"/>
      <c r="I161" s="466"/>
      <c r="J161" s="466"/>
      <c r="K161" s="466"/>
      <c r="L161" s="467"/>
      <c r="M161" s="463"/>
      <c r="N161" s="464"/>
      <c r="P161" s="481"/>
      <c r="Q161" s="482"/>
      <c r="R161" s="482"/>
      <c r="S161" s="482"/>
      <c r="T161" s="482"/>
      <c r="U161" s="483"/>
      <c r="V161" s="345"/>
      <c r="W161" s="342"/>
      <c r="X161" s="484">
        <f t="shared" si="7"/>
        <v>0</v>
      </c>
      <c r="Y161" s="485"/>
      <c r="AD161" s="86" t="str">
        <f t="shared" si="5"/>
        <v/>
      </c>
    </row>
    <row r="162" spans="2:30" ht="42.75" customHeight="1" x14ac:dyDescent="0.25">
      <c r="B162" s="233" t="s">
        <v>112</v>
      </c>
      <c r="C162" s="465" t="s">
        <v>135</v>
      </c>
      <c r="D162" s="466"/>
      <c r="E162" s="466"/>
      <c r="F162" s="467"/>
      <c r="G162" s="465"/>
      <c r="H162" s="466"/>
      <c r="I162" s="466"/>
      <c r="J162" s="466"/>
      <c r="K162" s="466"/>
      <c r="L162" s="467"/>
      <c r="M162" s="463"/>
      <c r="N162" s="464"/>
      <c r="P162" s="481"/>
      <c r="Q162" s="482"/>
      <c r="R162" s="482"/>
      <c r="S162" s="482"/>
      <c r="T162" s="482"/>
      <c r="U162" s="483"/>
      <c r="V162" s="345"/>
      <c r="W162" s="342"/>
      <c r="X162" s="484">
        <f t="shared" si="7"/>
        <v>0</v>
      </c>
      <c r="Y162" s="485"/>
      <c r="AD162" s="86" t="str">
        <f t="shared" si="5"/>
        <v/>
      </c>
    </row>
    <row r="163" spans="2:30" ht="42.75" customHeight="1" x14ac:dyDescent="0.25">
      <c r="B163" s="233" t="s">
        <v>113</v>
      </c>
      <c r="C163" s="465" t="s">
        <v>135</v>
      </c>
      <c r="D163" s="466"/>
      <c r="E163" s="466"/>
      <c r="F163" s="467"/>
      <c r="G163" s="465"/>
      <c r="H163" s="466"/>
      <c r="I163" s="466"/>
      <c r="J163" s="466"/>
      <c r="K163" s="466"/>
      <c r="L163" s="467"/>
      <c r="M163" s="463"/>
      <c r="N163" s="464"/>
      <c r="P163" s="481"/>
      <c r="Q163" s="482"/>
      <c r="R163" s="482"/>
      <c r="S163" s="482"/>
      <c r="T163" s="482"/>
      <c r="U163" s="483"/>
      <c r="V163" s="345"/>
      <c r="W163" s="342"/>
      <c r="X163" s="484">
        <f>IF(V163="",W163*1,V163*W163)</f>
        <v>0</v>
      </c>
      <c r="Y163" s="485"/>
      <c r="AD163" s="86" t="str">
        <f t="shared" si="5"/>
        <v/>
      </c>
    </row>
    <row r="164" spans="2:30" ht="42.75" customHeight="1" x14ac:dyDescent="0.25">
      <c r="B164" s="233" t="s">
        <v>114</v>
      </c>
      <c r="C164" s="465" t="s">
        <v>135</v>
      </c>
      <c r="D164" s="466"/>
      <c r="E164" s="466"/>
      <c r="F164" s="467"/>
      <c r="G164" s="465"/>
      <c r="H164" s="466"/>
      <c r="I164" s="466"/>
      <c r="J164" s="466"/>
      <c r="K164" s="466"/>
      <c r="L164" s="467"/>
      <c r="M164" s="463"/>
      <c r="N164" s="464"/>
      <c r="P164" s="481"/>
      <c r="Q164" s="482"/>
      <c r="R164" s="482"/>
      <c r="S164" s="482"/>
      <c r="T164" s="482"/>
      <c r="U164" s="483"/>
      <c r="V164" s="345"/>
      <c r="W164" s="342"/>
      <c r="X164" s="484">
        <f t="shared" ref="X164:X172" si="8">IF(V164="",W164*1,V164*W164)</f>
        <v>0</v>
      </c>
      <c r="Y164" s="485"/>
      <c r="AD164" s="86" t="str">
        <f t="shared" si="5"/>
        <v/>
      </c>
    </row>
    <row r="165" spans="2:30" ht="42.75" customHeight="1" x14ac:dyDescent="0.25">
      <c r="B165" s="233" t="s">
        <v>115</v>
      </c>
      <c r="C165" s="465" t="s">
        <v>135</v>
      </c>
      <c r="D165" s="466"/>
      <c r="E165" s="466"/>
      <c r="F165" s="467"/>
      <c r="G165" s="465"/>
      <c r="H165" s="466"/>
      <c r="I165" s="466"/>
      <c r="J165" s="466"/>
      <c r="K165" s="466"/>
      <c r="L165" s="467"/>
      <c r="M165" s="463"/>
      <c r="N165" s="464"/>
      <c r="P165" s="481"/>
      <c r="Q165" s="482"/>
      <c r="R165" s="482"/>
      <c r="S165" s="482"/>
      <c r="T165" s="482"/>
      <c r="U165" s="483"/>
      <c r="V165" s="345"/>
      <c r="W165" s="342"/>
      <c r="X165" s="484">
        <f t="shared" si="8"/>
        <v>0</v>
      </c>
      <c r="Y165" s="485"/>
      <c r="AD165" s="86" t="str">
        <f t="shared" si="5"/>
        <v/>
      </c>
    </row>
    <row r="166" spans="2:30" ht="42.75" customHeight="1" x14ac:dyDescent="0.25">
      <c r="B166" s="233" t="s">
        <v>116</v>
      </c>
      <c r="C166" s="465" t="s">
        <v>135</v>
      </c>
      <c r="D166" s="466"/>
      <c r="E166" s="466"/>
      <c r="F166" s="467"/>
      <c r="G166" s="465"/>
      <c r="H166" s="466"/>
      <c r="I166" s="466"/>
      <c r="J166" s="466"/>
      <c r="K166" s="466"/>
      <c r="L166" s="467"/>
      <c r="M166" s="463"/>
      <c r="N166" s="464"/>
      <c r="P166" s="481"/>
      <c r="Q166" s="482"/>
      <c r="R166" s="482"/>
      <c r="S166" s="482"/>
      <c r="T166" s="482"/>
      <c r="U166" s="483"/>
      <c r="V166" s="345"/>
      <c r="W166" s="342"/>
      <c r="X166" s="484">
        <f t="shared" si="8"/>
        <v>0</v>
      </c>
      <c r="Y166" s="485"/>
      <c r="AD166" s="86" t="str">
        <f t="shared" si="5"/>
        <v/>
      </c>
    </row>
    <row r="167" spans="2:30" ht="42.75" customHeight="1" x14ac:dyDescent="0.25">
      <c r="B167" s="233" t="s">
        <v>117</v>
      </c>
      <c r="C167" s="465" t="s">
        <v>135</v>
      </c>
      <c r="D167" s="466"/>
      <c r="E167" s="466"/>
      <c r="F167" s="467"/>
      <c r="G167" s="465"/>
      <c r="H167" s="466"/>
      <c r="I167" s="466"/>
      <c r="J167" s="466"/>
      <c r="K167" s="466"/>
      <c r="L167" s="467"/>
      <c r="M167" s="463"/>
      <c r="N167" s="464"/>
      <c r="P167" s="481"/>
      <c r="Q167" s="482"/>
      <c r="R167" s="482"/>
      <c r="S167" s="482"/>
      <c r="T167" s="482"/>
      <c r="U167" s="483"/>
      <c r="V167" s="345"/>
      <c r="W167" s="342"/>
      <c r="X167" s="484">
        <f t="shared" si="8"/>
        <v>0</v>
      </c>
      <c r="Y167" s="485"/>
      <c r="AD167" s="86" t="str">
        <f t="shared" si="5"/>
        <v/>
      </c>
    </row>
    <row r="168" spans="2:30" ht="42.75" customHeight="1" x14ac:dyDescent="0.25">
      <c r="B168" s="233" t="s">
        <v>118</v>
      </c>
      <c r="C168" s="465" t="s">
        <v>135</v>
      </c>
      <c r="D168" s="466"/>
      <c r="E168" s="466"/>
      <c r="F168" s="467"/>
      <c r="G168" s="465"/>
      <c r="H168" s="466"/>
      <c r="I168" s="466"/>
      <c r="J168" s="466"/>
      <c r="K168" s="466"/>
      <c r="L168" s="467"/>
      <c r="M168" s="463"/>
      <c r="N168" s="464"/>
      <c r="P168" s="481"/>
      <c r="Q168" s="482"/>
      <c r="R168" s="482"/>
      <c r="S168" s="482"/>
      <c r="T168" s="482"/>
      <c r="U168" s="483"/>
      <c r="V168" s="345"/>
      <c r="W168" s="342"/>
      <c r="X168" s="484">
        <f t="shared" si="8"/>
        <v>0</v>
      </c>
      <c r="Y168" s="485"/>
      <c r="AD168" s="86" t="str">
        <f t="shared" si="5"/>
        <v/>
      </c>
    </row>
    <row r="169" spans="2:30" ht="42.75" customHeight="1" x14ac:dyDescent="0.25">
      <c r="B169" s="233" t="s">
        <v>119</v>
      </c>
      <c r="C169" s="465" t="s">
        <v>135</v>
      </c>
      <c r="D169" s="466"/>
      <c r="E169" s="466"/>
      <c r="F169" s="467"/>
      <c r="G169" s="465"/>
      <c r="H169" s="466"/>
      <c r="I169" s="466"/>
      <c r="J169" s="466"/>
      <c r="K169" s="466"/>
      <c r="L169" s="467"/>
      <c r="M169" s="463"/>
      <c r="N169" s="464"/>
      <c r="P169" s="481"/>
      <c r="Q169" s="482"/>
      <c r="R169" s="482"/>
      <c r="S169" s="482"/>
      <c r="T169" s="482"/>
      <c r="U169" s="483"/>
      <c r="V169" s="345"/>
      <c r="W169" s="342"/>
      <c r="X169" s="484">
        <f t="shared" si="8"/>
        <v>0</v>
      </c>
      <c r="Y169" s="485"/>
      <c r="AD169" s="86" t="str">
        <f t="shared" si="5"/>
        <v/>
      </c>
    </row>
    <row r="170" spans="2:30" ht="42.75" customHeight="1" x14ac:dyDescent="0.25">
      <c r="B170" s="233" t="s">
        <v>120</v>
      </c>
      <c r="C170" s="465" t="s">
        <v>135</v>
      </c>
      <c r="D170" s="466"/>
      <c r="E170" s="466"/>
      <c r="F170" s="467"/>
      <c r="G170" s="465"/>
      <c r="H170" s="466"/>
      <c r="I170" s="466"/>
      <c r="J170" s="466"/>
      <c r="K170" s="466"/>
      <c r="L170" s="467"/>
      <c r="M170" s="463"/>
      <c r="N170" s="464"/>
      <c r="P170" s="481"/>
      <c r="Q170" s="482"/>
      <c r="R170" s="482"/>
      <c r="S170" s="482"/>
      <c r="T170" s="482"/>
      <c r="U170" s="483"/>
      <c r="V170" s="345"/>
      <c r="W170" s="342"/>
      <c r="X170" s="484">
        <f t="shared" si="8"/>
        <v>0</v>
      </c>
      <c r="Y170" s="485"/>
      <c r="AD170" s="86" t="str">
        <f t="shared" si="5"/>
        <v/>
      </c>
    </row>
    <row r="171" spans="2:30" ht="42.75" customHeight="1" x14ac:dyDescent="0.25">
      <c r="B171" s="233" t="s">
        <v>121</v>
      </c>
      <c r="C171" s="465" t="s">
        <v>135</v>
      </c>
      <c r="D171" s="466"/>
      <c r="E171" s="466"/>
      <c r="F171" s="467"/>
      <c r="G171" s="465"/>
      <c r="H171" s="466"/>
      <c r="I171" s="466"/>
      <c r="J171" s="466"/>
      <c r="K171" s="466"/>
      <c r="L171" s="467"/>
      <c r="M171" s="463"/>
      <c r="N171" s="464"/>
      <c r="P171" s="481"/>
      <c r="Q171" s="482"/>
      <c r="R171" s="482"/>
      <c r="S171" s="482"/>
      <c r="T171" s="482"/>
      <c r="U171" s="483"/>
      <c r="V171" s="345"/>
      <c r="W171" s="342"/>
      <c r="X171" s="484">
        <f t="shared" si="8"/>
        <v>0</v>
      </c>
      <c r="Y171" s="485"/>
      <c r="AD171" s="86" t="str">
        <f t="shared" si="5"/>
        <v/>
      </c>
    </row>
    <row r="172" spans="2:30" ht="42.75" customHeight="1" x14ac:dyDescent="0.25">
      <c r="B172" s="233" t="s">
        <v>122</v>
      </c>
      <c r="C172" s="465" t="s">
        <v>135</v>
      </c>
      <c r="D172" s="466"/>
      <c r="E172" s="466"/>
      <c r="F172" s="467"/>
      <c r="G172" s="465"/>
      <c r="H172" s="466"/>
      <c r="I172" s="466"/>
      <c r="J172" s="466"/>
      <c r="K172" s="466"/>
      <c r="L172" s="467"/>
      <c r="M172" s="463"/>
      <c r="N172" s="464"/>
      <c r="P172" s="481"/>
      <c r="Q172" s="482"/>
      <c r="R172" s="482"/>
      <c r="S172" s="482"/>
      <c r="T172" s="482"/>
      <c r="U172" s="483"/>
      <c r="V172" s="345"/>
      <c r="W172" s="342"/>
      <c r="X172" s="484">
        <f t="shared" si="8"/>
        <v>0</v>
      </c>
      <c r="Y172" s="485"/>
      <c r="AD172" s="86" t="str">
        <f t="shared" si="5"/>
        <v/>
      </c>
    </row>
    <row r="173" spans="2:30" ht="42.75" customHeight="1" x14ac:dyDescent="0.25">
      <c r="B173" s="233" t="s">
        <v>123</v>
      </c>
      <c r="C173" s="465" t="s">
        <v>135</v>
      </c>
      <c r="D173" s="466"/>
      <c r="E173" s="466"/>
      <c r="F173" s="467"/>
      <c r="G173" s="465"/>
      <c r="H173" s="466"/>
      <c r="I173" s="466"/>
      <c r="J173" s="466"/>
      <c r="K173" s="466"/>
      <c r="L173" s="467"/>
      <c r="M173" s="463"/>
      <c r="N173" s="464"/>
      <c r="P173" s="481"/>
      <c r="Q173" s="482"/>
      <c r="R173" s="482"/>
      <c r="S173" s="482"/>
      <c r="T173" s="482"/>
      <c r="U173" s="483"/>
      <c r="V173" s="345"/>
      <c r="W173" s="342"/>
      <c r="X173" s="484">
        <f>IF(V173="",W173*1,V173*W173)</f>
        <v>0</v>
      </c>
      <c r="Y173" s="485"/>
      <c r="AD173" s="86" t="str">
        <f t="shared" si="5"/>
        <v/>
      </c>
    </row>
    <row r="174" spans="2:30" ht="42.75" customHeight="1" x14ac:dyDescent="0.25">
      <c r="B174" s="233" t="s">
        <v>124</v>
      </c>
      <c r="C174" s="465" t="s">
        <v>135</v>
      </c>
      <c r="D174" s="466"/>
      <c r="E174" s="466"/>
      <c r="F174" s="467"/>
      <c r="G174" s="465"/>
      <c r="H174" s="466"/>
      <c r="I174" s="466"/>
      <c r="J174" s="466"/>
      <c r="K174" s="466"/>
      <c r="L174" s="467"/>
      <c r="M174" s="463"/>
      <c r="N174" s="464"/>
      <c r="P174" s="481"/>
      <c r="Q174" s="482"/>
      <c r="R174" s="482"/>
      <c r="S174" s="482"/>
      <c r="T174" s="482"/>
      <c r="U174" s="483"/>
      <c r="V174" s="345"/>
      <c r="W174" s="342"/>
      <c r="X174" s="484">
        <f t="shared" ref="X174:X181" si="9">IF(V174="",W174*1,V174*W174)</f>
        <v>0</v>
      </c>
      <c r="Y174" s="485"/>
      <c r="AD174" s="86" t="str">
        <f t="shared" si="5"/>
        <v/>
      </c>
    </row>
    <row r="175" spans="2:30" ht="42.75" customHeight="1" x14ac:dyDescent="0.25">
      <c r="B175" s="233" t="s">
        <v>125</v>
      </c>
      <c r="C175" s="465" t="s">
        <v>135</v>
      </c>
      <c r="D175" s="466"/>
      <c r="E175" s="466"/>
      <c r="F175" s="467"/>
      <c r="G175" s="465"/>
      <c r="H175" s="466"/>
      <c r="I175" s="466"/>
      <c r="J175" s="466"/>
      <c r="K175" s="466"/>
      <c r="L175" s="467"/>
      <c r="M175" s="463"/>
      <c r="N175" s="464"/>
      <c r="P175" s="481"/>
      <c r="Q175" s="482"/>
      <c r="R175" s="482"/>
      <c r="S175" s="482"/>
      <c r="T175" s="482"/>
      <c r="U175" s="483"/>
      <c r="V175" s="345"/>
      <c r="W175" s="342"/>
      <c r="X175" s="484">
        <f t="shared" si="9"/>
        <v>0</v>
      </c>
      <c r="Y175" s="485"/>
      <c r="AD175" s="86" t="str">
        <f t="shared" si="5"/>
        <v/>
      </c>
    </row>
    <row r="176" spans="2:30" ht="42.75" customHeight="1" x14ac:dyDescent="0.25">
      <c r="B176" s="233" t="s">
        <v>126</v>
      </c>
      <c r="C176" s="465" t="s">
        <v>135</v>
      </c>
      <c r="D176" s="466"/>
      <c r="E176" s="466"/>
      <c r="F176" s="467"/>
      <c r="G176" s="465"/>
      <c r="H176" s="466"/>
      <c r="I176" s="466"/>
      <c r="J176" s="466"/>
      <c r="K176" s="466"/>
      <c r="L176" s="467"/>
      <c r="M176" s="463"/>
      <c r="N176" s="464"/>
      <c r="P176" s="481"/>
      <c r="Q176" s="482"/>
      <c r="R176" s="482"/>
      <c r="S176" s="482"/>
      <c r="T176" s="482"/>
      <c r="U176" s="483"/>
      <c r="V176" s="345"/>
      <c r="W176" s="342"/>
      <c r="X176" s="484">
        <f t="shared" si="9"/>
        <v>0</v>
      </c>
      <c r="Y176" s="485"/>
      <c r="AD176" s="86" t="str">
        <f t="shared" si="5"/>
        <v/>
      </c>
    </row>
    <row r="177" spans="1:44" ht="42.75" customHeight="1" x14ac:dyDescent="0.25">
      <c r="B177" s="233" t="s">
        <v>136</v>
      </c>
      <c r="C177" s="465" t="s">
        <v>135</v>
      </c>
      <c r="D177" s="466"/>
      <c r="E177" s="466"/>
      <c r="F177" s="467"/>
      <c r="G177" s="465"/>
      <c r="H177" s="466"/>
      <c r="I177" s="466"/>
      <c r="J177" s="466"/>
      <c r="K177" s="466"/>
      <c r="L177" s="467"/>
      <c r="M177" s="463"/>
      <c r="N177" s="464"/>
      <c r="P177" s="481"/>
      <c r="Q177" s="482"/>
      <c r="R177" s="482"/>
      <c r="S177" s="482"/>
      <c r="T177" s="482"/>
      <c r="U177" s="483"/>
      <c r="V177" s="345"/>
      <c r="W177" s="342"/>
      <c r="X177" s="484">
        <f t="shared" si="9"/>
        <v>0</v>
      </c>
      <c r="Y177" s="485"/>
      <c r="AD177" s="86" t="str">
        <f t="shared" si="5"/>
        <v/>
      </c>
    </row>
    <row r="178" spans="1:44" ht="42.75" customHeight="1" x14ac:dyDescent="0.25">
      <c r="B178" s="233" t="s">
        <v>137</v>
      </c>
      <c r="C178" s="465" t="s">
        <v>135</v>
      </c>
      <c r="D178" s="466"/>
      <c r="E178" s="466"/>
      <c r="F178" s="467"/>
      <c r="G178" s="465"/>
      <c r="H178" s="466"/>
      <c r="I178" s="466"/>
      <c r="J178" s="466"/>
      <c r="K178" s="466"/>
      <c r="L178" s="467"/>
      <c r="M178" s="463"/>
      <c r="N178" s="464"/>
      <c r="P178" s="481"/>
      <c r="Q178" s="482"/>
      <c r="R178" s="482"/>
      <c r="S178" s="482"/>
      <c r="T178" s="482"/>
      <c r="U178" s="483"/>
      <c r="V178" s="345"/>
      <c r="W178" s="342"/>
      <c r="X178" s="484">
        <f t="shared" si="9"/>
        <v>0</v>
      </c>
      <c r="Y178" s="485"/>
      <c r="AD178" s="86" t="str">
        <f t="shared" si="5"/>
        <v/>
      </c>
    </row>
    <row r="179" spans="1:44" ht="42.75" customHeight="1" x14ac:dyDescent="0.25">
      <c r="B179" s="233" t="s">
        <v>138</v>
      </c>
      <c r="C179" s="465" t="s">
        <v>135</v>
      </c>
      <c r="D179" s="466"/>
      <c r="E179" s="466"/>
      <c r="F179" s="467"/>
      <c r="G179" s="465"/>
      <c r="H179" s="466"/>
      <c r="I179" s="466"/>
      <c r="J179" s="466"/>
      <c r="K179" s="466"/>
      <c r="L179" s="467"/>
      <c r="M179" s="463"/>
      <c r="N179" s="464"/>
      <c r="P179" s="481"/>
      <c r="Q179" s="482"/>
      <c r="R179" s="482"/>
      <c r="S179" s="482"/>
      <c r="T179" s="482"/>
      <c r="U179" s="483"/>
      <c r="V179" s="345"/>
      <c r="W179" s="342"/>
      <c r="X179" s="484">
        <f t="shared" si="9"/>
        <v>0</v>
      </c>
      <c r="Y179" s="485"/>
      <c r="AD179" s="86" t="str">
        <f t="shared" si="5"/>
        <v/>
      </c>
    </row>
    <row r="180" spans="1:44" ht="42.75" customHeight="1" x14ac:dyDescent="0.25">
      <c r="B180" s="233" t="s">
        <v>139</v>
      </c>
      <c r="C180" s="465" t="s">
        <v>135</v>
      </c>
      <c r="D180" s="466"/>
      <c r="E180" s="466"/>
      <c r="F180" s="467"/>
      <c r="G180" s="465"/>
      <c r="H180" s="466"/>
      <c r="I180" s="466"/>
      <c r="J180" s="466"/>
      <c r="K180" s="466"/>
      <c r="L180" s="467"/>
      <c r="M180" s="463"/>
      <c r="N180" s="464"/>
      <c r="P180" s="481"/>
      <c r="Q180" s="482"/>
      <c r="R180" s="482"/>
      <c r="S180" s="482"/>
      <c r="T180" s="482"/>
      <c r="U180" s="483"/>
      <c r="V180" s="345"/>
      <c r="W180" s="342"/>
      <c r="X180" s="484">
        <f t="shared" si="9"/>
        <v>0</v>
      </c>
      <c r="Y180" s="485"/>
      <c r="AD180" s="86" t="str">
        <f t="shared" si="5"/>
        <v/>
      </c>
    </row>
    <row r="181" spans="1:44" ht="42.75" customHeight="1" x14ac:dyDescent="0.25">
      <c r="B181" s="233" t="s">
        <v>140</v>
      </c>
      <c r="C181" s="465" t="s">
        <v>135</v>
      </c>
      <c r="D181" s="466"/>
      <c r="E181" s="466"/>
      <c r="F181" s="467"/>
      <c r="G181" s="465"/>
      <c r="H181" s="466"/>
      <c r="I181" s="466"/>
      <c r="J181" s="466"/>
      <c r="K181" s="466"/>
      <c r="L181" s="467"/>
      <c r="M181" s="463"/>
      <c r="N181" s="464"/>
      <c r="P181" s="481"/>
      <c r="Q181" s="482"/>
      <c r="R181" s="482"/>
      <c r="S181" s="482"/>
      <c r="T181" s="482"/>
      <c r="U181" s="483"/>
      <c r="V181" s="345"/>
      <c r="W181" s="342"/>
      <c r="X181" s="484">
        <f t="shared" si="9"/>
        <v>0</v>
      </c>
      <c r="Y181" s="485"/>
      <c r="AD181" s="86" t="str">
        <f t="shared" si="5"/>
        <v/>
      </c>
    </row>
    <row r="182" spans="1:44" ht="7.5" customHeight="1" x14ac:dyDescent="0.25">
      <c r="C182" s="1"/>
      <c r="H182" s="20"/>
      <c r="P182" s="220"/>
      <c r="Q182" s="220"/>
      <c r="R182" s="220"/>
      <c r="X182" s="221"/>
      <c r="Y182" s="221"/>
      <c r="Z182" s="27"/>
      <c r="AA182" s="27"/>
    </row>
    <row r="183" spans="1:44" ht="30.75" customHeight="1" x14ac:dyDescent="0.25">
      <c r="B183" s="237"/>
      <c r="C183" s="105"/>
      <c r="D183" s="105"/>
      <c r="E183" s="105"/>
      <c r="P183" s="220"/>
      <c r="Q183" s="220"/>
      <c r="R183" s="220"/>
      <c r="U183" s="27"/>
      <c r="V183" s="27"/>
      <c r="W183" s="230" t="s">
        <v>141</v>
      </c>
      <c r="X183" s="479">
        <f>SUM(X117:Y181)</f>
        <v>0</v>
      </c>
      <c r="Y183" s="480"/>
      <c r="Z183" s="27"/>
      <c r="AA183" s="27"/>
    </row>
    <row r="184" spans="1:44" ht="7.5" customHeight="1" x14ac:dyDescent="0.25">
      <c r="C184" s="1"/>
      <c r="H184" s="20"/>
      <c r="P184" s="57"/>
      <c r="Q184" s="57"/>
      <c r="R184" s="57"/>
      <c r="Z184" s="27"/>
      <c r="AA184" s="27"/>
    </row>
    <row r="185" spans="1:44" ht="13.5" customHeight="1" x14ac:dyDescent="0.25">
      <c r="A185" s="175"/>
      <c r="B185" s="27"/>
      <c r="C185" s="27"/>
      <c r="D185" s="27"/>
      <c r="E185" s="27"/>
      <c r="F185" s="27"/>
      <c r="G185" s="27"/>
      <c r="H185" s="27"/>
      <c r="I185" s="27"/>
      <c r="J185" s="27"/>
      <c r="P185" s="27"/>
      <c r="Q185" s="27"/>
      <c r="R185" s="27"/>
      <c r="S185" s="218"/>
      <c r="T185" s="218"/>
      <c r="X185" s="58"/>
      <c r="Y185" s="229"/>
      <c r="Z185" s="218"/>
      <c r="AA185" s="27"/>
    </row>
    <row r="186" spans="1:44" ht="32.25" customHeight="1" x14ac:dyDescent="0.25">
      <c r="A186" s="175"/>
      <c r="B186" s="27"/>
      <c r="C186" s="27"/>
      <c r="D186" s="27"/>
      <c r="E186" s="27"/>
      <c r="F186" s="27"/>
      <c r="G186" s="27"/>
      <c r="H186" s="27"/>
      <c r="I186" s="27"/>
      <c r="J186" s="27"/>
      <c r="P186" s="27"/>
      <c r="Q186" s="27"/>
      <c r="R186" s="27"/>
      <c r="S186" s="218"/>
      <c r="T186" s="218"/>
      <c r="W186" s="58" t="s">
        <v>142</v>
      </c>
      <c r="X186" s="477">
        <f>X183+X111</f>
        <v>0</v>
      </c>
      <c r="Y186" s="478"/>
      <c r="Z186" s="218"/>
      <c r="AA186" s="27"/>
    </row>
    <row r="187" spans="1:44" ht="32.25" customHeight="1" x14ac:dyDescent="0.25">
      <c r="A187" s="175"/>
      <c r="B187" s="27"/>
      <c r="C187" s="27"/>
      <c r="D187" s="27"/>
      <c r="E187" s="27"/>
      <c r="F187" s="27"/>
      <c r="G187" s="27"/>
      <c r="H187" s="27"/>
      <c r="I187" s="27"/>
      <c r="J187" s="27"/>
      <c r="P187" s="27"/>
      <c r="Q187" s="27"/>
      <c r="R187" s="27"/>
      <c r="S187" s="218"/>
      <c r="T187" s="218"/>
      <c r="Z187" s="218"/>
      <c r="AA187" s="27"/>
    </row>
    <row r="188" spans="1:44" ht="19.5" customHeight="1" x14ac:dyDescent="0.25">
      <c r="B188" s="42" t="s">
        <v>143</v>
      </c>
      <c r="F188" s="38"/>
      <c r="K188" s="42"/>
      <c r="N188" s="38"/>
      <c r="AF188" s="48"/>
      <c r="AG188" s="48"/>
      <c r="AH188" s="48"/>
      <c r="AI188" s="48"/>
      <c r="AJ188" s="48"/>
      <c r="AK188" s="48"/>
      <c r="AL188" s="48"/>
      <c r="AM188" s="48"/>
      <c r="AN188" s="48"/>
      <c r="AO188" s="48"/>
      <c r="AP188" s="48"/>
      <c r="AQ188" s="48"/>
      <c r="AR188" s="48"/>
    </row>
    <row r="189" spans="1:44" ht="28.5" customHeight="1" x14ac:dyDescent="0.25">
      <c r="A189" s="175"/>
      <c r="B189" s="551" t="s">
        <v>185</v>
      </c>
      <c r="C189" s="551"/>
      <c r="D189" s="551"/>
      <c r="E189" s="551"/>
      <c r="F189" s="551"/>
      <c r="G189" s="551"/>
      <c r="H189" s="551"/>
      <c r="I189" s="551"/>
      <c r="J189" s="551"/>
      <c r="M189" s="211"/>
      <c r="N189" s="32"/>
      <c r="P189" s="27"/>
      <c r="Q189" s="27"/>
      <c r="R189" s="27"/>
      <c r="S189" s="218"/>
      <c r="T189" s="218"/>
      <c r="U189" s="218"/>
      <c r="V189" s="218"/>
      <c r="W189" s="218"/>
      <c r="X189" s="58"/>
      <c r="Y189" s="229"/>
      <c r="Z189" s="218"/>
      <c r="AA189" s="27"/>
    </row>
    <row r="190" spans="1:44" ht="24.75" hidden="1" customHeight="1" x14ac:dyDescent="0.25">
      <c r="A190" s="179"/>
      <c r="B190" s="552" t="s">
        <v>145</v>
      </c>
      <c r="C190" s="553"/>
      <c r="D190" s="553"/>
      <c r="E190" s="553"/>
      <c r="F190" s="553"/>
      <c r="G190" s="553"/>
      <c r="H190" s="553"/>
      <c r="I190" s="553"/>
      <c r="J190" s="554"/>
      <c r="K190" s="38" t="s">
        <v>146</v>
      </c>
      <c r="L190" s="32"/>
      <c r="M190" s="32"/>
      <c r="N190" s="32"/>
      <c r="P190" s="27"/>
      <c r="Q190" s="27"/>
      <c r="R190" s="27"/>
      <c r="S190" s="27"/>
      <c r="T190" s="27"/>
      <c r="U190" s="27"/>
      <c r="V190" s="27"/>
      <c r="W190" s="27"/>
      <c r="X190" s="58"/>
      <c r="Y190" s="59"/>
      <c r="Z190" s="27"/>
      <c r="AA190" s="27"/>
    </row>
    <row r="191" spans="1:44" ht="17.25" customHeight="1" x14ac:dyDescent="0.25">
      <c r="A191" s="175">
        <v>1</v>
      </c>
      <c r="B191" s="28"/>
      <c r="C191" s="28"/>
      <c r="D191" s="28"/>
      <c r="E191" s="28"/>
      <c r="F191" s="8"/>
      <c r="G191" s="28"/>
      <c r="H191" s="28"/>
      <c r="I191" s="28"/>
      <c r="J191" s="27"/>
      <c r="P191" s="27"/>
      <c r="Q191" s="27"/>
      <c r="R191" s="27"/>
      <c r="S191" s="27"/>
      <c r="T191" s="27"/>
      <c r="V191" s="27"/>
      <c r="W191" s="27"/>
      <c r="X191" s="58"/>
      <c r="Y191" s="59"/>
      <c r="Z191" s="27"/>
      <c r="AA191" s="27"/>
    </row>
    <row r="192" spans="1:44" ht="17.25" customHeight="1" x14ac:dyDescent="0.25">
      <c r="A192" s="175">
        <v>1</v>
      </c>
      <c r="E192" s="555"/>
      <c r="F192" s="555"/>
      <c r="G192" s="555"/>
      <c r="H192" s="555"/>
      <c r="I192" s="555"/>
      <c r="J192" s="27"/>
      <c r="K192" s="38"/>
      <c r="P192" s="27"/>
      <c r="Q192" s="27"/>
      <c r="R192" s="27"/>
      <c r="S192" s="27"/>
      <c r="T192" s="27"/>
      <c r="U192" s="27"/>
      <c r="V192" s="27"/>
      <c r="W192" s="27"/>
      <c r="X192" s="58"/>
      <c r="Y192" s="59"/>
      <c r="AA192" s="27"/>
      <c r="AB192" s="27"/>
    </row>
    <row r="193" spans="1:34" ht="8.25" customHeight="1" x14ac:dyDescent="0.25">
      <c r="A193" s="175">
        <v>1</v>
      </c>
      <c r="J193" s="27"/>
      <c r="P193" s="27"/>
      <c r="Q193" s="27"/>
      <c r="R193" s="27"/>
      <c r="S193" s="27"/>
      <c r="T193" s="27"/>
      <c r="U193" s="27"/>
      <c r="V193" s="27"/>
      <c r="W193" s="27"/>
      <c r="X193" s="58"/>
      <c r="Y193" s="59"/>
      <c r="AA193" s="27"/>
      <c r="AB193" s="27"/>
    </row>
    <row r="194" spans="1:34" ht="27.75" customHeight="1" x14ac:dyDescent="0.25">
      <c r="A194" s="175">
        <v>1</v>
      </c>
      <c r="B194" s="243" t="s">
        <v>217</v>
      </c>
      <c r="C194" s="55"/>
      <c r="D194" s="55"/>
      <c r="L194" s="556" t="s">
        <v>148</v>
      </c>
      <c r="M194" s="557"/>
      <c r="N194" s="558"/>
      <c r="P194" s="27"/>
      <c r="Q194" s="27"/>
      <c r="R194" s="27"/>
      <c r="S194" s="27"/>
      <c r="T194" s="27"/>
      <c r="U194" s="27"/>
      <c r="V194" s="27"/>
      <c r="W194" s="27"/>
      <c r="X194" s="58"/>
      <c r="Y194" s="59"/>
      <c r="Z194" s="27"/>
      <c r="AA194" s="27"/>
    </row>
    <row r="195" spans="1:34" ht="33.75" customHeight="1" x14ac:dyDescent="0.25">
      <c r="A195" s="175">
        <v>1</v>
      </c>
      <c r="B195" s="354"/>
      <c r="C195" s="88"/>
      <c r="D195" s="88"/>
      <c r="E195" s="88"/>
      <c r="F195" s="88"/>
      <c r="G195" s="88"/>
      <c r="H195" s="88"/>
      <c r="I195" s="88"/>
      <c r="J195" s="88"/>
      <c r="L195" s="559"/>
      <c r="M195" s="560"/>
      <c r="N195" s="561"/>
      <c r="P195" s="27"/>
      <c r="Q195" s="27"/>
      <c r="R195" s="27"/>
      <c r="S195" s="27"/>
      <c r="T195" s="27"/>
      <c r="U195" s="27"/>
      <c r="V195" s="27"/>
      <c r="W195" s="27"/>
      <c r="X195" s="58"/>
      <c r="Y195" s="59"/>
      <c r="Z195" s="27"/>
      <c r="AA195" s="27"/>
    </row>
    <row r="196" spans="1:34" ht="17.25" customHeight="1" x14ac:dyDescent="0.25">
      <c r="A196" s="175">
        <v>1</v>
      </c>
      <c r="B196" s="551"/>
      <c r="C196" s="551"/>
      <c r="D196" s="551"/>
      <c r="F196" s="54"/>
      <c r="G196" s="54"/>
      <c r="H196" s="54"/>
      <c r="I196" s="54"/>
      <c r="J196" s="27"/>
      <c r="L196" s="559"/>
      <c r="M196" s="560"/>
      <c r="N196" s="561"/>
      <c r="P196" s="27"/>
      <c r="Q196" s="27"/>
      <c r="R196" s="27"/>
      <c r="S196" s="27"/>
      <c r="T196" s="27"/>
      <c r="U196" s="27"/>
      <c r="V196" s="27"/>
      <c r="W196" s="27"/>
      <c r="X196" s="58"/>
      <c r="Y196" s="59"/>
      <c r="Z196" s="27"/>
      <c r="AA196" s="27"/>
    </row>
    <row r="197" spans="1:34" ht="25.5" customHeight="1" x14ac:dyDescent="0.25">
      <c r="A197" s="175">
        <v>1</v>
      </c>
      <c r="B197" s="175">
        <v>1</v>
      </c>
      <c r="C197" s="175">
        <v>1</v>
      </c>
      <c r="D197" s="175">
        <v>1</v>
      </c>
      <c r="E197" s="175">
        <v>1</v>
      </c>
      <c r="F197" s="175">
        <v>1</v>
      </c>
      <c r="G197" s="175">
        <v>1</v>
      </c>
      <c r="H197" s="175">
        <v>1</v>
      </c>
      <c r="I197" s="175">
        <v>1</v>
      </c>
      <c r="J197" s="175">
        <v>1</v>
      </c>
      <c r="L197" s="562"/>
      <c r="M197" s="563"/>
      <c r="N197" s="564"/>
      <c r="O197" s="101"/>
      <c r="P197" s="38"/>
      <c r="Q197" s="27"/>
      <c r="R197" s="27"/>
      <c r="S197" s="27"/>
      <c r="T197" s="27"/>
      <c r="U197" s="27"/>
      <c r="V197" s="27"/>
      <c r="W197" s="27"/>
      <c r="X197" s="58"/>
      <c r="Y197" s="59"/>
      <c r="Z197" s="27"/>
      <c r="AA197" s="27"/>
    </row>
    <row r="198" spans="1:34" ht="25.5" customHeight="1" x14ac:dyDescent="0.25">
      <c r="A198" s="175"/>
      <c r="B198" s="175"/>
      <c r="C198" s="175"/>
      <c r="D198" s="175"/>
      <c r="E198" s="175"/>
      <c r="F198" s="175"/>
      <c r="G198" s="175"/>
      <c r="H198" s="175"/>
      <c r="I198" s="175"/>
      <c r="J198" s="175"/>
      <c r="L198" s="47"/>
      <c r="M198" s="47"/>
      <c r="N198" s="47"/>
      <c r="O198" s="101"/>
      <c r="P198" s="38"/>
      <c r="Q198" s="27"/>
      <c r="R198" s="27"/>
      <c r="S198" s="27"/>
      <c r="T198" s="27"/>
      <c r="U198" s="27"/>
      <c r="V198" s="27"/>
      <c r="W198" s="27"/>
      <c r="X198" s="58"/>
      <c r="Y198" s="59"/>
      <c r="Z198" s="27"/>
      <c r="AA198" s="27"/>
    </row>
    <row r="199" spans="1:34" ht="18.75" customHeight="1" x14ac:dyDescent="0.25">
      <c r="A199" s="175"/>
      <c r="B199" s="573" t="s">
        <v>149</v>
      </c>
      <c r="C199" s="574"/>
      <c r="D199" s="574"/>
      <c r="E199" s="574"/>
      <c r="F199" s="574"/>
      <c r="G199" s="574"/>
      <c r="H199" s="574"/>
      <c r="I199" s="574"/>
      <c r="J199" s="574"/>
      <c r="L199" s="47"/>
      <c r="M199" s="47"/>
      <c r="N199" s="47"/>
      <c r="O199" s="101"/>
      <c r="P199" s="101"/>
      <c r="Q199" s="27"/>
      <c r="R199" s="27"/>
      <c r="S199" s="27"/>
      <c r="T199" s="27"/>
      <c r="U199" s="27"/>
      <c r="V199" s="27"/>
      <c r="W199" s="27"/>
      <c r="X199" s="58"/>
      <c r="Y199" s="59"/>
      <c r="Z199" s="27"/>
      <c r="AA199" s="27"/>
    </row>
    <row r="200" spans="1:34" ht="25.5" customHeight="1" x14ac:dyDescent="0.25">
      <c r="A200" s="175"/>
      <c r="B200" s="575" t="s">
        <v>150</v>
      </c>
      <c r="C200" s="576"/>
      <c r="D200" s="576"/>
      <c r="E200" s="576"/>
      <c r="F200" s="576"/>
      <c r="G200" s="576"/>
      <c r="H200" s="576"/>
      <c r="I200" s="576"/>
      <c r="J200" s="577"/>
      <c r="L200" s="47"/>
      <c r="M200" s="47"/>
      <c r="N200" s="47"/>
      <c r="O200" s="101"/>
      <c r="P200" s="101"/>
      <c r="Q200" s="27"/>
      <c r="R200" s="27"/>
      <c r="S200" s="27"/>
      <c r="T200" s="27"/>
      <c r="U200" s="27"/>
      <c r="V200" s="27"/>
      <c r="W200" s="27"/>
      <c r="X200" s="58"/>
      <c r="Y200" s="59"/>
      <c r="Z200" s="27"/>
      <c r="AA200" s="27"/>
    </row>
    <row r="201" spans="1:34" ht="17.25" customHeight="1" x14ac:dyDescent="0.25">
      <c r="A201" s="175"/>
      <c r="B201" s="578"/>
      <c r="C201" s="579"/>
      <c r="D201" s="579"/>
      <c r="E201" s="579"/>
      <c r="F201" s="579"/>
      <c r="G201" s="579"/>
      <c r="H201" s="579"/>
      <c r="I201" s="579"/>
      <c r="J201" s="580"/>
      <c r="K201" s="581"/>
      <c r="L201" s="583"/>
      <c r="M201" s="584"/>
      <c r="N201" s="584"/>
      <c r="P201" s="27"/>
      <c r="Q201" s="27"/>
      <c r="R201" s="27"/>
      <c r="S201" s="27"/>
      <c r="T201" s="27"/>
      <c r="U201" s="27"/>
      <c r="V201" s="27"/>
      <c r="W201" s="27"/>
      <c r="X201" s="58"/>
      <c r="Y201" s="59"/>
      <c r="Z201" s="27"/>
      <c r="AA201" s="27"/>
    </row>
    <row r="202" spans="1:34" ht="17.25" customHeight="1" x14ac:dyDescent="0.25">
      <c r="A202" s="175"/>
      <c r="B202" s="215"/>
      <c r="K202" s="581"/>
      <c r="L202" s="583"/>
      <c r="M202" s="584"/>
      <c r="N202" s="584"/>
      <c r="P202" s="27"/>
      <c r="Q202" s="27"/>
      <c r="R202" s="27"/>
      <c r="S202" s="27"/>
      <c r="T202" s="27"/>
      <c r="U202" s="27"/>
      <c r="V202" s="27"/>
      <c r="W202" s="27"/>
      <c r="X202" s="58"/>
      <c r="Y202" s="59"/>
      <c r="Z202" s="27"/>
      <c r="AA202" s="27"/>
    </row>
    <row r="203" spans="1:34" ht="20.25" customHeight="1" x14ac:dyDescent="0.25">
      <c r="A203" s="175"/>
      <c r="B203" s="539" t="s">
        <v>151</v>
      </c>
      <c r="C203" s="539"/>
      <c r="D203" s="539"/>
      <c r="E203" s="539"/>
      <c r="F203" s="539"/>
      <c r="G203" s="38"/>
      <c r="J203" s="27"/>
      <c r="K203" s="581"/>
      <c r="L203" s="584"/>
      <c r="M203" s="584"/>
      <c r="N203" s="584"/>
      <c r="P203" s="42" t="s">
        <v>152</v>
      </c>
      <c r="X203" s="58"/>
      <c r="Y203" s="59"/>
      <c r="Z203" s="27"/>
      <c r="AA203" s="27"/>
    </row>
    <row r="204" spans="1:34" ht="15.75" customHeight="1" x14ac:dyDescent="0.3">
      <c r="A204" s="175"/>
      <c r="B204" s="585" t="s">
        <v>153</v>
      </c>
      <c r="C204" s="585"/>
      <c r="D204" s="585"/>
      <c r="E204" s="586"/>
      <c r="F204" s="182"/>
      <c r="G204" s="8"/>
      <c r="H204" s="8"/>
      <c r="I204" s="8"/>
      <c r="J204" s="27"/>
      <c r="K204" s="582"/>
      <c r="L204" s="360"/>
      <c r="M204" s="181"/>
      <c r="N204" s="361"/>
      <c r="P204" s="24"/>
      <c r="X204" s="58"/>
      <c r="Y204" s="59"/>
      <c r="Z204" s="27"/>
      <c r="AA204" s="27"/>
    </row>
    <row r="205" spans="1:34" ht="99" customHeight="1" x14ac:dyDescent="0.25">
      <c r="A205" s="175"/>
      <c r="B205" s="351" t="s">
        <v>154</v>
      </c>
      <c r="C205" s="678" t="s">
        <v>187</v>
      </c>
      <c r="D205" s="679"/>
      <c r="E205" s="590" t="s">
        <v>156</v>
      </c>
      <c r="F205" s="591"/>
      <c r="G205" s="565" t="s">
        <v>157</v>
      </c>
      <c r="H205" s="566"/>
      <c r="I205" s="566"/>
      <c r="J205" s="567"/>
      <c r="K205" s="565" t="s">
        <v>158</v>
      </c>
      <c r="L205" s="566"/>
      <c r="M205" s="566"/>
      <c r="N205" s="567"/>
      <c r="P205" s="219" t="s">
        <v>159</v>
      </c>
      <c r="Q205" s="587" t="s">
        <v>160</v>
      </c>
      <c r="R205" s="588"/>
      <c r="S205" s="588"/>
      <c r="T205" s="588"/>
      <c r="U205" s="588"/>
      <c r="V205" s="588"/>
      <c r="W205" s="588"/>
      <c r="X205" s="589"/>
      <c r="Y205" s="99"/>
      <c r="Z205" s="98"/>
      <c r="AA205" s="100"/>
      <c r="AB205" s="100"/>
    </row>
    <row r="206" spans="1:34" ht="42.75" customHeight="1" x14ac:dyDescent="0.3">
      <c r="A206" s="175"/>
      <c r="B206" s="353" t="s">
        <v>162</v>
      </c>
      <c r="C206" s="461"/>
      <c r="D206" s="461"/>
      <c r="E206" s="461"/>
      <c r="F206" s="461"/>
      <c r="G206" s="461"/>
      <c r="H206" s="461"/>
      <c r="I206" s="461"/>
      <c r="J206" s="461"/>
      <c r="K206" s="462"/>
      <c r="L206" s="462"/>
      <c r="M206" s="462"/>
      <c r="N206" s="462"/>
      <c r="O206" s="64"/>
      <c r="P206" s="238"/>
      <c r="Q206" s="505"/>
      <c r="R206" s="505"/>
      <c r="S206" s="505"/>
      <c r="T206" s="505"/>
      <c r="U206" s="505"/>
      <c r="V206" s="505"/>
      <c r="W206" s="505"/>
      <c r="X206" s="506"/>
      <c r="Y206" s="64"/>
      <c r="Z206" s="64"/>
      <c r="AA206" s="64" t="b">
        <f t="shared" ref="AA206:AA237" si="10">IF(OR(LEFT(B206,4)="Välj",B206=""),FALSE,TRUE)</f>
        <v>0</v>
      </c>
      <c r="AB206" s="64" t="b">
        <f>IF(P206&lt;&gt;"",TRUE,FALSE)</f>
        <v>0</v>
      </c>
      <c r="AH206" s="55" t="b">
        <f>IF(AND(AA206=TRUE,AB206=TRUE),FALSE,IF(AND(AA206=FALSE,AB206=FALSE),FALSE,TRUE))</f>
        <v>0</v>
      </c>
    </row>
    <row r="207" spans="1:34" ht="42.75" customHeight="1" x14ac:dyDescent="0.3">
      <c r="A207" s="175"/>
      <c r="B207" s="353" t="s">
        <v>162</v>
      </c>
      <c r="C207" s="461"/>
      <c r="D207" s="461"/>
      <c r="E207" s="461"/>
      <c r="F207" s="461"/>
      <c r="G207" s="461"/>
      <c r="H207" s="461"/>
      <c r="I207" s="461"/>
      <c r="J207" s="461"/>
      <c r="K207" s="462"/>
      <c r="L207" s="462"/>
      <c r="M207" s="462"/>
      <c r="N207" s="462"/>
      <c r="O207" s="64"/>
      <c r="P207" s="238"/>
      <c r="Q207" s="505"/>
      <c r="R207" s="505"/>
      <c r="S207" s="505"/>
      <c r="T207" s="505"/>
      <c r="U207" s="505"/>
      <c r="V207" s="505"/>
      <c r="W207" s="505"/>
      <c r="X207" s="506"/>
      <c r="Y207" s="64"/>
      <c r="Z207" s="64"/>
      <c r="AA207" s="64" t="b">
        <f t="shared" si="10"/>
        <v>0</v>
      </c>
      <c r="AB207" s="64" t="b">
        <f t="shared" ref="AB207:AB295" si="11">IF(P207&lt;&gt;"",TRUE,FALSE)</f>
        <v>0</v>
      </c>
      <c r="AH207" s="55" t="b">
        <f t="shared" ref="AH207:AH295" si="12">IF(AND(AA207=TRUE,AB207=TRUE),FALSE,IF(AND(AA207=FALSE,AB207=FALSE),FALSE,TRUE))</f>
        <v>0</v>
      </c>
    </row>
    <row r="208" spans="1:34" ht="42.75" customHeight="1" x14ac:dyDescent="0.3">
      <c r="A208" s="175"/>
      <c r="B208" s="353" t="s">
        <v>162</v>
      </c>
      <c r="C208" s="461"/>
      <c r="D208" s="461"/>
      <c r="E208" s="461"/>
      <c r="F208" s="461"/>
      <c r="G208" s="461"/>
      <c r="H208" s="461"/>
      <c r="I208" s="461"/>
      <c r="J208" s="461"/>
      <c r="K208" s="462"/>
      <c r="L208" s="462"/>
      <c r="M208" s="462"/>
      <c r="N208" s="462"/>
      <c r="O208" s="64"/>
      <c r="P208" s="238"/>
      <c r="Q208" s="505"/>
      <c r="R208" s="505"/>
      <c r="S208" s="505"/>
      <c r="T208" s="505"/>
      <c r="U208" s="505"/>
      <c r="V208" s="505"/>
      <c r="W208" s="505"/>
      <c r="X208" s="506"/>
      <c r="Y208" s="64"/>
      <c r="Z208" s="64"/>
      <c r="AA208" s="64" t="b">
        <f t="shared" si="10"/>
        <v>0</v>
      </c>
      <c r="AB208" s="64" t="b">
        <f t="shared" si="11"/>
        <v>0</v>
      </c>
      <c r="AH208" s="55" t="b">
        <f t="shared" si="12"/>
        <v>0</v>
      </c>
    </row>
    <row r="209" spans="1:34" ht="42.75" customHeight="1" x14ac:dyDescent="0.3">
      <c r="A209" s="175"/>
      <c r="B209" s="353" t="s">
        <v>162</v>
      </c>
      <c r="C209" s="461"/>
      <c r="D209" s="461"/>
      <c r="E209" s="461"/>
      <c r="F209" s="461"/>
      <c r="G209" s="461"/>
      <c r="H209" s="461"/>
      <c r="I209" s="461"/>
      <c r="J209" s="461"/>
      <c r="K209" s="462"/>
      <c r="L209" s="462"/>
      <c r="M209" s="462"/>
      <c r="N209" s="462"/>
      <c r="O209" s="64"/>
      <c r="P209" s="238"/>
      <c r="Q209" s="505"/>
      <c r="R209" s="505"/>
      <c r="S209" s="505"/>
      <c r="T209" s="505"/>
      <c r="U209" s="505"/>
      <c r="V209" s="505"/>
      <c r="W209" s="505"/>
      <c r="X209" s="506"/>
      <c r="Y209" s="64"/>
      <c r="Z209" s="64"/>
      <c r="AA209" s="64" t="b">
        <f t="shared" si="10"/>
        <v>0</v>
      </c>
      <c r="AB209" s="64" t="b">
        <f t="shared" si="11"/>
        <v>0</v>
      </c>
      <c r="AH209" s="55" t="b">
        <f t="shared" si="12"/>
        <v>0</v>
      </c>
    </row>
    <row r="210" spans="1:34" ht="42.75" customHeight="1" x14ac:dyDescent="0.3">
      <c r="A210" s="175"/>
      <c r="B210" s="353" t="s">
        <v>162</v>
      </c>
      <c r="C210" s="461"/>
      <c r="D210" s="461"/>
      <c r="E210" s="461"/>
      <c r="F210" s="461"/>
      <c r="G210" s="461"/>
      <c r="H210" s="461"/>
      <c r="I210" s="461"/>
      <c r="J210" s="461"/>
      <c r="K210" s="462"/>
      <c r="L210" s="462"/>
      <c r="M210" s="462"/>
      <c r="N210" s="462"/>
      <c r="O210" s="64"/>
      <c r="P210" s="238"/>
      <c r="Q210" s="505"/>
      <c r="R210" s="505"/>
      <c r="S210" s="505"/>
      <c r="T210" s="505"/>
      <c r="U210" s="505"/>
      <c r="V210" s="505"/>
      <c r="W210" s="505"/>
      <c r="X210" s="506"/>
      <c r="Y210" s="64"/>
      <c r="Z210" s="64"/>
      <c r="AA210" s="64" t="b">
        <f t="shared" si="10"/>
        <v>0</v>
      </c>
      <c r="AB210" s="64" t="b">
        <f t="shared" si="11"/>
        <v>0</v>
      </c>
      <c r="AH210" s="55" t="b">
        <f t="shared" si="12"/>
        <v>0</v>
      </c>
    </row>
    <row r="211" spans="1:34" ht="42.75" customHeight="1" x14ac:dyDescent="0.3">
      <c r="A211" s="175"/>
      <c r="B211" s="353" t="s">
        <v>162</v>
      </c>
      <c r="C211" s="461"/>
      <c r="D211" s="461"/>
      <c r="E211" s="461"/>
      <c r="F211" s="461"/>
      <c r="G211" s="461"/>
      <c r="H211" s="461"/>
      <c r="I211" s="461"/>
      <c r="J211" s="461"/>
      <c r="K211" s="462"/>
      <c r="L211" s="462"/>
      <c r="M211" s="462"/>
      <c r="N211" s="462"/>
      <c r="O211" s="194"/>
      <c r="P211" s="238"/>
      <c r="Q211" s="505"/>
      <c r="R211" s="505"/>
      <c r="S211" s="505"/>
      <c r="T211" s="505"/>
      <c r="U211" s="505"/>
      <c r="V211" s="505"/>
      <c r="W211" s="505"/>
      <c r="X211" s="506"/>
      <c r="Y211" s="64"/>
      <c r="Z211" s="64"/>
      <c r="AA211" s="64" t="b">
        <f t="shared" si="10"/>
        <v>0</v>
      </c>
      <c r="AB211" s="64" t="b">
        <f t="shared" si="11"/>
        <v>0</v>
      </c>
      <c r="AH211" s="55" t="b">
        <f t="shared" si="12"/>
        <v>0</v>
      </c>
    </row>
    <row r="212" spans="1:34" ht="42.75" customHeight="1" x14ac:dyDescent="0.3">
      <c r="A212" s="175"/>
      <c r="B212" s="353" t="s">
        <v>162</v>
      </c>
      <c r="C212" s="461"/>
      <c r="D212" s="461"/>
      <c r="E212" s="461"/>
      <c r="F212" s="461"/>
      <c r="G212" s="461"/>
      <c r="H212" s="461"/>
      <c r="I212" s="461"/>
      <c r="J212" s="461"/>
      <c r="K212" s="462"/>
      <c r="L212" s="462"/>
      <c r="M212" s="462"/>
      <c r="N212" s="462"/>
      <c r="O212" s="64"/>
      <c r="P212" s="238"/>
      <c r="Q212" s="505"/>
      <c r="R212" s="505"/>
      <c r="S212" s="505"/>
      <c r="T212" s="505"/>
      <c r="U212" s="505"/>
      <c r="V212" s="505"/>
      <c r="W212" s="505"/>
      <c r="X212" s="506"/>
      <c r="Y212" s="64"/>
      <c r="Z212" s="64"/>
      <c r="AA212" s="64" t="b">
        <f t="shared" si="10"/>
        <v>0</v>
      </c>
      <c r="AB212" s="64" t="b">
        <f t="shared" si="11"/>
        <v>0</v>
      </c>
      <c r="AH212" s="55" t="b">
        <f t="shared" si="12"/>
        <v>0</v>
      </c>
    </row>
    <row r="213" spans="1:34" ht="42.75" customHeight="1" x14ac:dyDescent="0.3">
      <c r="A213" s="175"/>
      <c r="B213" s="353" t="s">
        <v>162</v>
      </c>
      <c r="C213" s="461"/>
      <c r="D213" s="461"/>
      <c r="E213" s="461"/>
      <c r="F213" s="461"/>
      <c r="G213" s="461"/>
      <c r="H213" s="461"/>
      <c r="I213" s="461"/>
      <c r="J213" s="461"/>
      <c r="K213" s="462"/>
      <c r="L213" s="462"/>
      <c r="M213" s="462"/>
      <c r="N213" s="462"/>
      <c r="O213" s="64"/>
      <c r="P213" s="238"/>
      <c r="Q213" s="505"/>
      <c r="R213" s="505"/>
      <c r="S213" s="505"/>
      <c r="T213" s="505"/>
      <c r="U213" s="505"/>
      <c r="V213" s="505"/>
      <c r="W213" s="505"/>
      <c r="X213" s="506"/>
      <c r="Y213" s="64"/>
      <c r="Z213" s="64"/>
      <c r="AA213" s="64" t="b">
        <f t="shared" si="10"/>
        <v>0</v>
      </c>
      <c r="AB213" s="64" t="b">
        <f t="shared" si="11"/>
        <v>0</v>
      </c>
      <c r="AH213" s="55" t="b">
        <f t="shared" si="12"/>
        <v>0</v>
      </c>
    </row>
    <row r="214" spans="1:34" ht="42.75" customHeight="1" x14ac:dyDescent="0.3">
      <c r="A214" s="175"/>
      <c r="B214" s="353" t="s">
        <v>162</v>
      </c>
      <c r="C214" s="461"/>
      <c r="D214" s="461"/>
      <c r="E214" s="461"/>
      <c r="F214" s="461"/>
      <c r="G214" s="461"/>
      <c r="H214" s="461"/>
      <c r="I214" s="461"/>
      <c r="J214" s="461"/>
      <c r="K214" s="462"/>
      <c r="L214" s="462"/>
      <c r="M214" s="462"/>
      <c r="N214" s="462"/>
      <c r="O214" s="64"/>
      <c r="P214" s="238"/>
      <c r="Q214" s="505"/>
      <c r="R214" s="505"/>
      <c r="S214" s="505"/>
      <c r="T214" s="505"/>
      <c r="U214" s="505"/>
      <c r="V214" s="505"/>
      <c r="W214" s="505"/>
      <c r="X214" s="506"/>
      <c r="Y214" s="64"/>
      <c r="Z214" s="64"/>
      <c r="AA214" s="64" t="b">
        <f t="shared" si="10"/>
        <v>0</v>
      </c>
      <c r="AB214" s="64" t="b">
        <f t="shared" si="11"/>
        <v>0</v>
      </c>
      <c r="AH214" s="55" t="b">
        <f t="shared" si="12"/>
        <v>0</v>
      </c>
    </row>
    <row r="215" spans="1:34" ht="42.75" customHeight="1" x14ac:dyDescent="0.3">
      <c r="A215" s="175"/>
      <c r="B215" s="353" t="s">
        <v>162</v>
      </c>
      <c r="C215" s="461"/>
      <c r="D215" s="461"/>
      <c r="E215" s="461"/>
      <c r="F215" s="461"/>
      <c r="G215" s="461"/>
      <c r="H215" s="461"/>
      <c r="I215" s="461"/>
      <c r="J215" s="461"/>
      <c r="K215" s="462"/>
      <c r="L215" s="462"/>
      <c r="M215" s="462"/>
      <c r="N215" s="462"/>
      <c r="O215" s="64"/>
      <c r="P215" s="238"/>
      <c r="Q215" s="505"/>
      <c r="R215" s="505"/>
      <c r="S215" s="505"/>
      <c r="T215" s="505"/>
      <c r="U215" s="505"/>
      <c r="V215" s="505"/>
      <c r="W215" s="505"/>
      <c r="X215" s="506"/>
      <c r="Y215" s="64"/>
      <c r="Z215" s="64"/>
      <c r="AA215" s="64" t="b">
        <f t="shared" si="10"/>
        <v>0</v>
      </c>
      <c r="AB215" s="64" t="b">
        <f t="shared" si="11"/>
        <v>0</v>
      </c>
      <c r="AH215" s="55" t="b">
        <f t="shared" si="12"/>
        <v>0</v>
      </c>
    </row>
    <row r="216" spans="1:34" ht="42.75" customHeight="1" x14ac:dyDescent="0.3">
      <c r="A216" s="175"/>
      <c r="B216" s="353" t="s">
        <v>162</v>
      </c>
      <c r="C216" s="461"/>
      <c r="D216" s="461"/>
      <c r="E216" s="461"/>
      <c r="F216" s="461"/>
      <c r="G216" s="461"/>
      <c r="H216" s="461"/>
      <c r="I216" s="461"/>
      <c r="J216" s="461"/>
      <c r="K216" s="462"/>
      <c r="L216" s="462"/>
      <c r="M216" s="462"/>
      <c r="N216" s="462"/>
      <c r="O216" s="64"/>
      <c r="P216" s="238"/>
      <c r="Q216" s="505"/>
      <c r="R216" s="505"/>
      <c r="S216" s="505"/>
      <c r="T216" s="505"/>
      <c r="U216" s="505"/>
      <c r="V216" s="505"/>
      <c r="W216" s="505"/>
      <c r="X216" s="506"/>
      <c r="Y216" s="64"/>
      <c r="Z216" s="64"/>
      <c r="AA216" s="64" t="b">
        <f t="shared" si="10"/>
        <v>0</v>
      </c>
      <c r="AB216" s="64" t="b">
        <f t="shared" si="11"/>
        <v>0</v>
      </c>
      <c r="AH216" s="55" t="b">
        <f t="shared" si="12"/>
        <v>0</v>
      </c>
    </row>
    <row r="217" spans="1:34" ht="42.75" customHeight="1" x14ac:dyDescent="0.3">
      <c r="A217" s="175"/>
      <c r="B217" s="353" t="s">
        <v>162</v>
      </c>
      <c r="C217" s="461"/>
      <c r="D217" s="461"/>
      <c r="E217" s="461"/>
      <c r="F217" s="461"/>
      <c r="G217" s="461"/>
      <c r="H217" s="461"/>
      <c r="I217" s="461"/>
      <c r="J217" s="461"/>
      <c r="K217" s="462"/>
      <c r="L217" s="462"/>
      <c r="M217" s="462"/>
      <c r="N217" s="462"/>
      <c r="O217" s="64"/>
      <c r="P217" s="238"/>
      <c r="Q217" s="505"/>
      <c r="R217" s="505"/>
      <c r="S217" s="505"/>
      <c r="T217" s="505"/>
      <c r="U217" s="505"/>
      <c r="V217" s="505"/>
      <c r="W217" s="505"/>
      <c r="X217" s="506"/>
      <c r="Y217" s="64"/>
      <c r="Z217" s="64"/>
      <c r="AA217" s="64" t="b">
        <f t="shared" si="10"/>
        <v>0</v>
      </c>
      <c r="AB217" s="64" t="b">
        <f t="shared" si="11"/>
        <v>0</v>
      </c>
      <c r="AH217" s="55" t="b">
        <f t="shared" si="12"/>
        <v>0</v>
      </c>
    </row>
    <row r="218" spans="1:34" ht="42.75" customHeight="1" x14ac:dyDescent="0.3">
      <c r="A218" s="175"/>
      <c r="B218" s="353" t="s">
        <v>162</v>
      </c>
      <c r="C218" s="461"/>
      <c r="D218" s="461"/>
      <c r="E218" s="461"/>
      <c r="F218" s="461"/>
      <c r="G218" s="461"/>
      <c r="H218" s="461"/>
      <c r="I218" s="461"/>
      <c r="J218" s="461"/>
      <c r="K218" s="462"/>
      <c r="L218" s="462"/>
      <c r="M218" s="462"/>
      <c r="N218" s="462"/>
      <c r="O218" s="64"/>
      <c r="P218" s="238"/>
      <c r="Q218" s="505"/>
      <c r="R218" s="505"/>
      <c r="S218" s="505"/>
      <c r="T218" s="505"/>
      <c r="U218" s="505"/>
      <c r="V218" s="505"/>
      <c r="W218" s="505"/>
      <c r="X218" s="506"/>
      <c r="Y218" s="64"/>
      <c r="Z218" s="64"/>
      <c r="AA218" s="64" t="b">
        <f t="shared" si="10"/>
        <v>0</v>
      </c>
      <c r="AB218" s="64" t="b">
        <f t="shared" si="11"/>
        <v>0</v>
      </c>
      <c r="AH218" s="55" t="b">
        <f t="shared" si="12"/>
        <v>0</v>
      </c>
    </row>
    <row r="219" spans="1:34" ht="42.75" customHeight="1" x14ac:dyDescent="0.3">
      <c r="A219" s="175"/>
      <c r="B219" s="353" t="s">
        <v>162</v>
      </c>
      <c r="C219" s="461"/>
      <c r="D219" s="461"/>
      <c r="E219" s="461"/>
      <c r="F219" s="461"/>
      <c r="G219" s="461"/>
      <c r="H219" s="461"/>
      <c r="I219" s="461"/>
      <c r="J219" s="461"/>
      <c r="K219" s="462"/>
      <c r="L219" s="462"/>
      <c r="M219" s="462"/>
      <c r="N219" s="462"/>
      <c r="O219" s="64"/>
      <c r="P219" s="238"/>
      <c r="Q219" s="505"/>
      <c r="R219" s="505"/>
      <c r="S219" s="505"/>
      <c r="T219" s="505"/>
      <c r="U219" s="505"/>
      <c r="V219" s="505"/>
      <c r="W219" s="505"/>
      <c r="X219" s="506"/>
      <c r="Y219" s="64"/>
      <c r="Z219" s="64"/>
      <c r="AA219" s="64" t="b">
        <f t="shared" si="10"/>
        <v>0</v>
      </c>
      <c r="AB219" s="64" t="b">
        <f t="shared" si="11"/>
        <v>0</v>
      </c>
      <c r="AH219" s="55" t="b">
        <f t="shared" si="12"/>
        <v>0</v>
      </c>
    </row>
    <row r="220" spans="1:34" ht="42.75" customHeight="1" x14ac:dyDescent="0.3">
      <c r="A220" s="175"/>
      <c r="B220" s="353" t="s">
        <v>162</v>
      </c>
      <c r="C220" s="461"/>
      <c r="D220" s="461"/>
      <c r="E220" s="461"/>
      <c r="F220" s="461"/>
      <c r="G220" s="461"/>
      <c r="H220" s="461"/>
      <c r="I220" s="461"/>
      <c r="J220" s="461"/>
      <c r="K220" s="462"/>
      <c r="L220" s="462"/>
      <c r="M220" s="462"/>
      <c r="N220" s="462"/>
      <c r="O220" s="194"/>
      <c r="P220" s="238"/>
      <c r="Q220" s="505"/>
      <c r="R220" s="505"/>
      <c r="S220" s="505"/>
      <c r="T220" s="505"/>
      <c r="U220" s="505"/>
      <c r="V220" s="505"/>
      <c r="W220" s="505"/>
      <c r="X220" s="506"/>
      <c r="Y220" s="64"/>
      <c r="Z220" s="64"/>
      <c r="AA220" s="64" t="b">
        <f t="shared" si="10"/>
        <v>0</v>
      </c>
      <c r="AB220" s="64" t="b">
        <f t="shared" si="11"/>
        <v>0</v>
      </c>
      <c r="AH220" s="55" t="b">
        <f t="shared" si="12"/>
        <v>0</v>
      </c>
    </row>
    <row r="221" spans="1:34" ht="42.75" customHeight="1" x14ac:dyDescent="0.3">
      <c r="A221" s="175"/>
      <c r="B221" s="353" t="s">
        <v>162</v>
      </c>
      <c r="C221" s="461"/>
      <c r="D221" s="461"/>
      <c r="E221" s="461"/>
      <c r="F221" s="461"/>
      <c r="G221" s="461"/>
      <c r="H221" s="461"/>
      <c r="I221" s="461"/>
      <c r="J221" s="461"/>
      <c r="K221" s="462"/>
      <c r="L221" s="462"/>
      <c r="M221" s="462"/>
      <c r="N221" s="462"/>
      <c r="O221" s="64"/>
      <c r="P221" s="238"/>
      <c r="Q221" s="505"/>
      <c r="R221" s="505"/>
      <c r="S221" s="505"/>
      <c r="T221" s="505"/>
      <c r="U221" s="505"/>
      <c r="V221" s="505"/>
      <c r="W221" s="505"/>
      <c r="X221" s="506"/>
      <c r="Y221" s="64"/>
      <c r="Z221" s="64"/>
      <c r="AA221" s="64" t="b">
        <f t="shared" si="10"/>
        <v>0</v>
      </c>
      <c r="AB221" s="64" t="b">
        <f t="shared" si="11"/>
        <v>0</v>
      </c>
      <c r="AH221" s="55" t="b">
        <f t="shared" si="12"/>
        <v>0</v>
      </c>
    </row>
    <row r="222" spans="1:34" ht="42.75" customHeight="1" x14ac:dyDescent="0.3">
      <c r="A222" s="175"/>
      <c r="B222" s="353" t="s">
        <v>162</v>
      </c>
      <c r="C222" s="461"/>
      <c r="D222" s="461"/>
      <c r="E222" s="461"/>
      <c r="F222" s="461"/>
      <c r="G222" s="461"/>
      <c r="H222" s="461"/>
      <c r="I222" s="461"/>
      <c r="J222" s="461"/>
      <c r="K222" s="462"/>
      <c r="L222" s="462"/>
      <c r="M222" s="462"/>
      <c r="N222" s="462"/>
      <c r="O222" s="64"/>
      <c r="P222" s="238"/>
      <c r="Q222" s="505"/>
      <c r="R222" s="505"/>
      <c r="S222" s="505"/>
      <c r="T222" s="505"/>
      <c r="U222" s="505"/>
      <c r="V222" s="505"/>
      <c r="W222" s="505"/>
      <c r="X222" s="506"/>
      <c r="Y222" s="64"/>
      <c r="Z222" s="64"/>
      <c r="AA222" s="64" t="b">
        <f t="shared" si="10"/>
        <v>0</v>
      </c>
      <c r="AB222" s="64" t="b">
        <f t="shared" si="11"/>
        <v>0</v>
      </c>
      <c r="AH222" s="55" t="b">
        <f t="shared" si="12"/>
        <v>0</v>
      </c>
    </row>
    <row r="223" spans="1:34" ht="42.75" customHeight="1" x14ac:dyDescent="0.3">
      <c r="A223" s="175"/>
      <c r="B223" s="353" t="s">
        <v>162</v>
      </c>
      <c r="C223" s="461"/>
      <c r="D223" s="461"/>
      <c r="E223" s="461"/>
      <c r="F223" s="461"/>
      <c r="G223" s="461"/>
      <c r="H223" s="461"/>
      <c r="I223" s="461"/>
      <c r="J223" s="461"/>
      <c r="K223" s="462"/>
      <c r="L223" s="462"/>
      <c r="M223" s="462"/>
      <c r="N223" s="462"/>
      <c r="O223" s="64"/>
      <c r="P223" s="238"/>
      <c r="Q223" s="505"/>
      <c r="R223" s="505"/>
      <c r="S223" s="505"/>
      <c r="T223" s="505"/>
      <c r="U223" s="505"/>
      <c r="V223" s="505"/>
      <c r="W223" s="505"/>
      <c r="X223" s="506"/>
      <c r="Y223" s="64"/>
      <c r="Z223" s="64"/>
      <c r="AA223" s="64" t="b">
        <f t="shared" si="10"/>
        <v>0</v>
      </c>
      <c r="AB223" s="64" t="b">
        <f t="shared" si="11"/>
        <v>0</v>
      </c>
      <c r="AH223" s="55" t="b">
        <f t="shared" si="12"/>
        <v>0</v>
      </c>
    </row>
    <row r="224" spans="1:34" ht="42.75" customHeight="1" x14ac:dyDescent="0.3">
      <c r="A224" s="175"/>
      <c r="B224" s="353" t="s">
        <v>162</v>
      </c>
      <c r="C224" s="461"/>
      <c r="D224" s="461"/>
      <c r="E224" s="461"/>
      <c r="F224" s="461"/>
      <c r="G224" s="461"/>
      <c r="H224" s="461"/>
      <c r="I224" s="461"/>
      <c r="J224" s="461"/>
      <c r="K224" s="462"/>
      <c r="L224" s="462"/>
      <c r="M224" s="462"/>
      <c r="N224" s="462"/>
      <c r="O224" s="64"/>
      <c r="P224" s="238"/>
      <c r="Q224" s="505"/>
      <c r="R224" s="505"/>
      <c r="S224" s="505"/>
      <c r="T224" s="505"/>
      <c r="U224" s="505"/>
      <c r="V224" s="505"/>
      <c r="W224" s="505"/>
      <c r="X224" s="506"/>
      <c r="Y224" s="64"/>
      <c r="Z224" s="64"/>
      <c r="AA224" s="64" t="b">
        <f t="shared" si="10"/>
        <v>0</v>
      </c>
      <c r="AB224" s="64" t="b">
        <f t="shared" si="11"/>
        <v>0</v>
      </c>
      <c r="AH224" s="55" t="b">
        <f t="shared" si="12"/>
        <v>0</v>
      </c>
    </row>
    <row r="225" spans="1:34" ht="42.75" customHeight="1" x14ac:dyDescent="0.3">
      <c r="A225" s="175"/>
      <c r="B225" s="353" t="s">
        <v>162</v>
      </c>
      <c r="C225" s="461"/>
      <c r="D225" s="461"/>
      <c r="E225" s="461"/>
      <c r="F225" s="461"/>
      <c r="G225" s="461"/>
      <c r="H225" s="461"/>
      <c r="I225" s="461"/>
      <c r="J225" s="461"/>
      <c r="K225" s="462"/>
      <c r="L225" s="462"/>
      <c r="M225" s="462"/>
      <c r="N225" s="462"/>
      <c r="O225" s="64"/>
      <c r="P225" s="238"/>
      <c r="Q225" s="505"/>
      <c r="R225" s="505"/>
      <c r="S225" s="505"/>
      <c r="T225" s="505"/>
      <c r="U225" s="505"/>
      <c r="V225" s="505"/>
      <c r="W225" s="505"/>
      <c r="X225" s="506"/>
      <c r="Y225" s="64"/>
      <c r="Z225" s="64"/>
      <c r="AA225" s="64" t="b">
        <f t="shared" si="10"/>
        <v>0</v>
      </c>
      <c r="AB225" s="64" t="b">
        <f t="shared" si="11"/>
        <v>0</v>
      </c>
      <c r="AH225" s="55" t="b">
        <f t="shared" si="12"/>
        <v>0</v>
      </c>
    </row>
    <row r="226" spans="1:34" ht="42.75" customHeight="1" x14ac:dyDescent="0.3">
      <c r="A226" s="175"/>
      <c r="B226" s="353" t="s">
        <v>162</v>
      </c>
      <c r="C226" s="461"/>
      <c r="D226" s="461"/>
      <c r="E226" s="461"/>
      <c r="F226" s="461"/>
      <c r="G226" s="461"/>
      <c r="H226" s="461"/>
      <c r="I226" s="461"/>
      <c r="J226" s="461"/>
      <c r="K226" s="462"/>
      <c r="L226" s="462"/>
      <c r="M226" s="462"/>
      <c r="N226" s="462"/>
      <c r="O226" s="64"/>
      <c r="P226" s="238"/>
      <c r="Q226" s="505"/>
      <c r="R226" s="505"/>
      <c r="S226" s="505"/>
      <c r="T226" s="505"/>
      <c r="U226" s="505"/>
      <c r="V226" s="505"/>
      <c r="W226" s="505"/>
      <c r="X226" s="506"/>
      <c r="Y226" s="64"/>
      <c r="Z226" s="64"/>
      <c r="AA226" s="64" t="b">
        <f t="shared" si="10"/>
        <v>0</v>
      </c>
      <c r="AB226" s="64" t="b">
        <f t="shared" si="11"/>
        <v>0</v>
      </c>
      <c r="AH226" s="55" t="b">
        <f t="shared" si="12"/>
        <v>0</v>
      </c>
    </row>
    <row r="227" spans="1:34" ht="42.75" customHeight="1" x14ac:dyDescent="0.3">
      <c r="A227" s="175"/>
      <c r="B227" s="353" t="s">
        <v>162</v>
      </c>
      <c r="C227" s="461"/>
      <c r="D227" s="461"/>
      <c r="E227" s="461"/>
      <c r="F227" s="461"/>
      <c r="G227" s="461"/>
      <c r="H227" s="461"/>
      <c r="I227" s="461"/>
      <c r="J227" s="461"/>
      <c r="K227" s="462"/>
      <c r="L227" s="462"/>
      <c r="M227" s="462"/>
      <c r="N227" s="462"/>
      <c r="O227" s="64"/>
      <c r="P227" s="238"/>
      <c r="Q227" s="505"/>
      <c r="R227" s="505"/>
      <c r="S227" s="505"/>
      <c r="T227" s="505"/>
      <c r="U227" s="505"/>
      <c r="V227" s="505"/>
      <c r="W227" s="505"/>
      <c r="X227" s="506"/>
      <c r="Y227" s="64"/>
      <c r="Z227" s="64"/>
      <c r="AA227" s="64" t="b">
        <f t="shared" si="10"/>
        <v>0</v>
      </c>
      <c r="AB227" s="64" t="b">
        <f t="shared" si="11"/>
        <v>0</v>
      </c>
      <c r="AH227" s="55" t="b">
        <f t="shared" si="12"/>
        <v>0</v>
      </c>
    </row>
    <row r="228" spans="1:34" ht="42.75" customHeight="1" x14ac:dyDescent="0.3">
      <c r="A228" s="175"/>
      <c r="B228" s="353" t="s">
        <v>162</v>
      </c>
      <c r="C228" s="461"/>
      <c r="D228" s="461"/>
      <c r="E228" s="461"/>
      <c r="F228" s="461"/>
      <c r="G228" s="461"/>
      <c r="H228" s="461"/>
      <c r="I228" s="461"/>
      <c r="J228" s="461"/>
      <c r="K228" s="462"/>
      <c r="L228" s="462"/>
      <c r="M228" s="462"/>
      <c r="N228" s="462"/>
      <c r="O228" s="64"/>
      <c r="P228" s="238"/>
      <c r="Q228" s="505"/>
      <c r="R228" s="505"/>
      <c r="S228" s="505"/>
      <c r="T228" s="505"/>
      <c r="U228" s="505"/>
      <c r="V228" s="505"/>
      <c r="W228" s="505"/>
      <c r="X228" s="506"/>
      <c r="Y228" s="64"/>
      <c r="Z228" s="64"/>
      <c r="AA228" s="64" t="b">
        <f t="shared" si="10"/>
        <v>0</v>
      </c>
      <c r="AB228" s="64" t="b">
        <f t="shared" si="11"/>
        <v>0</v>
      </c>
      <c r="AH228" s="55" t="b">
        <f t="shared" si="12"/>
        <v>0</v>
      </c>
    </row>
    <row r="229" spans="1:34" ht="42.75" customHeight="1" x14ac:dyDescent="0.3">
      <c r="A229" s="175"/>
      <c r="B229" s="353" t="s">
        <v>162</v>
      </c>
      <c r="C229" s="461"/>
      <c r="D229" s="461"/>
      <c r="E229" s="461"/>
      <c r="F229" s="461"/>
      <c r="G229" s="461"/>
      <c r="H229" s="461"/>
      <c r="I229" s="461"/>
      <c r="J229" s="461"/>
      <c r="K229" s="462"/>
      <c r="L229" s="462"/>
      <c r="M229" s="462"/>
      <c r="N229" s="462"/>
      <c r="O229" s="64"/>
      <c r="P229" s="238"/>
      <c r="Q229" s="505"/>
      <c r="R229" s="505"/>
      <c r="S229" s="505"/>
      <c r="T229" s="505"/>
      <c r="U229" s="505"/>
      <c r="V229" s="505"/>
      <c r="W229" s="505"/>
      <c r="X229" s="506"/>
      <c r="Y229" s="64"/>
      <c r="Z229" s="64"/>
      <c r="AA229" s="64" t="b">
        <f t="shared" si="10"/>
        <v>0</v>
      </c>
      <c r="AB229" s="64" t="b">
        <f t="shared" si="11"/>
        <v>0</v>
      </c>
      <c r="AH229" s="55" t="b">
        <f t="shared" si="12"/>
        <v>0</v>
      </c>
    </row>
    <row r="230" spans="1:34" ht="42.75" customHeight="1" x14ac:dyDescent="0.3">
      <c r="A230" s="175"/>
      <c r="B230" s="353" t="s">
        <v>162</v>
      </c>
      <c r="C230" s="461"/>
      <c r="D230" s="461"/>
      <c r="E230" s="461"/>
      <c r="F230" s="461"/>
      <c r="G230" s="461"/>
      <c r="H230" s="461"/>
      <c r="I230" s="461"/>
      <c r="J230" s="461"/>
      <c r="K230" s="462"/>
      <c r="L230" s="462"/>
      <c r="M230" s="462"/>
      <c r="N230" s="462"/>
      <c r="O230" s="64"/>
      <c r="P230" s="238"/>
      <c r="Q230" s="505"/>
      <c r="R230" s="505"/>
      <c r="S230" s="505"/>
      <c r="T230" s="505"/>
      <c r="U230" s="505"/>
      <c r="V230" s="505"/>
      <c r="W230" s="505"/>
      <c r="X230" s="506"/>
      <c r="Y230" s="64"/>
      <c r="Z230" s="64"/>
      <c r="AA230" s="64" t="b">
        <f t="shared" si="10"/>
        <v>0</v>
      </c>
      <c r="AB230" s="64" t="b">
        <f t="shared" si="11"/>
        <v>0</v>
      </c>
      <c r="AH230" s="55" t="b">
        <f t="shared" si="12"/>
        <v>0</v>
      </c>
    </row>
    <row r="231" spans="1:34" ht="42.75" customHeight="1" x14ac:dyDescent="0.3">
      <c r="A231" s="175"/>
      <c r="B231" s="353" t="s">
        <v>162</v>
      </c>
      <c r="C231" s="461"/>
      <c r="D231" s="461"/>
      <c r="E231" s="461"/>
      <c r="F231" s="461"/>
      <c r="G231" s="461"/>
      <c r="H231" s="461"/>
      <c r="I231" s="461"/>
      <c r="J231" s="461"/>
      <c r="K231" s="462"/>
      <c r="L231" s="462"/>
      <c r="M231" s="462"/>
      <c r="N231" s="462"/>
      <c r="O231" s="194"/>
      <c r="P231" s="238"/>
      <c r="Q231" s="505"/>
      <c r="R231" s="505"/>
      <c r="S231" s="505"/>
      <c r="T231" s="505"/>
      <c r="U231" s="505"/>
      <c r="V231" s="505"/>
      <c r="W231" s="505"/>
      <c r="X231" s="506"/>
      <c r="Y231" s="64"/>
      <c r="Z231" s="64"/>
      <c r="AA231" s="64" t="b">
        <f t="shared" si="10"/>
        <v>0</v>
      </c>
      <c r="AB231" s="64" t="b">
        <f t="shared" si="11"/>
        <v>0</v>
      </c>
      <c r="AH231" s="55" t="b">
        <f t="shared" si="12"/>
        <v>0</v>
      </c>
    </row>
    <row r="232" spans="1:34" ht="42.75" customHeight="1" x14ac:dyDescent="0.3">
      <c r="A232" s="175"/>
      <c r="B232" s="353" t="s">
        <v>162</v>
      </c>
      <c r="C232" s="461"/>
      <c r="D232" s="461"/>
      <c r="E232" s="461"/>
      <c r="F232" s="461"/>
      <c r="G232" s="461"/>
      <c r="H232" s="461"/>
      <c r="I232" s="461"/>
      <c r="J232" s="461"/>
      <c r="K232" s="462"/>
      <c r="L232" s="462"/>
      <c r="M232" s="462"/>
      <c r="N232" s="462"/>
      <c r="O232" s="64"/>
      <c r="P232" s="238"/>
      <c r="Q232" s="505"/>
      <c r="R232" s="505"/>
      <c r="S232" s="505"/>
      <c r="T232" s="505"/>
      <c r="U232" s="505"/>
      <c r="V232" s="505"/>
      <c r="W232" s="505"/>
      <c r="X232" s="506"/>
      <c r="Y232" s="64"/>
      <c r="Z232" s="64"/>
      <c r="AA232" s="64" t="b">
        <f t="shared" si="10"/>
        <v>0</v>
      </c>
      <c r="AB232" s="64" t="b">
        <f t="shared" si="11"/>
        <v>0</v>
      </c>
      <c r="AH232" s="55" t="b">
        <f t="shared" si="12"/>
        <v>0</v>
      </c>
    </row>
    <row r="233" spans="1:34" ht="42.75" customHeight="1" x14ac:dyDescent="0.3">
      <c r="A233" s="175"/>
      <c r="B233" s="353" t="s">
        <v>162</v>
      </c>
      <c r="C233" s="461"/>
      <c r="D233" s="461"/>
      <c r="E233" s="461"/>
      <c r="F233" s="461"/>
      <c r="G233" s="461"/>
      <c r="H233" s="461"/>
      <c r="I233" s="461"/>
      <c r="J233" s="461"/>
      <c r="K233" s="462"/>
      <c r="L233" s="462"/>
      <c r="M233" s="462"/>
      <c r="N233" s="462"/>
      <c r="O233" s="64"/>
      <c r="P233" s="238"/>
      <c r="Q233" s="505"/>
      <c r="R233" s="505"/>
      <c r="S233" s="505"/>
      <c r="T233" s="505"/>
      <c r="U233" s="505"/>
      <c r="V233" s="505"/>
      <c r="W233" s="505"/>
      <c r="X233" s="506"/>
      <c r="Y233" s="64"/>
      <c r="Z233" s="64"/>
      <c r="AA233" s="64" t="b">
        <f t="shared" si="10"/>
        <v>0</v>
      </c>
      <c r="AB233" s="64" t="b">
        <f t="shared" si="11"/>
        <v>0</v>
      </c>
      <c r="AH233" s="55" t="b">
        <f t="shared" si="12"/>
        <v>0</v>
      </c>
    </row>
    <row r="234" spans="1:34" ht="42.75" customHeight="1" x14ac:dyDescent="0.3">
      <c r="A234" s="175"/>
      <c r="B234" s="353" t="s">
        <v>162</v>
      </c>
      <c r="C234" s="461"/>
      <c r="D234" s="461"/>
      <c r="E234" s="461"/>
      <c r="F234" s="461"/>
      <c r="G234" s="461"/>
      <c r="H234" s="461"/>
      <c r="I234" s="461"/>
      <c r="J234" s="461"/>
      <c r="K234" s="462"/>
      <c r="L234" s="462"/>
      <c r="M234" s="462"/>
      <c r="N234" s="462"/>
      <c r="O234" s="64"/>
      <c r="P234" s="238"/>
      <c r="Q234" s="505"/>
      <c r="R234" s="505"/>
      <c r="S234" s="505"/>
      <c r="T234" s="505"/>
      <c r="U234" s="505"/>
      <c r="V234" s="505"/>
      <c r="W234" s="505"/>
      <c r="X234" s="506"/>
      <c r="Y234" s="64"/>
      <c r="Z234" s="64"/>
      <c r="AA234" s="64" t="b">
        <f t="shared" si="10"/>
        <v>0</v>
      </c>
      <c r="AB234" s="64" t="b">
        <f t="shared" si="11"/>
        <v>0</v>
      </c>
      <c r="AH234" s="55" t="b">
        <f t="shared" si="12"/>
        <v>0</v>
      </c>
    </row>
    <row r="235" spans="1:34" ht="42.75" customHeight="1" x14ac:dyDescent="0.3">
      <c r="A235" s="175"/>
      <c r="B235" s="353" t="s">
        <v>162</v>
      </c>
      <c r="C235" s="461"/>
      <c r="D235" s="461"/>
      <c r="E235" s="461"/>
      <c r="F235" s="461"/>
      <c r="G235" s="461"/>
      <c r="H235" s="461"/>
      <c r="I235" s="461"/>
      <c r="J235" s="461"/>
      <c r="K235" s="462"/>
      <c r="L235" s="462"/>
      <c r="M235" s="462"/>
      <c r="N235" s="462"/>
      <c r="O235" s="64"/>
      <c r="P235" s="238"/>
      <c r="Q235" s="505"/>
      <c r="R235" s="505"/>
      <c r="S235" s="505"/>
      <c r="T235" s="505"/>
      <c r="U235" s="505"/>
      <c r="V235" s="505"/>
      <c r="W235" s="505"/>
      <c r="X235" s="506"/>
      <c r="Y235" s="64"/>
      <c r="Z235" s="64"/>
      <c r="AA235" s="64" t="b">
        <f t="shared" si="10"/>
        <v>0</v>
      </c>
      <c r="AB235" s="64" t="b">
        <f t="shared" si="11"/>
        <v>0</v>
      </c>
      <c r="AH235" s="55" t="b">
        <f t="shared" si="12"/>
        <v>0</v>
      </c>
    </row>
    <row r="236" spans="1:34" ht="42.75" customHeight="1" x14ac:dyDescent="0.3">
      <c r="A236" s="175"/>
      <c r="B236" s="353" t="s">
        <v>162</v>
      </c>
      <c r="C236" s="461"/>
      <c r="D236" s="461"/>
      <c r="E236" s="461"/>
      <c r="F236" s="461"/>
      <c r="G236" s="461"/>
      <c r="H236" s="461"/>
      <c r="I236" s="461"/>
      <c r="J236" s="461"/>
      <c r="K236" s="462"/>
      <c r="L236" s="462"/>
      <c r="M236" s="462"/>
      <c r="N236" s="462"/>
      <c r="O236" s="194"/>
      <c r="P236" s="238"/>
      <c r="Q236" s="505"/>
      <c r="R236" s="505"/>
      <c r="S236" s="505"/>
      <c r="T236" s="505"/>
      <c r="U236" s="505"/>
      <c r="V236" s="505"/>
      <c r="W236" s="505"/>
      <c r="X236" s="506"/>
      <c r="Y236" s="64"/>
      <c r="Z236" s="64"/>
      <c r="AA236" s="64" t="b">
        <f t="shared" si="10"/>
        <v>0</v>
      </c>
      <c r="AB236" s="64" t="b">
        <f t="shared" si="11"/>
        <v>0</v>
      </c>
      <c r="AH236" s="55" t="b">
        <f t="shared" si="12"/>
        <v>0</v>
      </c>
    </row>
    <row r="237" spans="1:34" ht="42.75" customHeight="1" x14ac:dyDescent="0.3">
      <c r="A237" s="175"/>
      <c r="B237" s="353" t="s">
        <v>162</v>
      </c>
      <c r="C237" s="461"/>
      <c r="D237" s="461"/>
      <c r="E237" s="461"/>
      <c r="F237" s="461"/>
      <c r="G237" s="461"/>
      <c r="H237" s="461"/>
      <c r="I237" s="461"/>
      <c r="J237" s="461"/>
      <c r="K237" s="462"/>
      <c r="L237" s="462"/>
      <c r="M237" s="462"/>
      <c r="N237" s="462"/>
      <c r="O237" s="64"/>
      <c r="P237" s="238"/>
      <c r="Q237" s="505"/>
      <c r="R237" s="505"/>
      <c r="S237" s="505"/>
      <c r="T237" s="505"/>
      <c r="U237" s="505"/>
      <c r="V237" s="505"/>
      <c r="W237" s="505"/>
      <c r="X237" s="506"/>
      <c r="Y237" s="64"/>
      <c r="Z237" s="64"/>
      <c r="AA237" s="64" t="b">
        <f t="shared" si="10"/>
        <v>0</v>
      </c>
      <c r="AB237" s="64" t="b">
        <f t="shared" si="11"/>
        <v>0</v>
      </c>
      <c r="AH237" s="55" t="b">
        <f t="shared" si="12"/>
        <v>0</v>
      </c>
    </row>
    <row r="238" spans="1:34" ht="42.75" customHeight="1" x14ac:dyDescent="0.3">
      <c r="A238" s="175"/>
      <c r="B238" s="353" t="s">
        <v>162</v>
      </c>
      <c r="C238" s="461"/>
      <c r="D238" s="461"/>
      <c r="E238" s="461"/>
      <c r="F238" s="461"/>
      <c r="G238" s="461"/>
      <c r="H238" s="461"/>
      <c r="I238" s="461"/>
      <c r="J238" s="461"/>
      <c r="K238" s="462"/>
      <c r="L238" s="462"/>
      <c r="M238" s="462"/>
      <c r="N238" s="462"/>
      <c r="O238" s="64"/>
      <c r="P238" s="238"/>
      <c r="Q238" s="505"/>
      <c r="R238" s="505"/>
      <c r="S238" s="505"/>
      <c r="T238" s="505"/>
      <c r="U238" s="505"/>
      <c r="V238" s="505"/>
      <c r="W238" s="505"/>
      <c r="X238" s="506"/>
      <c r="Y238" s="64"/>
      <c r="Z238" s="64"/>
      <c r="AA238" s="64" t="b">
        <f t="shared" ref="AA238:AA269" si="13">IF(OR(LEFT(B238,4)="Välj",B238=""),FALSE,TRUE)</f>
        <v>0</v>
      </c>
      <c r="AB238" s="64" t="b">
        <f t="shared" si="11"/>
        <v>0</v>
      </c>
      <c r="AH238" s="55" t="b">
        <f t="shared" si="12"/>
        <v>0</v>
      </c>
    </row>
    <row r="239" spans="1:34" ht="42.75" customHeight="1" x14ac:dyDescent="0.3">
      <c r="A239" s="175"/>
      <c r="B239" s="353" t="s">
        <v>162</v>
      </c>
      <c r="C239" s="461"/>
      <c r="D239" s="461"/>
      <c r="E239" s="461"/>
      <c r="F239" s="461"/>
      <c r="G239" s="461"/>
      <c r="H239" s="461"/>
      <c r="I239" s="461"/>
      <c r="J239" s="461"/>
      <c r="K239" s="462"/>
      <c r="L239" s="462"/>
      <c r="M239" s="462"/>
      <c r="N239" s="462"/>
      <c r="O239" s="64"/>
      <c r="P239" s="238"/>
      <c r="Q239" s="505"/>
      <c r="R239" s="505"/>
      <c r="S239" s="505"/>
      <c r="T239" s="505"/>
      <c r="U239" s="505"/>
      <c r="V239" s="505"/>
      <c r="W239" s="505"/>
      <c r="X239" s="506"/>
      <c r="Y239" s="64"/>
      <c r="Z239" s="64"/>
      <c r="AA239" s="64" t="b">
        <f t="shared" si="13"/>
        <v>0</v>
      </c>
      <c r="AB239" s="64" t="b">
        <f t="shared" si="11"/>
        <v>0</v>
      </c>
      <c r="AH239" s="55" t="b">
        <f t="shared" si="12"/>
        <v>0</v>
      </c>
    </row>
    <row r="240" spans="1:34" ht="42.75" customHeight="1" x14ac:dyDescent="0.3">
      <c r="A240" s="175"/>
      <c r="B240" s="353" t="s">
        <v>162</v>
      </c>
      <c r="C240" s="461"/>
      <c r="D240" s="461"/>
      <c r="E240" s="461"/>
      <c r="F240" s="461"/>
      <c r="G240" s="461"/>
      <c r="H240" s="461"/>
      <c r="I240" s="461"/>
      <c r="J240" s="461"/>
      <c r="K240" s="462"/>
      <c r="L240" s="462"/>
      <c r="M240" s="462"/>
      <c r="N240" s="462"/>
      <c r="O240" s="64"/>
      <c r="P240" s="238"/>
      <c r="Q240" s="505"/>
      <c r="R240" s="505"/>
      <c r="S240" s="505"/>
      <c r="T240" s="505"/>
      <c r="U240" s="505"/>
      <c r="V240" s="505"/>
      <c r="W240" s="505"/>
      <c r="X240" s="506"/>
      <c r="Y240" s="64"/>
      <c r="Z240" s="64"/>
      <c r="AA240" s="64" t="b">
        <f t="shared" si="13"/>
        <v>0</v>
      </c>
      <c r="AB240" s="64" t="b">
        <f t="shared" si="11"/>
        <v>0</v>
      </c>
      <c r="AH240" s="55" t="b">
        <f t="shared" si="12"/>
        <v>0</v>
      </c>
    </row>
    <row r="241" spans="1:34" ht="42.75" customHeight="1" x14ac:dyDescent="0.3">
      <c r="A241" s="175"/>
      <c r="B241" s="353" t="s">
        <v>162</v>
      </c>
      <c r="C241" s="461"/>
      <c r="D241" s="461"/>
      <c r="E241" s="461"/>
      <c r="F241" s="461"/>
      <c r="G241" s="461"/>
      <c r="H241" s="461"/>
      <c r="I241" s="461"/>
      <c r="J241" s="461"/>
      <c r="K241" s="462"/>
      <c r="L241" s="462"/>
      <c r="M241" s="462"/>
      <c r="N241" s="462"/>
      <c r="O241" s="64"/>
      <c r="P241" s="238"/>
      <c r="Q241" s="505"/>
      <c r="R241" s="505"/>
      <c r="S241" s="505"/>
      <c r="T241" s="505"/>
      <c r="U241" s="505"/>
      <c r="V241" s="505"/>
      <c r="W241" s="505"/>
      <c r="X241" s="506"/>
      <c r="Y241" s="64"/>
      <c r="Z241" s="64"/>
      <c r="AA241" s="64" t="b">
        <f t="shared" si="13"/>
        <v>0</v>
      </c>
      <c r="AB241" s="64" t="b">
        <f t="shared" si="11"/>
        <v>0</v>
      </c>
      <c r="AH241" s="55" t="b">
        <f t="shared" si="12"/>
        <v>0</v>
      </c>
    </row>
    <row r="242" spans="1:34" ht="42.75" customHeight="1" x14ac:dyDescent="0.3">
      <c r="A242" s="175"/>
      <c r="B242" s="353" t="s">
        <v>162</v>
      </c>
      <c r="C242" s="461"/>
      <c r="D242" s="461"/>
      <c r="E242" s="461"/>
      <c r="F242" s="461"/>
      <c r="G242" s="461"/>
      <c r="H242" s="461"/>
      <c r="I242" s="461"/>
      <c r="J242" s="461"/>
      <c r="K242" s="462"/>
      <c r="L242" s="462"/>
      <c r="M242" s="462"/>
      <c r="N242" s="462"/>
      <c r="O242" s="64"/>
      <c r="P242" s="238"/>
      <c r="Q242" s="505"/>
      <c r="R242" s="505"/>
      <c r="S242" s="505"/>
      <c r="T242" s="505"/>
      <c r="U242" s="505"/>
      <c r="V242" s="505"/>
      <c r="W242" s="505"/>
      <c r="X242" s="506"/>
      <c r="Y242" s="64"/>
      <c r="Z242" s="64"/>
      <c r="AA242" s="64" t="b">
        <f t="shared" si="13"/>
        <v>0</v>
      </c>
      <c r="AB242" s="64" t="b">
        <f t="shared" si="11"/>
        <v>0</v>
      </c>
      <c r="AH242" s="55" t="b">
        <f t="shared" si="12"/>
        <v>0</v>
      </c>
    </row>
    <row r="243" spans="1:34" ht="42.75" customHeight="1" x14ac:dyDescent="0.3">
      <c r="A243" s="175"/>
      <c r="B243" s="353" t="s">
        <v>162</v>
      </c>
      <c r="C243" s="461"/>
      <c r="D243" s="461"/>
      <c r="E243" s="461"/>
      <c r="F243" s="461"/>
      <c r="G243" s="461"/>
      <c r="H243" s="461"/>
      <c r="I243" s="461"/>
      <c r="J243" s="461"/>
      <c r="K243" s="462"/>
      <c r="L243" s="462"/>
      <c r="M243" s="462"/>
      <c r="N243" s="462"/>
      <c r="O243" s="64"/>
      <c r="P243" s="238"/>
      <c r="Q243" s="505"/>
      <c r="R243" s="505"/>
      <c r="S243" s="505"/>
      <c r="T243" s="505"/>
      <c r="U243" s="505"/>
      <c r="V243" s="505"/>
      <c r="W243" s="505"/>
      <c r="X243" s="506"/>
      <c r="Y243" s="64"/>
      <c r="Z243" s="64"/>
      <c r="AA243" s="64" t="b">
        <f t="shared" si="13"/>
        <v>0</v>
      </c>
      <c r="AB243" s="64" t="b">
        <f t="shared" si="11"/>
        <v>0</v>
      </c>
      <c r="AH243" s="55" t="b">
        <f t="shared" si="12"/>
        <v>0</v>
      </c>
    </row>
    <row r="244" spans="1:34" ht="42.75" customHeight="1" x14ac:dyDescent="0.3">
      <c r="A244" s="175"/>
      <c r="B244" s="353" t="s">
        <v>162</v>
      </c>
      <c r="C244" s="461"/>
      <c r="D244" s="461"/>
      <c r="E244" s="461"/>
      <c r="F244" s="461"/>
      <c r="G244" s="461"/>
      <c r="H244" s="461"/>
      <c r="I244" s="461"/>
      <c r="J244" s="461"/>
      <c r="K244" s="462"/>
      <c r="L244" s="462"/>
      <c r="M244" s="462"/>
      <c r="N244" s="462"/>
      <c r="O244" s="64"/>
      <c r="P244" s="238"/>
      <c r="Q244" s="505"/>
      <c r="R244" s="505"/>
      <c r="S244" s="505"/>
      <c r="T244" s="505"/>
      <c r="U244" s="505"/>
      <c r="V244" s="505"/>
      <c r="W244" s="505"/>
      <c r="X244" s="506"/>
      <c r="Y244" s="64"/>
      <c r="Z244" s="64"/>
      <c r="AA244" s="64" t="b">
        <f t="shared" si="13"/>
        <v>0</v>
      </c>
      <c r="AB244" s="64" t="b">
        <f t="shared" si="11"/>
        <v>0</v>
      </c>
      <c r="AH244" s="55" t="b">
        <f t="shared" si="12"/>
        <v>0</v>
      </c>
    </row>
    <row r="245" spans="1:34" ht="42.75" customHeight="1" x14ac:dyDescent="0.3">
      <c r="A245" s="175"/>
      <c r="B245" s="353" t="s">
        <v>162</v>
      </c>
      <c r="C245" s="461"/>
      <c r="D245" s="461"/>
      <c r="E245" s="461"/>
      <c r="F245" s="461"/>
      <c r="G245" s="461"/>
      <c r="H245" s="461"/>
      <c r="I245" s="461"/>
      <c r="J245" s="461"/>
      <c r="K245" s="462"/>
      <c r="L245" s="462"/>
      <c r="M245" s="462"/>
      <c r="N245" s="462"/>
      <c r="O245" s="194"/>
      <c r="P245" s="238"/>
      <c r="Q245" s="505"/>
      <c r="R245" s="505"/>
      <c r="S245" s="505"/>
      <c r="T245" s="505"/>
      <c r="U245" s="505"/>
      <c r="V245" s="505"/>
      <c r="W245" s="505"/>
      <c r="X245" s="506"/>
      <c r="Y245" s="64"/>
      <c r="Z245" s="64"/>
      <c r="AA245" s="64" t="b">
        <f t="shared" si="13"/>
        <v>0</v>
      </c>
      <c r="AB245" s="64" t="b">
        <f t="shared" si="11"/>
        <v>0</v>
      </c>
      <c r="AH245" s="55" t="b">
        <f t="shared" si="12"/>
        <v>0</v>
      </c>
    </row>
    <row r="246" spans="1:34" ht="42.75" customHeight="1" x14ac:dyDescent="0.3">
      <c r="A246" s="175"/>
      <c r="B246" s="353" t="s">
        <v>162</v>
      </c>
      <c r="C246" s="461"/>
      <c r="D246" s="461"/>
      <c r="E246" s="461"/>
      <c r="F246" s="461"/>
      <c r="G246" s="461"/>
      <c r="H246" s="461"/>
      <c r="I246" s="461"/>
      <c r="J246" s="461"/>
      <c r="K246" s="462"/>
      <c r="L246" s="462"/>
      <c r="M246" s="462"/>
      <c r="N246" s="462"/>
      <c r="O246" s="64"/>
      <c r="P246" s="238"/>
      <c r="Q246" s="505"/>
      <c r="R246" s="505"/>
      <c r="S246" s="505"/>
      <c r="T246" s="505"/>
      <c r="U246" s="505"/>
      <c r="V246" s="505"/>
      <c r="W246" s="505"/>
      <c r="X246" s="506"/>
      <c r="Y246" s="64"/>
      <c r="Z246" s="64"/>
      <c r="AA246" s="64" t="b">
        <f t="shared" si="13"/>
        <v>0</v>
      </c>
      <c r="AB246" s="64" t="b">
        <f t="shared" si="11"/>
        <v>0</v>
      </c>
      <c r="AH246" s="55" t="b">
        <f t="shared" si="12"/>
        <v>0</v>
      </c>
    </row>
    <row r="247" spans="1:34" ht="42.75" customHeight="1" x14ac:dyDescent="0.3">
      <c r="A247" s="175"/>
      <c r="B247" s="353" t="s">
        <v>162</v>
      </c>
      <c r="C247" s="461"/>
      <c r="D247" s="461"/>
      <c r="E247" s="461"/>
      <c r="F247" s="461"/>
      <c r="G247" s="461"/>
      <c r="H247" s="461"/>
      <c r="I247" s="461"/>
      <c r="J247" s="461"/>
      <c r="K247" s="462"/>
      <c r="L247" s="462"/>
      <c r="M247" s="462"/>
      <c r="N247" s="462"/>
      <c r="O247" s="64"/>
      <c r="P247" s="238"/>
      <c r="Q247" s="505"/>
      <c r="R247" s="505"/>
      <c r="S247" s="505"/>
      <c r="T247" s="505"/>
      <c r="U247" s="505"/>
      <c r="V247" s="505"/>
      <c r="W247" s="505"/>
      <c r="X247" s="506"/>
      <c r="Y247" s="64"/>
      <c r="Z247" s="64"/>
      <c r="AA247" s="64" t="b">
        <f t="shared" si="13"/>
        <v>0</v>
      </c>
      <c r="AB247" s="64" t="b">
        <f t="shared" si="11"/>
        <v>0</v>
      </c>
      <c r="AH247" s="55" t="b">
        <f t="shared" si="12"/>
        <v>0</v>
      </c>
    </row>
    <row r="248" spans="1:34" ht="42.75" customHeight="1" x14ac:dyDescent="0.3">
      <c r="A248" s="175"/>
      <c r="B248" s="353" t="s">
        <v>162</v>
      </c>
      <c r="C248" s="461"/>
      <c r="D248" s="461"/>
      <c r="E248" s="461"/>
      <c r="F248" s="461"/>
      <c r="G248" s="461"/>
      <c r="H248" s="461"/>
      <c r="I248" s="461"/>
      <c r="J248" s="461"/>
      <c r="K248" s="462"/>
      <c r="L248" s="462"/>
      <c r="M248" s="462"/>
      <c r="N248" s="462"/>
      <c r="O248" s="64"/>
      <c r="P248" s="238"/>
      <c r="Q248" s="505"/>
      <c r="R248" s="505"/>
      <c r="S248" s="505"/>
      <c r="T248" s="505"/>
      <c r="U248" s="505"/>
      <c r="V248" s="505"/>
      <c r="W248" s="505"/>
      <c r="X248" s="506"/>
      <c r="Y248" s="64"/>
      <c r="Z248" s="64"/>
      <c r="AA248" s="64" t="b">
        <f t="shared" si="13"/>
        <v>0</v>
      </c>
      <c r="AB248" s="64" t="b">
        <f t="shared" si="11"/>
        <v>0</v>
      </c>
      <c r="AH248" s="55" t="b">
        <f t="shared" si="12"/>
        <v>0</v>
      </c>
    </row>
    <row r="249" spans="1:34" ht="42.75" customHeight="1" x14ac:dyDescent="0.3">
      <c r="A249" s="175"/>
      <c r="B249" s="353" t="s">
        <v>162</v>
      </c>
      <c r="C249" s="461"/>
      <c r="D249" s="461"/>
      <c r="E249" s="461"/>
      <c r="F249" s="461"/>
      <c r="G249" s="461"/>
      <c r="H249" s="461"/>
      <c r="I249" s="461"/>
      <c r="J249" s="461"/>
      <c r="K249" s="462"/>
      <c r="L249" s="462"/>
      <c r="M249" s="462"/>
      <c r="N249" s="462"/>
      <c r="O249" s="64"/>
      <c r="P249" s="238"/>
      <c r="Q249" s="505"/>
      <c r="R249" s="505"/>
      <c r="S249" s="505"/>
      <c r="T249" s="505"/>
      <c r="U249" s="505"/>
      <c r="V249" s="505"/>
      <c r="W249" s="505"/>
      <c r="X249" s="506"/>
      <c r="Y249" s="64"/>
      <c r="Z249" s="64"/>
      <c r="AA249" s="64" t="b">
        <f t="shared" si="13"/>
        <v>0</v>
      </c>
      <c r="AB249" s="64" t="b">
        <f t="shared" si="11"/>
        <v>0</v>
      </c>
      <c r="AH249" s="55" t="b">
        <f t="shared" si="12"/>
        <v>0</v>
      </c>
    </row>
    <row r="250" spans="1:34" ht="42.75" customHeight="1" x14ac:dyDescent="0.3">
      <c r="A250" s="175"/>
      <c r="B250" s="353" t="s">
        <v>162</v>
      </c>
      <c r="C250" s="461"/>
      <c r="D250" s="461"/>
      <c r="E250" s="461"/>
      <c r="F250" s="461"/>
      <c r="G250" s="461"/>
      <c r="H250" s="461"/>
      <c r="I250" s="461"/>
      <c r="J250" s="461"/>
      <c r="K250" s="462"/>
      <c r="L250" s="462"/>
      <c r="M250" s="462"/>
      <c r="N250" s="462"/>
      <c r="O250" s="64"/>
      <c r="P250" s="238"/>
      <c r="Q250" s="505"/>
      <c r="R250" s="505"/>
      <c r="S250" s="505"/>
      <c r="T250" s="505"/>
      <c r="U250" s="505"/>
      <c r="V250" s="505"/>
      <c r="W250" s="505"/>
      <c r="X250" s="506"/>
      <c r="Y250" s="64"/>
      <c r="Z250" s="64"/>
      <c r="AA250" s="64" t="b">
        <f t="shared" si="13"/>
        <v>0</v>
      </c>
      <c r="AB250" s="64" t="b">
        <f t="shared" si="11"/>
        <v>0</v>
      </c>
      <c r="AH250" s="55" t="b">
        <f t="shared" si="12"/>
        <v>0</v>
      </c>
    </row>
    <row r="251" spans="1:34" ht="42.75" customHeight="1" x14ac:dyDescent="0.3">
      <c r="A251" s="175"/>
      <c r="B251" s="353" t="s">
        <v>162</v>
      </c>
      <c r="C251" s="461"/>
      <c r="D251" s="461"/>
      <c r="E251" s="461"/>
      <c r="F251" s="461"/>
      <c r="G251" s="461"/>
      <c r="H251" s="461"/>
      <c r="I251" s="461"/>
      <c r="J251" s="461"/>
      <c r="K251" s="462"/>
      <c r="L251" s="462"/>
      <c r="M251" s="462"/>
      <c r="N251" s="462"/>
      <c r="O251" s="64"/>
      <c r="P251" s="238"/>
      <c r="Q251" s="505"/>
      <c r="R251" s="505"/>
      <c r="S251" s="505"/>
      <c r="T251" s="505"/>
      <c r="U251" s="505"/>
      <c r="V251" s="505"/>
      <c r="W251" s="505"/>
      <c r="X251" s="506"/>
      <c r="Y251" s="64"/>
      <c r="Z251" s="64"/>
      <c r="AA251" s="64" t="b">
        <f t="shared" si="13"/>
        <v>0</v>
      </c>
      <c r="AB251" s="64" t="b">
        <f t="shared" si="11"/>
        <v>0</v>
      </c>
      <c r="AH251" s="55" t="b">
        <f t="shared" si="12"/>
        <v>0</v>
      </c>
    </row>
    <row r="252" spans="1:34" ht="42.75" customHeight="1" x14ac:dyDescent="0.3">
      <c r="A252" s="175"/>
      <c r="B252" s="353" t="s">
        <v>162</v>
      </c>
      <c r="C252" s="461"/>
      <c r="D252" s="461"/>
      <c r="E252" s="461"/>
      <c r="F252" s="461"/>
      <c r="G252" s="461"/>
      <c r="H252" s="461"/>
      <c r="I252" s="461"/>
      <c r="J252" s="461"/>
      <c r="K252" s="462"/>
      <c r="L252" s="462"/>
      <c r="M252" s="462"/>
      <c r="N252" s="462"/>
      <c r="O252" s="64"/>
      <c r="P252" s="238"/>
      <c r="Q252" s="505"/>
      <c r="R252" s="505"/>
      <c r="S252" s="505"/>
      <c r="T252" s="505"/>
      <c r="U252" s="505"/>
      <c r="V252" s="505"/>
      <c r="W252" s="505"/>
      <c r="X252" s="506"/>
      <c r="Y252" s="64"/>
      <c r="Z252" s="64"/>
      <c r="AA252" s="64" t="b">
        <f t="shared" si="13"/>
        <v>0</v>
      </c>
      <c r="AB252" s="64" t="b">
        <f t="shared" si="11"/>
        <v>0</v>
      </c>
      <c r="AH252" s="55" t="b">
        <f t="shared" si="12"/>
        <v>0</v>
      </c>
    </row>
    <row r="253" spans="1:34" ht="42.75" customHeight="1" x14ac:dyDescent="0.3">
      <c r="A253" s="175"/>
      <c r="B253" s="353" t="s">
        <v>162</v>
      </c>
      <c r="C253" s="461"/>
      <c r="D253" s="461"/>
      <c r="E253" s="461"/>
      <c r="F253" s="461"/>
      <c r="G253" s="461"/>
      <c r="H253" s="461"/>
      <c r="I253" s="461"/>
      <c r="J253" s="461"/>
      <c r="K253" s="462"/>
      <c r="L253" s="462"/>
      <c r="M253" s="462"/>
      <c r="N253" s="462"/>
      <c r="O253" s="64"/>
      <c r="P253" s="238"/>
      <c r="Q253" s="505"/>
      <c r="R253" s="505"/>
      <c r="S253" s="505"/>
      <c r="T253" s="505"/>
      <c r="U253" s="505"/>
      <c r="V253" s="505"/>
      <c r="W253" s="505"/>
      <c r="X253" s="506"/>
      <c r="Y253" s="64"/>
      <c r="Z253" s="64"/>
      <c r="AA253" s="64" t="b">
        <f t="shared" si="13"/>
        <v>0</v>
      </c>
      <c r="AB253" s="64" t="b">
        <f t="shared" si="11"/>
        <v>0</v>
      </c>
      <c r="AH253" s="55" t="b">
        <f t="shared" si="12"/>
        <v>0</v>
      </c>
    </row>
    <row r="254" spans="1:34" ht="42.75" customHeight="1" x14ac:dyDescent="0.3">
      <c r="A254" s="175"/>
      <c r="B254" s="353" t="s">
        <v>162</v>
      </c>
      <c r="C254" s="461"/>
      <c r="D254" s="461"/>
      <c r="E254" s="461"/>
      <c r="F254" s="461"/>
      <c r="G254" s="461"/>
      <c r="H254" s="461"/>
      <c r="I254" s="461"/>
      <c r="J254" s="461"/>
      <c r="K254" s="462"/>
      <c r="L254" s="462"/>
      <c r="M254" s="462"/>
      <c r="N254" s="462"/>
      <c r="O254" s="64"/>
      <c r="P254" s="238"/>
      <c r="Q254" s="505"/>
      <c r="R254" s="505"/>
      <c r="S254" s="505"/>
      <c r="T254" s="505"/>
      <c r="U254" s="505"/>
      <c r="V254" s="505"/>
      <c r="W254" s="505"/>
      <c r="X254" s="506"/>
      <c r="Y254" s="64"/>
      <c r="Z254" s="64"/>
      <c r="AA254" s="64" t="b">
        <f t="shared" si="13"/>
        <v>0</v>
      </c>
      <c r="AB254" s="64" t="b">
        <f t="shared" si="11"/>
        <v>0</v>
      </c>
      <c r="AH254" s="55" t="b">
        <f t="shared" si="12"/>
        <v>0</v>
      </c>
    </row>
    <row r="255" spans="1:34" ht="42.75" customHeight="1" x14ac:dyDescent="0.3">
      <c r="A255" s="175"/>
      <c r="B255" s="353" t="s">
        <v>162</v>
      </c>
      <c r="C255" s="461"/>
      <c r="D255" s="461"/>
      <c r="E255" s="461"/>
      <c r="F255" s="461"/>
      <c r="G255" s="461"/>
      <c r="H255" s="461"/>
      <c r="I255" s="461"/>
      <c r="J255" s="461"/>
      <c r="K255" s="462"/>
      <c r="L255" s="462"/>
      <c r="M255" s="462"/>
      <c r="N255" s="462"/>
      <c r="O255" s="64"/>
      <c r="P255" s="238"/>
      <c r="Q255" s="505"/>
      <c r="R255" s="505"/>
      <c r="S255" s="505"/>
      <c r="T255" s="505"/>
      <c r="U255" s="505"/>
      <c r="V255" s="505"/>
      <c r="W255" s="505"/>
      <c r="X255" s="506"/>
      <c r="Y255" s="64"/>
      <c r="Z255" s="64"/>
      <c r="AA255" s="64" t="b">
        <f t="shared" si="13"/>
        <v>0</v>
      </c>
      <c r="AB255" s="64" t="b">
        <f t="shared" si="11"/>
        <v>0</v>
      </c>
      <c r="AH255" s="55" t="b">
        <f t="shared" si="12"/>
        <v>0</v>
      </c>
    </row>
    <row r="256" spans="1:34" ht="42.75" customHeight="1" x14ac:dyDescent="0.3">
      <c r="A256" s="175"/>
      <c r="B256" s="353" t="s">
        <v>162</v>
      </c>
      <c r="C256" s="461"/>
      <c r="D256" s="461"/>
      <c r="E256" s="461"/>
      <c r="F256" s="461"/>
      <c r="G256" s="461"/>
      <c r="H256" s="461"/>
      <c r="I256" s="461"/>
      <c r="J256" s="461"/>
      <c r="K256" s="462"/>
      <c r="L256" s="462"/>
      <c r="M256" s="462"/>
      <c r="N256" s="462"/>
      <c r="O256" s="194"/>
      <c r="P256" s="238"/>
      <c r="Q256" s="505"/>
      <c r="R256" s="505"/>
      <c r="S256" s="505"/>
      <c r="T256" s="505"/>
      <c r="U256" s="505"/>
      <c r="V256" s="505"/>
      <c r="W256" s="505"/>
      <c r="X256" s="506"/>
      <c r="Y256" s="64"/>
      <c r="Z256" s="64"/>
      <c r="AA256" s="64" t="b">
        <f t="shared" si="13"/>
        <v>0</v>
      </c>
      <c r="AB256" s="64" t="b">
        <f t="shared" si="11"/>
        <v>0</v>
      </c>
      <c r="AH256" s="55" t="b">
        <f t="shared" si="12"/>
        <v>0</v>
      </c>
    </row>
    <row r="257" spans="1:34" ht="42.75" customHeight="1" x14ac:dyDescent="0.3">
      <c r="A257" s="175"/>
      <c r="B257" s="353" t="s">
        <v>162</v>
      </c>
      <c r="C257" s="461"/>
      <c r="D257" s="461"/>
      <c r="E257" s="461"/>
      <c r="F257" s="461"/>
      <c r="G257" s="461"/>
      <c r="H257" s="461"/>
      <c r="I257" s="461"/>
      <c r="J257" s="461"/>
      <c r="K257" s="462"/>
      <c r="L257" s="462"/>
      <c r="M257" s="462"/>
      <c r="N257" s="462"/>
      <c r="O257" s="64"/>
      <c r="P257" s="238"/>
      <c r="Q257" s="505"/>
      <c r="R257" s="505"/>
      <c r="S257" s="505"/>
      <c r="T257" s="505"/>
      <c r="U257" s="505"/>
      <c r="V257" s="505"/>
      <c r="W257" s="505"/>
      <c r="X257" s="506"/>
      <c r="Y257" s="64"/>
      <c r="Z257" s="64"/>
      <c r="AA257" s="64" t="b">
        <f t="shared" si="13"/>
        <v>0</v>
      </c>
      <c r="AB257" s="64" t="b">
        <f t="shared" si="11"/>
        <v>0</v>
      </c>
      <c r="AH257" s="55" t="b">
        <f t="shared" si="12"/>
        <v>0</v>
      </c>
    </row>
    <row r="258" spans="1:34" ht="42.75" customHeight="1" x14ac:dyDescent="0.3">
      <c r="A258" s="175"/>
      <c r="B258" s="353" t="s">
        <v>162</v>
      </c>
      <c r="C258" s="461"/>
      <c r="D258" s="461"/>
      <c r="E258" s="461"/>
      <c r="F258" s="461"/>
      <c r="G258" s="461"/>
      <c r="H258" s="461"/>
      <c r="I258" s="461"/>
      <c r="J258" s="461"/>
      <c r="K258" s="462"/>
      <c r="L258" s="462"/>
      <c r="M258" s="462"/>
      <c r="N258" s="462"/>
      <c r="O258" s="64"/>
      <c r="P258" s="238"/>
      <c r="Q258" s="505"/>
      <c r="R258" s="505"/>
      <c r="S258" s="505"/>
      <c r="T258" s="505"/>
      <c r="U258" s="505"/>
      <c r="V258" s="505"/>
      <c r="W258" s="505"/>
      <c r="X258" s="506"/>
      <c r="Y258" s="64"/>
      <c r="Z258" s="64"/>
      <c r="AA258" s="64" t="b">
        <f t="shared" si="13"/>
        <v>0</v>
      </c>
      <c r="AB258" s="64" t="b">
        <f t="shared" si="11"/>
        <v>0</v>
      </c>
      <c r="AH258" s="55" t="b">
        <f t="shared" si="12"/>
        <v>0</v>
      </c>
    </row>
    <row r="259" spans="1:34" ht="42.75" customHeight="1" x14ac:dyDescent="0.3">
      <c r="A259" s="175"/>
      <c r="B259" s="353" t="s">
        <v>162</v>
      </c>
      <c r="C259" s="461"/>
      <c r="D259" s="461"/>
      <c r="E259" s="461"/>
      <c r="F259" s="461"/>
      <c r="G259" s="461"/>
      <c r="H259" s="461"/>
      <c r="I259" s="461"/>
      <c r="J259" s="461"/>
      <c r="K259" s="462"/>
      <c r="L259" s="462"/>
      <c r="M259" s="462"/>
      <c r="N259" s="462"/>
      <c r="O259" s="64"/>
      <c r="P259" s="238"/>
      <c r="Q259" s="505"/>
      <c r="R259" s="505"/>
      <c r="S259" s="505"/>
      <c r="T259" s="505"/>
      <c r="U259" s="505"/>
      <c r="V259" s="505"/>
      <c r="W259" s="505"/>
      <c r="X259" s="506"/>
      <c r="Y259" s="64"/>
      <c r="Z259" s="64"/>
      <c r="AA259" s="64" t="b">
        <f t="shared" si="13"/>
        <v>0</v>
      </c>
      <c r="AB259" s="64" t="b">
        <f t="shared" si="11"/>
        <v>0</v>
      </c>
      <c r="AH259" s="55" t="b">
        <f t="shared" si="12"/>
        <v>0</v>
      </c>
    </row>
    <row r="260" spans="1:34" ht="42.75" customHeight="1" x14ac:dyDescent="0.3">
      <c r="A260" s="175"/>
      <c r="B260" s="353" t="s">
        <v>162</v>
      </c>
      <c r="C260" s="461"/>
      <c r="D260" s="461"/>
      <c r="E260" s="461"/>
      <c r="F260" s="461"/>
      <c r="G260" s="461"/>
      <c r="H260" s="461"/>
      <c r="I260" s="461"/>
      <c r="J260" s="461"/>
      <c r="K260" s="462"/>
      <c r="L260" s="462"/>
      <c r="M260" s="462"/>
      <c r="N260" s="462"/>
      <c r="O260" s="64"/>
      <c r="P260" s="238"/>
      <c r="Q260" s="505"/>
      <c r="R260" s="505"/>
      <c r="S260" s="505"/>
      <c r="T260" s="505"/>
      <c r="U260" s="505"/>
      <c r="V260" s="505"/>
      <c r="W260" s="505"/>
      <c r="X260" s="506"/>
      <c r="Y260" s="64"/>
      <c r="Z260" s="64"/>
      <c r="AA260" s="64" t="b">
        <f t="shared" si="13"/>
        <v>0</v>
      </c>
      <c r="AB260" s="64" t="b">
        <f t="shared" si="11"/>
        <v>0</v>
      </c>
      <c r="AH260" s="55" t="b">
        <f t="shared" si="12"/>
        <v>0</v>
      </c>
    </row>
    <row r="261" spans="1:34" ht="42.75" hidden="1" customHeight="1" x14ac:dyDescent="0.3">
      <c r="A261" s="175"/>
      <c r="B261" s="353" t="s">
        <v>162</v>
      </c>
      <c r="C261" s="461"/>
      <c r="D261" s="461"/>
      <c r="E261" s="461"/>
      <c r="F261" s="461"/>
      <c r="G261" s="461"/>
      <c r="H261" s="461"/>
      <c r="I261" s="461"/>
      <c r="J261" s="461"/>
      <c r="K261" s="462"/>
      <c r="L261" s="462"/>
      <c r="M261" s="462"/>
      <c r="N261" s="462"/>
      <c r="O261" s="64"/>
      <c r="P261" s="238"/>
      <c r="Q261" s="505"/>
      <c r="R261" s="505"/>
      <c r="S261" s="505"/>
      <c r="T261" s="505"/>
      <c r="U261" s="505"/>
      <c r="V261" s="505"/>
      <c r="W261" s="505"/>
      <c r="X261" s="506"/>
      <c r="Y261" s="64"/>
      <c r="Z261" s="64"/>
      <c r="AA261" s="64" t="b">
        <f t="shared" si="13"/>
        <v>0</v>
      </c>
      <c r="AB261" s="64" t="b">
        <f t="shared" si="11"/>
        <v>0</v>
      </c>
      <c r="AH261" s="55" t="b">
        <f t="shared" si="12"/>
        <v>0</v>
      </c>
    </row>
    <row r="262" spans="1:34" ht="42.75" hidden="1" customHeight="1" x14ac:dyDescent="0.3">
      <c r="A262" s="175"/>
      <c r="B262" s="353" t="s">
        <v>162</v>
      </c>
      <c r="C262" s="461"/>
      <c r="D262" s="461"/>
      <c r="E262" s="461"/>
      <c r="F262" s="461"/>
      <c r="G262" s="461"/>
      <c r="H262" s="461"/>
      <c r="I262" s="461"/>
      <c r="J262" s="461"/>
      <c r="K262" s="462"/>
      <c r="L262" s="462"/>
      <c r="M262" s="462"/>
      <c r="N262" s="462"/>
      <c r="O262" s="64"/>
      <c r="P262" s="238"/>
      <c r="Q262" s="505"/>
      <c r="R262" s="505"/>
      <c r="S262" s="505"/>
      <c r="T262" s="505"/>
      <c r="U262" s="505"/>
      <c r="V262" s="505"/>
      <c r="W262" s="505"/>
      <c r="X262" s="506"/>
      <c r="Y262" s="64"/>
      <c r="Z262" s="64"/>
      <c r="AA262" s="64" t="b">
        <f t="shared" si="13"/>
        <v>0</v>
      </c>
      <c r="AB262" s="64" t="b">
        <f t="shared" si="11"/>
        <v>0</v>
      </c>
      <c r="AH262" s="55" t="b">
        <f t="shared" si="12"/>
        <v>0</v>
      </c>
    </row>
    <row r="263" spans="1:34" ht="42.75" hidden="1" customHeight="1" x14ac:dyDescent="0.3">
      <c r="A263" s="175"/>
      <c r="B263" s="353" t="s">
        <v>162</v>
      </c>
      <c r="C263" s="461"/>
      <c r="D263" s="461"/>
      <c r="E263" s="461"/>
      <c r="F263" s="461"/>
      <c r="G263" s="461"/>
      <c r="H263" s="461"/>
      <c r="I263" s="461"/>
      <c r="J263" s="461"/>
      <c r="K263" s="462"/>
      <c r="L263" s="462"/>
      <c r="M263" s="462"/>
      <c r="N263" s="462"/>
      <c r="O263" s="64"/>
      <c r="P263" s="238"/>
      <c r="Q263" s="505"/>
      <c r="R263" s="505"/>
      <c r="S263" s="505"/>
      <c r="T263" s="505"/>
      <c r="U263" s="505"/>
      <c r="V263" s="505"/>
      <c r="W263" s="505"/>
      <c r="X263" s="506"/>
      <c r="Y263" s="64"/>
      <c r="Z263" s="64"/>
      <c r="AA263" s="64" t="b">
        <f t="shared" si="13"/>
        <v>0</v>
      </c>
      <c r="AB263" s="64" t="b">
        <f t="shared" si="11"/>
        <v>0</v>
      </c>
      <c r="AH263" s="55" t="b">
        <f t="shared" si="12"/>
        <v>0</v>
      </c>
    </row>
    <row r="264" spans="1:34" ht="42.75" hidden="1" customHeight="1" x14ac:dyDescent="0.3">
      <c r="A264" s="175"/>
      <c r="B264" s="353" t="s">
        <v>162</v>
      </c>
      <c r="C264" s="461"/>
      <c r="D264" s="461"/>
      <c r="E264" s="461"/>
      <c r="F264" s="461"/>
      <c r="G264" s="461"/>
      <c r="H264" s="461"/>
      <c r="I264" s="461"/>
      <c r="J264" s="461"/>
      <c r="K264" s="462"/>
      <c r="L264" s="462"/>
      <c r="M264" s="462"/>
      <c r="N264" s="462"/>
      <c r="O264" s="64"/>
      <c r="P264" s="238"/>
      <c r="Q264" s="505"/>
      <c r="R264" s="505"/>
      <c r="S264" s="505"/>
      <c r="T264" s="505"/>
      <c r="U264" s="505"/>
      <c r="V264" s="505"/>
      <c r="W264" s="505"/>
      <c r="X264" s="506"/>
      <c r="Y264" s="64"/>
      <c r="Z264" s="64"/>
      <c r="AA264" s="64" t="b">
        <f t="shared" si="13"/>
        <v>0</v>
      </c>
      <c r="AB264" s="64" t="b">
        <f t="shared" si="11"/>
        <v>0</v>
      </c>
      <c r="AH264" s="55" t="b">
        <f t="shared" si="12"/>
        <v>0</v>
      </c>
    </row>
    <row r="265" spans="1:34" ht="42.75" hidden="1" customHeight="1" x14ac:dyDescent="0.3">
      <c r="A265" s="175"/>
      <c r="B265" s="353" t="s">
        <v>162</v>
      </c>
      <c r="C265" s="461"/>
      <c r="D265" s="461"/>
      <c r="E265" s="461"/>
      <c r="F265" s="461"/>
      <c r="G265" s="461"/>
      <c r="H265" s="461"/>
      <c r="I265" s="461"/>
      <c r="J265" s="461"/>
      <c r="K265" s="462"/>
      <c r="L265" s="462"/>
      <c r="M265" s="462"/>
      <c r="N265" s="462"/>
      <c r="O265" s="194"/>
      <c r="P265" s="238"/>
      <c r="Q265" s="505"/>
      <c r="R265" s="505"/>
      <c r="S265" s="505"/>
      <c r="T265" s="505"/>
      <c r="U265" s="505"/>
      <c r="V265" s="505"/>
      <c r="W265" s="505"/>
      <c r="X265" s="506"/>
      <c r="Y265" s="64"/>
      <c r="Z265" s="64"/>
      <c r="AA265" s="64" t="b">
        <f t="shared" si="13"/>
        <v>0</v>
      </c>
      <c r="AB265" s="64" t="b">
        <f t="shared" si="11"/>
        <v>0</v>
      </c>
      <c r="AH265" s="55" t="b">
        <f t="shared" si="12"/>
        <v>0</v>
      </c>
    </row>
    <row r="266" spans="1:34" ht="42.75" hidden="1" customHeight="1" x14ac:dyDescent="0.3">
      <c r="A266" s="175"/>
      <c r="B266" s="353" t="s">
        <v>162</v>
      </c>
      <c r="C266" s="461"/>
      <c r="D266" s="461"/>
      <c r="E266" s="461"/>
      <c r="F266" s="461"/>
      <c r="G266" s="461"/>
      <c r="H266" s="461"/>
      <c r="I266" s="461"/>
      <c r="J266" s="461"/>
      <c r="K266" s="462"/>
      <c r="L266" s="462"/>
      <c r="M266" s="462"/>
      <c r="N266" s="462"/>
      <c r="O266" s="64"/>
      <c r="P266" s="238"/>
      <c r="Q266" s="505"/>
      <c r="R266" s="505"/>
      <c r="S266" s="505"/>
      <c r="T266" s="505"/>
      <c r="U266" s="505"/>
      <c r="V266" s="505"/>
      <c r="W266" s="505"/>
      <c r="X266" s="506"/>
      <c r="Y266" s="64"/>
      <c r="Z266" s="64"/>
      <c r="AA266" s="64" t="b">
        <f t="shared" si="13"/>
        <v>0</v>
      </c>
      <c r="AB266" s="64" t="b">
        <f t="shared" si="11"/>
        <v>0</v>
      </c>
      <c r="AH266" s="55" t="b">
        <f t="shared" si="12"/>
        <v>0</v>
      </c>
    </row>
    <row r="267" spans="1:34" ht="42.75" hidden="1" customHeight="1" x14ac:dyDescent="0.3">
      <c r="A267" s="175"/>
      <c r="B267" s="353" t="s">
        <v>162</v>
      </c>
      <c r="C267" s="461"/>
      <c r="D267" s="461"/>
      <c r="E267" s="461"/>
      <c r="F267" s="461"/>
      <c r="G267" s="461"/>
      <c r="H267" s="461"/>
      <c r="I267" s="461"/>
      <c r="J267" s="461"/>
      <c r="K267" s="462"/>
      <c r="L267" s="462"/>
      <c r="M267" s="462"/>
      <c r="N267" s="462"/>
      <c r="O267" s="64"/>
      <c r="P267" s="238"/>
      <c r="Q267" s="505"/>
      <c r="R267" s="505"/>
      <c r="S267" s="505"/>
      <c r="T267" s="505"/>
      <c r="U267" s="505"/>
      <c r="V267" s="505"/>
      <c r="W267" s="505"/>
      <c r="X267" s="506"/>
      <c r="Y267" s="64"/>
      <c r="Z267" s="64"/>
      <c r="AA267" s="64" t="b">
        <f t="shared" si="13"/>
        <v>0</v>
      </c>
      <c r="AB267" s="64" t="b">
        <f t="shared" si="11"/>
        <v>0</v>
      </c>
      <c r="AH267" s="55" t="b">
        <f t="shared" si="12"/>
        <v>0</v>
      </c>
    </row>
    <row r="268" spans="1:34" ht="42.75" hidden="1" customHeight="1" x14ac:dyDescent="0.3">
      <c r="A268" s="175"/>
      <c r="B268" s="353" t="s">
        <v>162</v>
      </c>
      <c r="C268" s="461"/>
      <c r="D268" s="461"/>
      <c r="E268" s="461"/>
      <c r="F268" s="461"/>
      <c r="G268" s="461"/>
      <c r="H268" s="461"/>
      <c r="I268" s="461"/>
      <c r="J268" s="461"/>
      <c r="K268" s="462"/>
      <c r="L268" s="462"/>
      <c r="M268" s="462"/>
      <c r="N268" s="462"/>
      <c r="O268" s="64"/>
      <c r="P268" s="238"/>
      <c r="Q268" s="505"/>
      <c r="R268" s="505"/>
      <c r="S268" s="505"/>
      <c r="T268" s="505"/>
      <c r="U268" s="505"/>
      <c r="V268" s="505"/>
      <c r="W268" s="505"/>
      <c r="X268" s="506"/>
      <c r="Y268" s="64"/>
      <c r="Z268" s="64"/>
      <c r="AA268" s="64" t="b">
        <f t="shared" si="13"/>
        <v>0</v>
      </c>
      <c r="AB268" s="64" t="b">
        <f t="shared" si="11"/>
        <v>0</v>
      </c>
      <c r="AH268" s="55" t="b">
        <f t="shared" si="12"/>
        <v>0</v>
      </c>
    </row>
    <row r="269" spans="1:34" ht="42.75" hidden="1" customHeight="1" x14ac:dyDescent="0.3">
      <c r="A269" s="175"/>
      <c r="B269" s="353" t="s">
        <v>162</v>
      </c>
      <c r="C269" s="461"/>
      <c r="D269" s="461"/>
      <c r="E269" s="461"/>
      <c r="F269" s="461"/>
      <c r="G269" s="461"/>
      <c r="H269" s="461"/>
      <c r="I269" s="461"/>
      <c r="J269" s="461"/>
      <c r="K269" s="462"/>
      <c r="L269" s="462"/>
      <c r="M269" s="462"/>
      <c r="N269" s="462"/>
      <c r="O269" s="64"/>
      <c r="P269" s="238"/>
      <c r="Q269" s="505"/>
      <c r="R269" s="505"/>
      <c r="S269" s="505"/>
      <c r="T269" s="505"/>
      <c r="U269" s="505"/>
      <c r="V269" s="505"/>
      <c r="W269" s="505"/>
      <c r="X269" s="506"/>
      <c r="Y269" s="64"/>
      <c r="Z269" s="64"/>
      <c r="AA269" s="64" t="b">
        <f t="shared" si="13"/>
        <v>0</v>
      </c>
      <c r="AB269" s="64" t="b">
        <f t="shared" si="11"/>
        <v>0</v>
      </c>
      <c r="AH269" s="55" t="b">
        <f t="shared" si="12"/>
        <v>0</v>
      </c>
    </row>
    <row r="270" spans="1:34" ht="42.75" hidden="1" customHeight="1" x14ac:dyDescent="0.3">
      <c r="A270" s="175"/>
      <c r="B270" s="353" t="s">
        <v>162</v>
      </c>
      <c r="C270" s="461"/>
      <c r="D270" s="461"/>
      <c r="E270" s="461"/>
      <c r="F270" s="461"/>
      <c r="G270" s="461"/>
      <c r="H270" s="461"/>
      <c r="I270" s="461"/>
      <c r="J270" s="461"/>
      <c r="K270" s="462"/>
      <c r="L270" s="462"/>
      <c r="M270" s="462"/>
      <c r="N270" s="462"/>
      <c r="O270" s="64"/>
      <c r="P270" s="238"/>
      <c r="Q270" s="505"/>
      <c r="R270" s="505"/>
      <c r="S270" s="505"/>
      <c r="T270" s="505"/>
      <c r="U270" s="505"/>
      <c r="V270" s="505"/>
      <c r="W270" s="505"/>
      <c r="X270" s="506"/>
      <c r="Y270" s="64"/>
      <c r="Z270" s="64"/>
      <c r="AA270" s="64" t="b">
        <f t="shared" ref="AA270:AA295" si="14">IF(OR(LEFT(B270,4)="Välj",B270=""),FALSE,TRUE)</f>
        <v>0</v>
      </c>
      <c r="AB270" s="64" t="b">
        <f t="shared" si="11"/>
        <v>0</v>
      </c>
      <c r="AH270" s="55" t="b">
        <f t="shared" si="12"/>
        <v>0</v>
      </c>
    </row>
    <row r="271" spans="1:34" ht="42.75" hidden="1" customHeight="1" x14ac:dyDescent="0.3">
      <c r="A271" s="175"/>
      <c r="B271" s="353" t="s">
        <v>162</v>
      </c>
      <c r="C271" s="461"/>
      <c r="D271" s="461"/>
      <c r="E271" s="461"/>
      <c r="F271" s="461"/>
      <c r="G271" s="461"/>
      <c r="H271" s="461"/>
      <c r="I271" s="461"/>
      <c r="J271" s="461"/>
      <c r="K271" s="462"/>
      <c r="L271" s="462"/>
      <c r="M271" s="462"/>
      <c r="N271" s="462"/>
      <c r="O271" s="64"/>
      <c r="P271" s="238"/>
      <c r="Q271" s="505"/>
      <c r="R271" s="505"/>
      <c r="S271" s="505"/>
      <c r="T271" s="505"/>
      <c r="U271" s="505"/>
      <c r="V271" s="505"/>
      <c r="W271" s="505"/>
      <c r="X271" s="506"/>
      <c r="Y271" s="64"/>
      <c r="Z271" s="64"/>
      <c r="AA271" s="64" t="b">
        <f t="shared" si="14"/>
        <v>0</v>
      </c>
      <c r="AB271" s="64" t="b">
        <f t="shared" si="11"/>
        <v>0</v>
      </c>
      <c r="AH271" s="55" t="b">
        <f t="shared" si="12"/>
        <v>0</v>
      </c>
    </row>
    <row r="272" spans="1:34" ht="42.75" customHeight="1" x14ac:dyDescent="0.3">
      <c r="A272" s="175"/>
      <c r="B272" s="353" t="s">
        <v>162</v>
      </c>
      <c r="C272" s="461"/>
      <c r="D272" s="461"/>
      <c r="E272" s="461"/>
      <c r="F272" s="461"/>
      <c r="G272" s="461"/>
      <c r="H272" s="461"/>
      <c r="I272" s="461"/>
      <c r="J272" s="461"/>
      <c r="K272" s="462"/>
      <c r="L272" s="462"/>
      <c r="M272" s="462"/>
      <c r="N272" s="462"/>
      <c r="O272" s="64"/>
      <c r="P272" s="238"/>
      <c r="Q272" s="505"/>
      <c r="R272" s="505"/>
      <c r="S272" s="505"/>
      <c r="T272" s="505"/>
      <c r="U272" s="505"/>
      <c r="V272" s="505"/>
      <c r="W272" s="505"/>
      <c r="X272" s="506"/>
      <c r="Y272" s="64"/>
      <c r="Z272" s="64"/>
      <c r="AA272" s="64" t="b">
        <f t="shared" si="14"/>
        <v>0</v>
      </c>
      <c r="AB272" s="64" t="b">
        <f t="shared" si="11"/>
        <v>0</v>
      </c>
      <c r="AH272" s="55" t="b">
        <f t="shared" si="12"/>
        <v>0</v>
      </c>
    </row>
    <row r="273" spans="1:34" ht="42.75" customHeight="1" x14ac:dyDescent="0.3">
      <c r="A273" s="175"/>
      <c r="B273" s="353" t="s">
        <v>162</v>
      </c>
      <c r="C273" s="461"/>
      <c r="D273" s="461"/>
      <c r="E273" s="461"/>
      <c r="F273" s="461"/>
      <c r="G273" s="461"/>
      <c r="H273" s="461"/>
      <c r="I273" s="461"/>
      <c r="J273" s="461"/>
      <c r="K273" s="462"/>
      <c r="L273" s="462"/>
      <c r="M273" s="462"/>
      <c r="N273" s="462"/>
      <c r="O273" s="64"/>
      <c r="P273" s="238"/>
      <c r="Q273" s="505"/>
      <c r="R273" s="505"/>
      <c r="S273" s="505"/>
      <c r="T273" s="505"/>
      <c r="U273" s="505"/>
      <c r="V273" s="505"/>
      <c r="W273" s="505"/>
      <c r="X273" s="506"/>
      <c r="Y273" s="64"/>
      <c r="Z273" s="64"/>
      <c r="AA273" s="64" t="b">
        <f t="shared" si="14"/>
        <v>0</v>
      </c>
      <c r="AB273" s="64" t="b">
        <f t="shared" si="11"/>
        <v>0</v>
      </c>
      <c r="AH273" s="55" t="b">
        <f t="shared" si="12"/>
        <v>0</v>
      </c>
    </row>
    <row r="274" spans="1:34" ht="42.75" customHeight="1" x14ac:dyDescent="0.3">
      <c r="A274" s="175"/>
      <c r="B274" s="353" t="s">
        <v>162</v>
      </c>
      <c r="C274" s="461"/>
      <c r="D274" s="461"/>
      <c r="E274" s="461"/>
      <c r="F274" s="461"/>
      <c r="G274" s="461"/>
      <c r="H274" s="461"/>
      <c r="I274" s="461"/>
      <c r="J274" s="461"/>
      <c r="K274" s="462"/>
      <c r="L274" s="462"/>
      <c r="M274" s="462"/>
      <c r="N274" s="462"/>
      <c r="O274" s="64"/>
      <c r="P274" s="238"/>
      <c r="Q274" s="505"/>
      <c r="R274" s="505"/>
      <c r="S274" s="505"/>
      <c r="T274" s="505"/>
      <c r="U274" s="505"/>
      <c r="V274" s="505"/>
      <c r="W274" s="505"/>
      <c r="X274" s="506"/>
      <c r="Y274" s="64"/>
      <c r="Z274" s="64"/>
      <c r="AA274" s="64" t="b">
        <f t="shared" si="14"/>
        <v>0</v>
      </c>
      <c r="AB274" s="64" t="b">
        <f t="shared" si="11"/>
        <v>0</v>
      </c>
      <c r="AH274" s="55" t="b">
        <f t="shared" si="12"/>
        <v>0</v>
      </c>
    </row>
    <row r="275" spans="1:34" ht="42.75" customHeight="1" x14ac:dyDescent="0.3">
      <c r="A275" s="175"/>
      <c r="B275" s="353" t="s">
        <v>162</v>
      </c>
      <c r="C275" s="461"/>
      <c r="D275" s="461"/>
      <c r="E275" s="461"/>
      <c r="F275" s="461"/>
      <c r="G275" s="461"/>
      <c r="H275" s="461"/>
      <c r="I275" s="461"/>
      <c r="J275" s="461"/>
      <c r="K275" s="462"/>
      <c r="L275" s="462"/>
      <c r="M275" s="462"/>
      <c r="N275" s="462"/>
      <c r="O275" s="64"/>
      <c r="P275" s="238"/>
      <c r="Q275" s="505"/>
      <c r="R275" s="505"/>
      <c r="S275" s="505"/>
      <c r="T275" s="505"/>
      <c r="U275" s="505"/>
      <c r="V275" s="505"/>
      <c r="W275" s="505"/>
      <c r="X275" s="506"/>
      <c r="Y275" s="64"/>
      <c r="Z275" s="64"/>
      <c r="AA275" s="64" t="b">
        <f t="shared" si="14"/>
        <v>0</v>
      </c>
      <c r="AB275" s="64" t="b">
        <f t="shared" si="11"/>
        <v>0</v>
      </c>
      <c r="AH275" s="55" t="b">
        <f t="shared" si="12"/>
        <v>0</v>
      </c>
    </row>
    <row r="276" spans="1:34" ht="42.75" customHeight="1" x14ac:dyDescent="0.3">
      <c r="A276" s="175"/>
      <c r="B276" s="353" t="s">
        <v>162</v>
      </c>
      <c r="C276" s="461"/>
      <c r="D276" s="461"/>
      <c r="E276" s="461"/>
      <c r="F276" s="461"/>
      <c r="G276" s="461"/>
      <c r="H276" s="461"/>
      <c r="I276" s="461"/>
      <c r="J276" s="461"/>
      <c r="K276" s="462"/>
      <c r="L276" s="462"/>
      <c r="M276" s="462"/>
      <c r="N276" s="462"/>
      <c r="O276" s="64"/>
      <c r="P276" s="238"/>
      <c r="Q276" s="505"/>
      <c r="R276" s="505"/>
      <c r="S276" s="505"/>
      <c r="T276" s="505"/>
      <c r="U276" s="505"/>
      <c r="V276" s="505"/>
      <c r="W276" s="505"/>
      <c r="X276" s="506"/>
      <c r="Y276" s="64"/>
      <c r="Z276" s="64"/>
      <c r="AA276" s="64" t="b">
        <f t="shared" si="14"/>
        <v>0</v>
      </c>
      <c r="AB276" s="64" t="b">
        <f t="shared" si="11"/>
        <v>0</v>
      </c>
      <c r="AH276" s="55" t="b">
        <f t="shared" si="12"/>
        <v>0</v>
      </c>
    </row>
    <row r="277" spans="1:34" ht="42.75" customHeight="1" x14ac:dyDescent="0.3">
      <c r="A277" s="175"/>
      <c r="B277" s="353" t="s">
        <v>162</v>
      </c>
      <c r="C277" s="461"/>
      <c r="D277" s="461"/>
      <c r="E277" s="461"/>
      <c r="F277" s="461"/>
      <c r="G277" s="461"/>
      <c r="H277" s="461"/>
      <c r="I277" s="461"/>
      <c r="J277" s="461"/>
      <c r="K277" s="462"/>
      <c r="L277" s="462"/>
      <c r="M277" s="462"/>
      <c r="N277" s="462"/>
      <c r="O277" s="64"/>
      <c r="P277" s="238"/>
      <c r="Q277" s="505"/>
      <c r="R277" s="505"/>
      <c r="S277" s="505"/>
      <c r="T277" s="505"/>
      <c r="U277" s="505"/>
      <c r="V277" s="505"/>
      <c r="W277" s="505"/>
      <c r="X277" s="506"/>
      <c r="Y277" s="64"/>
      <c r="Z277" s="64"/>
      <c r="AA277" s="64" t="b">
        <f t="shared" si="14"/>
        <v>0</v>
      </c>
      <c r="AB277" s="64" t="b">
        <f t="shared" si="11"/>
        <v>0</v>
      </c>
      <c r="AH277" s="55" t="b">
        <f t="shared" si="12"/>
        <v>0</v>
      </c>
    </row>
    <row r="278" spans="1:34" ht="42.75" customHeight="1" x14ac:dyDescent="0.3">
      <c r="A278" s="175"/>
      <c r="B278" s="353" t="s">
        <v>162</v>
      </c>
      <c r="C278" s="461"/>
      <c r="D278" s="461"/>
      <c r="E278" s="461"/>
      <c r="F278" s="461"/>
      <c r="G278" s="461"/>
      <c r="H278" s="461"/>
      <c r="I278" s="461"/>
      <c r="J278" s="461"/>
      <c r="K278" s="462"/>
      <c r="L278" s="462"/>
      <c r="M278" s="462"/>
      <c r="N278" s="462"/>
      <c r="O278" s="64"/>
      <c r="P278" s="238"/>
      <c r="Q278" s="505"/>
      <c r="R278" s="505"/>
      <c r="S278" s="505"/>
      <c r="T278" s="505"/>
      <c r="U278" s="505"/>
      <c r="V278" s="505"/>
      <c r="W278" s="505"/>
      <c r="X278" s="506"/>
      <c r="Y278" s="64"/>
      <c r="Z278" s="64"/>
      <c r="AA278" s="64" t="b">
        <f t="shared" si="14"/>
        <v>0</v>
      </c>
      <c r="AB278" s="64" t="b">
        <f t="shared" si="11"/>
        <v>0</v>
      </c>
      <c r="AH278" s="55" t="b">
        <f t="shared" si="12"/>
        <v>0</v>
      </c>
    </row>
    <row r="279" spans="1:34" ht="42.75" customHeight="1" x14ac:dyDescent="0.3">
      <c r="A279" s="175"/>
      <c r="B279" s="353" t="s">
        <v>162</v>
      </c>
      <c r="C279" s="461"/>
      <c r="D279" s="461"/>
      <c r="E279" s="461"/>
      <c r="F279" s="461"/>
      <c r="G279" s="461"/>
      <c r="H279" s="461"/>
      <c r="I279" s="461"/>
      <c r="J279" s="461"/>
      <c r="K279" s="462"/>
      <c r="L279" s="462"/>
      <c r="M279" s="462"/>
      <c r="N279" s="462"/>
      <c r="O279" s="64"/>
      <c r="P279" s="238"/>
      <c r="Q279" s="505"/>
      <c r="R279" s="505"/>
      <c r="S279" s="505"/>
      <c r="T279" s="505"/>
      <c r="U279" s="505"/>
      <c r="V279" s="505"/>
      <c r="W279" s="505"/>
      <c r="X279" s="506"/>
      <c r="Y279" s="64"/>
      <c r="Z279" s="64"/>
      <c r="AA279" s="64" t="b">
        <f t="shared" si="14"/>
        <v>0</v>
      </c>
      <c r="AB279" s="64" t="b">
        <f t="shared" si="11"/>
        <v>0</v>
      </c>
      <c r="AH279" s="55" t="b">
        <f t="shared" si="12"/>
        <v>0</v>
      </c>
    </row>
    <row r="280" spans="1:34" ht="42.75" customHeight="1" x14ac:dyDescent="0.3">
      <c r="A280" s="175"/>
      <c r="B280" s="353" t="s">
        <v>162</v>
      </c>
      <c r="C280" s="461"/>
      <c r="D280" s="461"/>
      <c r="E280" s="461"/>
      <c r="F280" s="461"/>
      <c r="G280" s="461"/>
      <c r="H280" s="461"/>
      <c r="I280" s="461"/>
      <c r="J280" s="461"/>
      <c r="K280" s="462"/>
      <c r="L280" s="462"/>
      <c r="M280" s="462"/>
      <c r="N280" s="462"/>
      <c r="O280" s="194"/>
      <c r="P280" s="238"/>
      <c r="Q280" s="505"/>
      <c r="R280" s="505"/>
      <c r="S280" s="505"/>
      <c r="T280" s="505"/>
      <c r="U280" s="505"/>
      <c r="V280" s="505"/>
      <c r="W280" s="505"/>
      <c r="X280" s="506"/>
      <c r="Y280" s="64"/>
      <c r="Z280" s="64"/>
      <c r="AA280" s="64" t="b">
        <f t="shared" si="14"/>
        <v>0</v>
      </c>
      <c r="AB280" s="64" t="b">
        <f t="shared" si="11"/>
        <v>0</v>
      </c>
      <c r="AH280" s="55" t="b">
        <f t="shared" si="12"/>
        <v>0</v>
      </c>
    </row>
    <row r="281" spans="1:34" ht="42.75" customHeight="1" x14ac:dyDescent="0.3">
      <c r="A281" s="175"/>
      <c r="B281" s="353" t="s">
        <v>162</v>
      </c>
      <c r="C281" s="461"/>
      <c r="D281" s="461"/>
      <c r="E281" s="461"/>
      <c r="F281" s="461"/>
      <c r="G281" s="461"/>
      <c r="H281" s="461"/>
      <c r="I281" s="461"/>
      <c r="J281" s="461"/>
      <c r="K281" s="462"/>
      <c r="L281" s="462"/>
      <c r="M281" s="462"/>
      <c r="N281" s="462"/>
      <c r="O281" s="64"/>
      <c r="P281" s="238"/>
      <c r="Q281" s="505"/>
      <c r="R281" s="505"/>
      <c r="S281" s="505"/>
      <c r="T281" s="505"/>
      <c r="U281" s="505"/>
      <c r="V281" s="505"/>
      <c r="W281" s="505"/>
      <c r="X281" s="506"/>
      <c r="Y281" s="64"/>
      <c r="Z281" s="64"/>
      <c r="AA281" s="64" t="b">
        <f t="shared" si="14"/>
        <v>0</v>
      </c>
      <c r="AB281" s="64" t="b">
        <f t="shared" si="11"/>
        <v>0</v>
      </c>
      <c r="AH281" s="55" t="b">
        <f t="shared" si="12"/>
        <v>0</v>
      </c>
    </row>
    <row r="282" spans="1:34" ht="42.75" customHeight="1" x14ac:dyDescent="0.3">
      <c r="A282" s="175"/>
      <c r="B282" s="353" t="s">
        <v>162</v>
      </c>
      <c r="C282" s="461"/>
      <c r="D282" s="461"/>
      <c r="E282" s="461"/>
      <c r="F282" s="461"/>
      <c r="G282" s="461"/>
      <c r="H282" s="461"/>
      <c r="I282" s="461"/>
      <c r="J282" s="461"/>
      <c r="K282" s="462"/>
      <c r="L282" s="462"/>
      <c r="M282" s="462"/>
      <c r="N282" s="462"/>
      <c r="O282" s="64"/>
      <c r="P282" s="238"/>
      <c r="Q282" s="505"/>
      <c r="R282" s="505"/>
      <c r="S282" s="505"/>
      <c r="T282" s="505"/>
      <c r="U282" s="505"/>
      <c r="V282" s="505"/>
      <c r="W282" s="505"/>
      <c r="X282" s="506"/>
      <c r="Y282" s="64"/>
      <c r="Z282" s="64"/>
      <c r="AA282" s="64" t="b">
        <f t="shared" si="14"/>
        <v>0</v>
      </c>
      <c r="AB282" s="64" t="b">
        <f t="shared" si="11"/>
        <v>0</v>
      </c>
      <c r="AH282" s="55" t="b">
        <f t="shared" si="12"/>
        <v>0</v>
      </c>
    </row>
    <row r="283" spans="1:34" ht="42.75" customHeight="1" x14ac:dyDescent="0.3">
      <c r="A283" s="175"/>
      <c r="B283" s="353" t="s">
        <v>162</v>
      </c>
      <c r="C283" s="461"/>
      <c r="D283" s="461"/>
      <c r="E283" s="461"/>
      <c r="F283" s="461"/>
      <c r="G283" s="461"/>
      <c r="H283" s="461"/>
      <c r="I283" s="461"/>
      <c r="J283" s="461"/>
      <c r="K283" s="462"/>
      <c r="L283" s="462"/>
      <c r="M283" s="462"/>
      <c r="N283" s="462"/>
      <c r="O283" s="64"/>
      <c r="P283" s="238"/>
      <c r="Q283" s="505"/>
      <c r="R283" s="505"/>
      <c r="S283" s="505"/>
      <c r="T283" s="505"/>
      <c r="U283" s="505"/>
      <c r="V283" s="505"/>
      <c r="W283" s="505"/>
      <c r="X283" s="506"/>
      <c r="Y283" s="64"/>
      <c r="Z283" s="64"/>
      <c r="AA283" s="64" t="b">
        <f t="shared" si="14"/>
        <v>0</v>
      </c>
      <c r="AB283" s="64" t="b">
        <f t="shared" si="11"/>
        <v>0</v>
      </c>
      <c r="AH283" s="55" t="b">
        <f t="shared" si="12"/>
        <v>0</v>
      </c>
    </row>
    <row r="284" spans="1:34" ht="42.75" customHeight="1" x14ac:dyDescent="0.3">
      <c r="A284" s="175"/>
      <c r="B284" s="353" t="s">
        <v>162</v>
      </c>
      <c r="C284" s="461"/>
      <c r="D284" s="461"/>
      <c r="E284" s="461"/>
      <c r="F284" s="461"/>
      <c r="G284" s="461"/>
      <c r="H284" s="461"/>
      <c r="I284" s="461"/>
      <c r="J284" s="461"/>
      <c r="K284" s="462"/>
      <c r="L284" s="462"/>
      <c r="M284" s="462"/>
      <c r="N284" s="462"/>
      <c r="O284" s="64"/>
      <c r="P284" s="238"/>
      <c r="Q284" s="505"/>
      <c r="R284" s="505"/>
      <c r="S284" s="505"/>
      <c r="T284" s="505"/>
      <c r="U284" s="505"/>
      <c r="V284" s="505"/>
      <c r="W284" s="505"/>
      <c r="X284" s="506"/>
      <c r="Y284" s="64"/>
      <c r="Z284" s="64"/>
      <c r="AA284" s="64" t="b">
        <f t="shared" si="14"/>
        <v>0</v>
      </c>
      <c r="AB284" s="64" t="b">
        <f t="shared" si="11"/>
        <v>0</v>
      </c>
      <c r="AH284" s="55" t="b">
        <f t="shared" si="12"/>
        <v>0</v>
      </c>
    </row>
    <row r="285" spans="1:34" ht="42.75" customHeight="1" x14ac:dyDescent="0.3">
      <c r="A285" s="175"/>
      <c r="B285" s="353" t="s">
        <v>162</v>
      </c>
      <c r="C285" s="461"/>
      <c r="D285" s="461"/>
      <c r="E285" s="461"/>
      <c r="F285" s="461"/>
      <c r="G285" s="461"/>
      <c r="H285" s="461"/>
      <c r="I285" s="461"/>
      <c r="J285" s="461"/>
      <c r="K285" s="462"/>
      <c r="L285" s="462"/>
      <c r="M285" s="462"/>
      <c r="N285" s="462"/>
      <c r="O285" s="64"/>
      <c r="P285" s="238"/>
      <c r="Q285" s="505"/>
      <c r="R285" s="505"/>
      <c r="S285" s="505"/>
      <c r="T285" s="505"/>
      <c r="U285" s="505"/>
      <c r="V285" s="505"/>
      <c r="W285" s="505"/>
      <c r="X285" s="506"/>
      <c r="Y285" s="64"/>
      <c r="Z285" s="64"/>
      <c r="AA285" s="64" t="b">
        <f t="shared" si="14"/>
        <v>0</v>
      </c>
      <c r="AB285" s="64" t="b">
        <f t="shared" si="11"/>
        <v>0</v>
      </c>
      <c r="AH285" s="55" t="b">
        <f t="shared" si="12"/>
        <v>0</v>
      </c>
    </row>
    <row r="286" spans="1:34" ht="42.75" customHeight="1" x14ac:dyDescent="0.3">
      <c r="A286" s="175"/>
      <c r="B286" s="353" t="s">
        <v>162</v>
      </c>
      <c r="C286" s="461"/>
      <c r="D286" s="461"/>
      <c r="E286" s="461"/>
      <c r="F286" s="461"/>
      <c r="G286" s="461"/>
      <c r="H286" s="461"/>
      <c r="I286" s="461"/>
      <c r="J286" s="461"/>
      <c r="K286" s="462"/>
      <c r="L286" s="462"/>
      <c r="M286" s="462"/>
      <c r="N286" s="462"/>
      <c r="O286" s="64"/>
      <c r="P286" s="238"/>
      <c r="Q286" s="505"/>
      <c r="R286" s="505"/>
      <c r="S286" s="505"/>
      <c r="T286" s="505"/>
      <c r="U286" s="505"/>
      <c r="V286" s="505"/>
      <c r="W286" s="505"/>
      <c r="X286" s="506"/>
      <c r="Y286" s="64"/>
      <c r="Z286" s="64"/>
      <c r="AA286" s="64" t="b">
        <f t="shared" si="14"/>
        <v>0</v>
      </c>
      <c r="AB286" s="64" t="b">
        <f t="shared" si="11"/>
        <v>0</v>
      </c>
      <c r="AH286" s="55" t="b">
        <f t="shared" si="12"/>
        <v>0</v>
      </c>
    </row>
    <row r="287" spans="1:34" ht="42.75" customHeight="1" x14ac:dyDescent="0.3">
      <c r="A287" s="175"/>
      <c r="B287" s="353" t="s">
        <v>162</v>
      </c>
      <c r="C287" s="461"/>
      <c r="D287" s="461"/>
      <c r="E287" s="461"/>
      <c r="F287" s="461"/>
      <c r="G287" s="461"/>
      <c r="H287" s="461"/>
      <c r="I287" s="461"/>
      <c r="J287" s="461"/>
      <c r="K287" s="462"/>
      <c r="L287" s="462"/>
      <c r="M287" s="462"/>
      <c r="N287" s="462"/>
      <c r="O287" s="64"/>
      <c r="P287" s="238"/>
      <c r="Q287" s="505"/>
      <c r="R287" s="505"/>
      <c r="S287" s="505"/>
      <c r="T287" s="505"/>
      <c r="U287" s="505"/>
      <c r="V287" s="505"/>
      <c r="W287" s="505"/>
      <c r="X287" s="506"/>
      <c r="Y287" s="64"/>
      <c r="Z287" s="64"/>
      <c r="AA287" s="64" t="b">
        <f t="shared" si="14"/>
        <v>0</v>
      </c>
      <c r="AB287" s="64" t="b">
        <f t="shared" si="11"/>
        <v>0</v>
      </c>
      <c r="AH287" s="55" t="b">
        <f t="shared" si="12"/>
        <v>0</v>
      </c>
    </row>
    <row r="288" spans="1:34" ht="42.75" customHeight="1" x14ac:dyDescent="0.3">
      <c r="A288" s="175"/>
      <c r="B288" s="353" t="s">
        <v>162</v>
      </c>
      <c r="C288" s="461"/>
      <c r="D288" s="461"/>
      <c r="E288" s="461"/>
      <c r="F288" s="461"/>
      <c r="G288" s="461"/>
      <c r="H288" s="461"/>
      <c r="I288" s="461"/>
      <c r="J288" s="461"/>
      <c r="K288" s="462"/>
      <c r="L288" s="462"/>
      <c r="M288" s="462"/>
      <c r="N288" s="462"/>
      <c r="O288" s="64"/>
      <c r="P288" s="238"/>
      <c r="Q288" s="505"/>
      <c r="R288" s="505"/>
      <c r="S288" s="505"/>
      <c r="T288" s="505"/>
      <c r="U288" s="505"/>
      <c r="V288" s="505"/>
      <c r="W288" s="505"/>
      <c r="X288" s="506"/>
      <c r="Y288" s="64"/>
      <c r="Z288" s="64"/>
      <c r="AA288" s="64" t="b">
        <f t="shared" si="14"/>
        <v>0</v>
      </c>
      <c r="AB288" s="64" t="b">
        <f t="shared" si="11"/>
        <v>0</v>
      </c>
      <c r="AH288" s="55" t="b">
        <f t="shared" si="12"/>
        <v>0</v>
      </c>
    </row>
    <row r="289" spans="1:34" ht="42.75" customHeight="1" x14ac:dyDescent="0.3">
      <c r="A289" s="175"/>
      <c r="B289" s="353" t="s">
        <v>162</v>
      </c>
      <c r="C289" s="461"/>
      <c r="D289" s="461"/>
      <c r="E289" s="461"/>
      <c r="F289" s="461"/>
      <c r="G289" s="461"/>
      <c r="H289" s="461"/>
      <c r="I289" s="461"/>
      <c r="J289" s="461"/>
      <c r="K289" s="462"/>
      <c r="L289" s="462"/>
      <c r="M289" s="462"/>
      <c r="N289" s="462"/>
      <c r="O289" s="64"/>
      <c r="P289" s="238"/>
      <c r="Q289" s="505"/>
      <c r="R289" s="505"/>
      <c r="S289" s="505"/>
      <c r="T289" s="505"/>
      <c r="U289" s="505"/>
      <c r="V289" s="505"/>
      <c r="W289" s="505"/>
      <c r="X289" s="506"/>
      <c r="Y289" s="64"/>
      <c r="Z289" s="64"/>
      <c r="AA289" s="64" t="b">
        <f t="shared" si="14"/>
        <v>0</v>
      </c>
      <c r="AB289" s="64" t="b">
        <f t="shared" si="11"/>
        <v>0</v>
      </c>
      <c r="AH289" s="55" t="b">
        <f t="shared" si="12"/>
        <v>0</v>
      </c>
    </row>
    <row r="290" spans="1:34" ht="42.75" customHeight="1" x14ac:dyDescent="0.3">
      <c r="A290" s="175"/>
      <c r="B290" s="353" t="s">
        <v>162</v>
      </c>
      <c r="C290" s="461"/>
      <c r="D290" s="461"/>
      <c r="E290" s="461"/>
      <c r="F290" s="461"/>
      <c r="G290" s="461"/>
      <c r="H290" s="461"/>
      <c r="I290" s="461"/>
      <c r="J290" s="461"/>
      <c r="K290" s="462"/>
      <c r="L290" s="462"/>
      <c r="M290" s="462"/>
      <c r="N290" s="462"/>
      <c r="O290" s="194"/>
      <c r="P290" s="238"/>
      <c r="Q290" s="505"/>
      <c r="R290" s="505"/>
      <c r="S290" s="505"/>
      <c r="T290" s="505"/>
      <c r="U290" s="505"/>
      <c r="V290" s="505"/>
      <c r="W290" s="505"/>
      <c r="X290" s="506"/>
      <c r="Y290" s="64"/>
      <c r="Z290" s="64"/>
      <c r="AA290" s="64" t="b">
        <f t="shared" si="14"/>
        <v>0</v>
      </c>
      <c r="AB290" s="64" t="b">
        <f t="shared" si="11"/>
        <v>0</v>
      </c>
      <c r="AH290" s="55" t="b">
        <f t="shared" si="12"/>
        <v>0</v>
      </c>
    </row>
    <row r="291" spans="1:34" ht="42.75" customHeight="1" x14ac:dyDescent="0.3">
      <c r="A291" s="175"/>
      <c r="B291" s="353" t="s">
        <v>162</v>
      </c>
      <c r="C291" s="461"/>
      <c r="D291" s="461"/>
      <c r="E291" s="461"/>
      <c r="F291" s="461"/>
      <c r="G291" s="461"/>
      <c r="H291" s="461"/>
      <c r="I291" s="461"/>
      <c r="J291" s="461"/>
      <c r="K291" s="462"/>
      <c r="L291" s="462"/>
      <c r="M291" s="462"/>
      <c r="N291" s="462"/>
      <c r="O291" s="64"/>
      <c r="P291" s="238"/>
      <c r="Q291" s="505"/>
      <c r="R291" s="505"/>
      <c r="S291" s="505"/>
      <c r="T291" s="505"/>
      <c r="U291" s="505"/>
      <c r="V291" s="505"/>
      <c r="W291" s="505"/>
      <c r="X291" s="506"/>
      <c r="Y291" s="64"/>
      <c r="Z291" s="64"/>
      <c r="AA291" s="64" t="b">
        <f t="shared" si="14"/>
        <v>0</v>
      </c>
      <c r="AB291" s="64" t="b">
        <f t="shared" si="11"/>
        <v>0</v>
      </c>
      <c r="AH291" s="55" t="b">
        <f t="shared" si="12"/>
        <v>0</v>
      </c>
    </row>
    <row r="292" spans="1:34" ht="42.75" customHeight="1" x14ac:dyDescent="0.3">
      <c r="A292" s="175"/>
      <c r="B292" s="353" t="s">
        <v>162</v>
      </c>
      <c r="C292" s="461"/>
      <c r="D292" s="461"/>
      <c r="E292" s="461"/>
      <c r="F292" s="461"/>
      <c r="G292" s="461"/>
      <c r="H292" s="461"/>
      <c r="I292" s="461"/>
      <c r="J292" s="461"/>
      <c r="K292" s="462"/>
      <c r="L292" s="462"/>
      <c r="M292" s="462"/>
      <c r="N292" s="462"/>
      <c r="O292" s="64"/>
      <c r="P292" s="238"/>
      <c r="Q292" s="505"/>
      <c r="R292" s="505"/>
      <c r="S292" s="505"/>
      <c r="T292" s="505"/>
      <c r="U292" s="505"/>
      <c r="V292" s="505"/>
      <c r="W292" s="505"/>
      <c r="X292" s="506"/>
      <c r="Y292" s="64"/>
      <c r="Z292" s="64"/>
      <c r="AA292" s="64" t="b">
        <f t="shared" si="14"/>
        <v>0</v>
      </c>
      <c r="AB292" s="64" t="b">
        <f t="shared" si="11"/>
        <v>0</v>
      </c>
      <c r="AH292" s="55" t="b">
        <f t="shared" si="12"/>
        <v>0</v>
      </c>
    </row>
    <row r="293" spans="1:34" ht="42.75" customHeight="1" x14ac:dyDescent="0.3">
      <c r="A293" s="175"/>
      <c r="B293" s="353" t="s">
        <v>162</v>
      </c>
      <c r="C293" s="461"/>
      <c r="D293" s="461"/>
      <c r="E293" s="461"/>
      <c r="F293" s="461"/>
      <c r="G293" s="461"/>
      <c r="H293" s="461"/>
      <c r="I293" s="461"/>
      <c r="J293" s="461"/>
      <c r="K293" s="462"/>
      <c r="L293" s="462"/>
      <c r="M293" s="462"/>
      <c r="N293" s="462"/>
      <c r="O293" s="64"/>
      <c r="P293" s="238"/>
      <c r="Q293" s="505"/>
      <c r="R293" s="505"/>
      <c r="S293" s="505"/>
      <c r="T293" s="505"/>
      <c r="U293" s="505"/>
      <c r="V293" s="505"/>
      <c r="W293" s="505"/>
      <c r="X293" s="506"/>
      <c r="Y293" s="64"/>
      <c r="Z293" s="64"/>
      <c r="AA293" s="64" t="b">
        <f t="shared" si="14"/>
        <v>0</v>
      </c>
      <c r="AB293" s="64" t="b">
        <f t="shared" si="11"/>
        <v>0</v>
      </c>
      <c r="AH293" s="55" t="b">
        <f t="shared" si="12"/>
        <v>0</v>
      </c>
    </row>
    <row r="294" spans="1:34" ht="42.75" customHeight="1" x14ac:dyDescent="0.3">
      <c r="A294" s="175"/>
      <c r="B294" s="353" t="s">
        <v>162</v>
      </c>
      <c r="C294" s="461"/>
      <c r="D294" s="461"/>
      <c r="E294" s="461"/>
      <c r="F294" s="461"/>
      <c r="G294" s="461"/>
      <c r="H294" s="461"/>
      <c r="I294" s="461"/>
      <c r="J294" s="461"/>
      <c r="K294" s="462"/>
      <c r="L294" s="462"/>
      <c r="M294" s="462"/>
      <c r="N294" s="462"/>
      <c r="O294" s="64"/>
      <c r="P294" s="238"/>
      <c r="Q294" s="505"/>
      <c r="R294" s="505"/>
      <c r="S294" s="505"/>
      <c r="T294" s="505"/>
      <c r="U294" s="505"/>
      <c r="V294" s="505"/>
      <c r="W294" s="505"/>
      <c r="X294" s="506"/>
      <c r="Y294" s="64"/>
      <c r="Z294" s="64"/>
      <c r="AA294" s="64" t="b">
        <f t="shared" si="14"/>
        <v>0</v>
      </c>
      <c r="AB294" s="64" t="b">
        <f t="shared" si="11"/>
        <v>0</v>
      </c>
      <c r="AH294" s="55" t="b">
        <f t="shared" si="12"/>
        <v>0</v>
      </c>
    </row>
    <row r="295" spans="1:34" ht="42.75" customHeight="1" x14ac:dyDescent="0.3">
      <c r="A295" s="175"/>
      <c r="B295" s="353" t="s">
        <v>162</v>
      </c>
      <c r="C295" s="461"/>
      <c r="D295" s="461"/>
      <c r="E295" s="461"/>
      <c r="F295" s="461"/>
      <c r="G295" s="461"/>
      <c r="H295" s="461"/>
      <c r="I295" s="461"/>
      <c r="J295" s="461"/>
      <c r="K295" s="462"/>
      <c r="L295" s="462"/>
      <c r="M295" s="462"/>
      <c r="N295" s="462"/>
      <c r="O295" s="64"/>
      <c r="P295" s="238"/>
      <c r="Q295" s="505"/>
      <c r="R295" s="505"/>
      <c r="S295" s="505"/>
      <c r="T295" s="505"/>
      <c r="U295" s="505"/>
      <c r="V295" s="505"/>
      <c r="W295" s="505"/>
      <c r="X295" s="506"/>
      <c r="Y295" s="64"/>
      <c r="Z295" s="64"/>
      <c r="AA295" s="64" t="b">
        <f t="shared" si="14"/>
        <v>0</v>
      </c>
      <c r="AB295" s="64" t="b">
        <f t="shared" si="11"/>
        <v>0</v>
      </c>
      <c r="AH295" s="55" t="b">
        <f t="shared" si="12"/>
        <v>0</v>
      </c>
    </row>
    <row r="296" spans="1:34" ht="13" x14ac:dyDescent="0.3">
      <c r="A296" s="175"/>
      <c r="B296" s="182"/>
      <c r="C296" s="182"/>
      <c r="D296" s="183"/>
      <c r="E296" s="182"/>
      <c r="F296" s="182"/>
      <c r="G296" s="8"/>
      <c r="H296" s="8"/>
      <c r="I296" s="8"/>
      <c r="J296" s="27"/>
      <c r="K296" s="212"/>
      <c r="L296" s="213"/>
      <c r="M296" s="181"/>
      <c r="N296" s="214"/>
      <c r="P296" s="24"/>
      <c r="X296" s="58"/>
      <c r="Y296" s="59"/>
      <c r="Z296" s="27"/>
      <c r="AA296" s="27"/>
    </row>
    <row r="297" spans="1:34" ht="29.25" customHeight="1" x14ac:dyDescent="0.25">
      <c r="A297" s="175"/>
      <c r="B297" s="182"/>
      <c r="C297" s="182"/>
      <c r="D297" s="183"/>
      <c r="E297" s="182"/>
      <c r="F297" s="182"/>
      <c r="G297" s="8"/>
      <c r="H297" s="683"/>
      <c r="I297" s="712"/>
      <c r="J297" s="712"/>
      <c r="K297" s="212"/>
      <c r="L297" s="753"/>
      <c r="M297" s="754"/>
      <c r="N297" s="754"/>
      <c r="P297" s="38"/>
      <c r="X297" s="58"/>
      <c r="Y297" s="59"/>
      <c r="Z297" s="27"/>
      <c r="AA297" s="27"/>
    </row>
    <row r="298" spans="1:34" ht="13" x14ac:dyDescent="0.25">
      <c r="A298" s="175"/>
      <c r="B298" s="182"/>
      <c r="C298" s="182"/>
      <c r="D298" s="183"/>
      <c r="E298" s="182"/>
      <c r="F298" s="182"/>
      <c r="G298" s="8"/>
      <c r="H298" s="8"/>
      <c r="I298" s="8"/>
      <c r="J298" s="27"/>
      <c r="K298" s="212"/>
      <c r="L298" s="754"/>
      <c r="M298" s="754"/>
      <c r="N298" s="754"/>
      <c r="P298" s="24"/>
      <c r="X298" s="58"/>
      <c r="Y298" s="59"/>
      <c r="Z298" s="27"/>
      <c r="AA298" s="27"/>
    </row>
    <row r="299" spans="1:34" ht="15.75" customHeight="1" x14ac:dyDescent="0.3">
      <c r="A299" s="218"/>
      <c r="B299" s="740" t="s">
        <v>188</v>
      </c>
      <c r="C299" s="740"/>
      <c r="D299" s="740"/>
      <c r="E299" s="741"/>
      <c r="F299" s="182"/>
      <c r="G299" s="8"/>
      <c r="H299" s="8"/>
      <c r="I299" s="8"/>
      <c r="J299" s="27"/>
      <c r="K299" s="212"/>
      <c r="L299" s="213"/>
      <c r="M299" s="181"/>
      <c r="N299" s="361"/>
      <c r="P299" s="24"/>
      <c r="X299" s="58"/>
      <c r="Y299" s="59"/>
      <c r="Z299" s="27"/>
      <c r="AA299" s="27"/>
    </row>
    <row r="300" spans="1:34" ht="99" customHeight="1" x14ac:dyDescent="0.25">
      <c r="A300" s="175"/>
      <c r="B300" s="742" t="s">
        <v>189</v>
      </c>
      <c r="C300" s="743"/>
      <c r="D300" s="742" t="s">
        <v>190</v>
      </c>
      <c r="E300" s="744"/>
      <c r="F300" s="745"/>
      <c r="G300" s="746"/>
      <c r="H300" s="565" t="s">
        <v>191</v>
      </c>
      <c r="I300" s="566"/>
      <c r="J300" s="566"/>
      <c r="K300" s="747"/>
      <c r="L300" s="340" t="str">
        <f>IF(TillDelVal=1,"","Ange poäng-värde
")</f>
        <v xml:space="preserve">Ange poäng-värde
</v>
      </c>
      <c r="M300" s="742" t="str">
        <f>IF(TillDelVal=1,"","Ange prisavdrag från totalpriset (kr)
")</f>
        <v xml:space="preserve">Ange prisavdrag från totalpriset (kr)
</v>
      </c>
      <c r="N300" s="783"/>
      <c r="P300" s="65" t="s">
        <v>192</v>
      </c>
      <c r="Q300" s="750" t="s">
        <v>193</v>
      </c>
      <c r="R300" s="751"/>
      <c r="S300" s="751"/>
      <c r="T300" s="751"/>
      <c r="U300" s="751"/>
      <c r="V300" s="751"/>
      <c r="W300" s="751"/>
      <c r="X300" s="752"/>
      <c r="Y300" s="99"/>
      <c r="Z300" s="98"/>
      <c r="AA300" s="100"/>
      <c r="AB300" s="100"/>
    </row>
    <row r="301" spans="1:34" ht="42.75" customHeight="1" x14ac:dyDescent="0.3">
      <c r="A301" s="175"/>
      <c r="B301" s="676" t="s">
        <v>194</v>
      </c>
      <c r="C301" s="677"/>
      <c r="D301" s="729"/>
      <c r="E301" s="730"/>
      <c r="F301" s="731"/>
      <c r="G301" s="732"/>
      <c r="H301" s="676"/>
      <c r="I301" s="733"/>
      <c r="J301" s="733"/>
      <c r="K301" s="739"/>
      <c r="L301" s="341"/>
      <c r="M301" s="781"/>
      <c r="N301" s="782"/>
      <c r="O301" s="64"/>
      <c r="P301" s="206"/>
      <c r="Q301" s="736"/>
      <c r="R301" s="737"/>
      <c r="S301" s="737"/>
      <c r="T301" s="737"/>
      <c r="U301" s="737"/>
      <c r="V301" s="737"/>
      <c r="W301" s="737"/>
      <c r="X301" s="738"/>
      <c r="Y301" s="64"/>
      <c r="Z301" s="64" t="b">
        <f t="shared" ref="Z301:Z332" si="15">OR(LEFT(B301,4)="Välj",B301="")</f>
        <v>1</v>
      </c>
      <c r="AA301" s="64" t="b">
        <f t="shared" ref="AA301:AA332" si="16">IF(AND($Z301=FALSE,OR(L301&lt;&gt;"",M301&lt;&gt;"")),FALSE,IF(OR(B301="",LEFT(B301,4)="Välj"),FALSE,TRUE))</f>
        <v>0</v>
      </c>
      <c r="AB301" s="64" t="b">
        <f t="shared" ref="AB301:AB390" si="17">IF(P301&lt;&gt;"",TRUE,FALSE)</f>
        <v>0</v>
      </c>
      <c r="AH301" s="55" t="b">
        <f t="shared" ref="AH301:AH390" si="18">IF(AND(AA301=TRUE,AB301=TRUE),FALSE,IF(AND(AA301=FALSE,AB301=FALSE),FALSE,TRUE))</f>
        <v>0</v>
      </c>
    </row>
    <row r="302" spans="1:34" ht="42.75" customHeight="1" x14ac:dyDescent="0.3">
      <c r="A302" s="175"/>
      <c r="B302" s="676" t="s">
        <v>194</v>
      </c>
      <c r="C302" s="677"/>
      <c r="D302" s="729"/>
      <c r="E302" s="730"/>
      <c r="F302" s="731"/>
      <c r="G302" s="732"/>
      <c r="H302" s="676"/>
      <c r="I302" s="733"/>
      <c r="J302" s="733"/>
      <c r="K302" s="739"/>
      <c r="L302" s="341"/>
      <c r="M302" s="781"/>
      <c r="N302" s="782"/>
      <c r="O302" s="64"/>
      <c r="P302" s="206"/>
      <c r="Q302" s="736"/>
      <c r="R302" s="737"/>
      <c r="S302" s="737"/>
      <c r="T302" s="737"/>
      <c r="U302" s="737"/>
      <c r="V302" s="737"/>
      <c r="W302" s="737"/>
      <c r="X302" s="738"/>
      <c r="Y302" s="64"/>
      <c r="Z302" s="64" t="b">
        <f t="shared" si="15"/>
        <v>1</v>
      </c>
      <c r="AA302" s="64" t="b">
        <f t="shared" si="16"/>
        <v>0</v>
      </c>
      <c r="AB302" s="64" t="b">
        <f t="shared" si="17"/>
        <v>0</v>
      </c>
      <c r="AH302" s="55" t="b">
        <f t="shared" si="18"/>
        <v>0</v>
      </c>
    </row>
    <row r="303" spans="1:34" ht="42.75" customHeight="1" x14ac:dyDescent="0.3">
      <c r="A303" s="175"/>
      <c r="B303" s="676" t="s">
        <v>194</v>
      </c>
      <c r="C303" s="677"/>
      <c r="D303" s="729"/>
      <c r="E303" s="730"/>
      <c r="F303" s="731"/>
      <c r="G303" s="732"/>
      <c r="H303" s="676"/>
      <c r="I303" s="733"/>
      <c r="J303" s="733"/>
      <c r="K303" s="739"/>
      <c r="L303" s="341"/>
      <c r="M303" s="781"/>
      <c r="N303" s="782"/>
      <c r="O303" s="64"/>
      <c r="P303" s="206"/>
      <c r="Q303" s="736"/>
      <c r="R303" s="737"/>
      <c r="S303" s="737"/>
      <c r="T303" s="737"/>
      <c r="U303" s="737"/>
      <c r="V303" s="737"/>
      <c r="W303" s="737"/>
      <c r="X303" s="738"/>
      <c r="Y303" s="64"/>
      <c r="Z303" s="64" t="b">
        <f t="shared" si="15"/>
        <v>1</v>
      </c>
      <c r="AA303" s="64" t="b">
        <f t="shared" si="16"/>
        <v>0</v>
      </c>
      <c r="AB303" s="64" t="b">
        <f t="shared" si="17"/>
        <v>0</v>
      </c>
      <c r="AH303" s="55" t="b">
        <f t="shared" si="18"/>
        <v>0</v>
      </c>
    </row>
    <row r="304" spans="1:34" ht="42.75" customHeight="1" x14ac:dyDescent="0.3">
      <c r="A304" s="175"/>
      <c r="B304" s="676" t="s">
        <v>194</v>
      </c>
      <c r="C304" s="677"/>
      <c r="D304" s="729"/>
      <c r="E304" s="730"/>
      <c r="F304" s="731"/>
      <c r="G304" s="732"/>
      <c r="H304" s="676"/>
      <c r="I304" s="733"/>
      <c r="J304" s="733"/>
      <c r="K304" s="739"/>
      <c r="L304" s="341"/>
      <c r="M304" s="781"/>
      <c r="N304" s="782"/>
      <c r="O304" s="64"/>
      <c r="P304" s="206"/>
      <c r="Q304" s="736"/>
      <c r="R304" s="737"/>
      <c r="S304" s="737"/>
      <c r="T304" s="737"/>
      <c r="U304" s="737"/>
      <c r="V304" s="737"/>
      <c r="W304" s="737"/>
      <c r="X304" s="738"/>
      <c r="Y304" s="64"/>
      <c r="Z304" s="64" t="b">
        <f t="shared" si="15"/>
        <v>1</v>
      </c>
      <c r="AA304" s="64" t="b">
        <f t="shared" si="16"/>
        <v>0</v>
      </c>
      <c r="AB304" s="64" t="b">
        <f t="shared" si="17"/>
        <v>0</v>
      </c>
      <c r="AH304" s="55" t="b">
        <f t="shared" si="18"/>
        <v>0</v>
      </c>
    </row>
    <row r="305" spans="1:34" ht="42.75" customHeight="1" x14ac:dyDescent="0.3">
      <c r="A305" s="175"/>
      <c r="B305" s="676" t="s">
        <v>194</v>
      </c>
      <c r="C305" s="677"/>
      <c r="D305" s="729"/>
      <c r="E305" s="730"/>
      <c r="F305" s="731"/>
      <c r="G305" s="732"/>
      <c r="H305" s="676"/>
      <c r="I305" s="733"/>
      <c r="J305" s="733"/>
      <c r="K305" s="739"/>
      <c r="L305" s="341"/>
      <c r="M305" s="781"/>
      <c r="N305" s="782"/>
      <c r="O305" s="64"/>
      <c r="P305" s="206"/>
      <c r="Q305" s="736"/>
      <c r="R305" s="737"/>
      <c r="S305" s="737"/>
      <c r="T305" s="737"/>
      <c r="U305" s="737"/>
      <c r="V305" s="737"/>
      <c r="W305" s="737"/>
      <c r="X305" s="738"/>
      <c r="Y305" s="64"/>
      <c r="Z305" s="64" t="b">
        <f t="shared" si="15"/>
        <v>1</v>
      </c>
      <c r="AA305" s="64" t="b">
        <f t="shared" si="16"/>
        <v>0</v>
      </c>
      <c r="AB305" s="64" t="b">
        <f t="shared" si="17"/>
        <v>0</v>
      </c>
      <c r="AH305" s="55" t="b">
        <f t="shared" si="18"/>
        <v>0</v>
      </c>
    </row>
    <row r="306" spans="1:34" ht="42.75" customHeight="1" x14ac:dyDescent="0.3">
      <c r="A306" s="175"/>
      <c r="B306" s="676" t="s">
        <v>194</v>
      </c>
      <c r="C306" s="677"/>
      <c r="D306" s="729"/>
      <c r="E306" s="730"/>
      <c r="F306" s="731"/>
      <c r="G306" s="732"/>
      <c r="H306" s="676"/>
      <c r="I306" s="733"/>
      <c r="J306" s="733"/>
      <c r="K306" s="739"/>
      <c r="L306" s="341"/>
      <c r="M306" s="781"/>
      <c r="N306" s="782"/>
      <c r="O306" s="64"/>
      <c r="P306" s="206"/>
      <c r="Q306" s="736"/>
      <c r="R306" s="737"/>
      <c r="S306" s="737"/>
      <c r="T306" s="737"/>
      <c r="U306" s="737"/>
      <c r="V306" s="737"/>
      <c r="W306" s="737"/>
      <c r="X306" s="738"/>
      <c r="Y306" s="64"/>
      <c r="Z306" s="64" t="b">
        <f t="shared" si="15"/>
        <v>1</v>
      </c>
      <c r="AA306" s="64" t="b">
        <f t="shared" si="16"/>
        <v>0</v>
      </c>
      <c r="AB306" s="64" t="b">
        <f t="shared" si="17"/>
        <v>0</v>
      </c>
      <c r="AH306" s="55" t="b">
        <f t="shared" si="18"/>
        <v>0</v>
      </c>
    </row>
    <row r="307" spans="1:34" ht="42.75" customHeight="1" x14ac:dyDescent="0.3">
      <c r="A307" s="175"/>
      <c r="B307" s="676" t="s">
        <v>194</v>
      </c>
      <c r="C307" s="677"/>
      <c r="D307" s="729"/>
      <c r="E307" s="730"/>
      <c r="F307" s="731"/>
      <c r="G307" s="732"/>
      <c r="H307" s="676"/>
      <c r="I307" s="733"/>
      <c r="J307" s="733"/>
      <c r="K307" s="739"/>
      <c r="L307" s="341"/>
      <c r="M307" s="781"/>
      <c r="N307" s="782"/>
      <c r="O307" s="194"/>
      <c r="P307" s="206"/>
      <c r="Q307" s="736"/>
      <c r="R307" s="737"/>
      <c r="S307" s="737"/>
      <c r="T307" s="737"/>
      <c r="U307" s="737"/>
      <c r="V307" s="737"/>
      <c r="W307" s="737"/>
      <c r="X307" s="738"/>
      <c r="Y307" s="64"/>
      <c r="Z307" s="64" t="b">
        <f t="shared" si="15"/>
        <v>1</v>
      </c>
      <c r="AA307" s="64" t="b">
        <f t="shared" si="16"/>
        <v>0</v>
      </c>
      <c r="AB307" s="64" t="b">
        <f t="shared" si="17"/>
        <v>0</v>
      </c>
      <c r="AH307" s="55" t="b">
        <f t="shared" si="18"/>
        <v>0</v>
      </c>
    </row>
    <row r="308" spans="1:34" ht="42.75" customHeight="1" x14ac:dyDescent="0.3">
      <c r="A308" s="175"/>
      <c r="B308" s="676" t="s">
        <v>194</v>
      </c>
      <c r="C308" s="677"/>
      <c r="D308" s="729"/>
      <c r="E308" s="730"/>
      <c r="F308" s="731"/>
      <c r="G308" s="732"/>
      <c r="H308" s="676"/>
      <c r="I308" s="733"/>
      <c r="J308" s="733"/>
      <c r="K308" s="739"/>
      <c r="L308" s="341"/>
      <c r="M308" s="781"/>
      <c r="N308" s="782"/>
      <c r="O308" s="64"/>
      <c r="P308" s="206"/>
      <c r="Q308" s="736"/>
      <c r="R308" s="737"/>
      <c r="S308" s="737"/>
      <c r="T308" s="737"/>
      <c r="U308" s="737"/>
      <c r="V308" s="737"/>
      <c r="W308" s="737"/>
      <c r="X308" s="738"/>
      <c r="Y308" s="64"/>
      <c r="Z308" s="64" t="b">
        <f t="shared" si="15"/>
        <v>1</v>
      </c>
      <c r="AA308" s="64" t="b">
        <f t="shared" si="16"/>
        <v>0</v>
      </c>
      <c r="AB308" s="64" t="b">
        <f t="shared" si="17"/>
        <v>0</v>
      </c>
      <c r="AH308" s="55" t="b">
        <f t="shared" si="18"/>
        <v>0</v>
      </c>
    </row>
    <row r="309" spans="1:34" ht="42.75" customHeight="1" x14ac:dyDescent="0.3">
      <c r="A309" s="175"/>
      <c r="B309" s="676" t="s">
        <v>194</v>
      </c>
      <c r="C309" s="677"/>
      <c r="D309" s="729"/>
      <c r="E309" s="730"/>
      <c r="F309" s="731"/>
      <c r="G309" s="732"/>
      <c r="H309" s="676"/>
      <c r="I309" s="733"/>
      <c r="J309" s="733"/>
      <c r="K309" s="739"/>
      <c r="L309" s="341"/>
      <c r="M309" s="781"/>
      <c r="N309" s="782"/>
      <c r="O309" s="64"/>
      <c r="P309" s="206"/>
      <c r="Q309" s="736"/>
      <c r="R309" s="737"/>
      <c r="S309" s="737"/>
      <c r="T309" s="737"/>
      <c r="U309" s="737"/>
      <c r="V309" s="737"/>
      <c r="W309" s="737"/>
      <c r="X309" s="738"/>
      <c r="Y309" s="64"/>
      <c r="Z309" s="64" t="b">
        <f t="shared" si="15"/>
        <v>1</v>
      </c>
      <c r="AA309" s="64" t="b">
        <f t="shared" si="16"/>
        <v>0</v>
      </c>
      <c r="AB309" s="64" t="b">
        <f t="shared" si="17"/>
        <v>0</v>
      </c>
      <c r="AH309" s="55" t="b">
        <f t="shared" si="18"/>
        <v>0</v>
      </c>
    </row>
    <row r="310" spans="1:34" ht="42.75" customHeight="1" x14ac:dyDescent="0.3">
      <c r="A310" s="175"/>
      <c r="B310" s="676" t="s">
        <v>194</v>
      </c>
      <c r="C310" s="677"/>
      <c r="D310" s="729"/>
      <c r="E310" s="730"/>
      <c r="F310" s="731"/>
      <c r="G310" s="732"/>
      <c r="H310" s="676"/>
      <c r="I310" s="733"/>
      <c r="J310" s="733"/>
      <c r="K310" s="677"/>
      <c r="L310" s="341"/>
      <c r="M310" s="781"/>
      <c r="N310" s="782"/>
      <c r="O310" s="64"/>
      <c r="P310" s="206"/>
      <c r="Q310" s="736"/>
      <c r="R310" s="737"/>
      <c r="S310" s="737"/>
      <c r="T310" s="737"/>
      <c r="U310" s="737"/>
      <c r="V310" s="737"/>
      <c r="W310" s="737"/>
      <c r="X310" s="738"/>
      <c r="Y310" s="64"/>
      <c r="Z310" s="64" t="b">
        <f t="shared" si="15"/>
        <v>1</v>
      </c>
      <c r="AA310" s="64" t="b">
        <f t="shared" si="16"/>
        <v>0</v>
      </c>
      <c r="AB310" s="64" t="b">
        <f t="shared" si="17"/>
        <v>0</v>
      </c>
      <c r="AH310" s="55" t="b">
        <f t="shared" si="18"/>
        <v>0</v>
      </c>
    </row>
    <row r="311" spans="1:34" ht="42.75" customHeight="1" x14ac:dyDescent="0.3">
      <c r="A311" s="175"/>
      <c r="B311" s="676" t="s">
        <v>194</v>
      </c>
      <c r="C311" s="677"/>
      <c r="D311" s="729"/>
      <c r="E311" s="730"/>
      <c r="F311" s="731"/>
      <c r="G311" s="732"/>
      <c r="H311" s="676"/>
      <c r="I311" s="733"/>
      <c r="J311" s="733"/>
      <c r="K311" s="677"/>
      <c r="L311" s="341"/>
      <c r="M311" s="781"/>
      <c r="N311" s="782"/>
      <c r="O311" s="64"/>
      <c r="P311" s="206"/>
      <c r="Q311" s="736"/>
      <c r="R311" s="737"/>
      <c r="S311" s="737"/>
      <c r="T311" s="737"/>
      <c r="U311" s="737"/>
      <c r="V311" s="737"/>
      <c r="W311" s="737"/>
      <c r="X311" s="738"/>
      <c r="Y311" s="64"/>
      <c r="Z311" s="64" t="b">
        <f t="shared" si="15"/>
        <v>1</v>
      </c>
      <c r="AA311" s="64" t="b">
        <f t="shared" si="16"/>
        <v>0</v>
      </c>
      <c r="AB311" s="64" t="b">
        <f t="shared" si="17"/>
        <v>0</v>
      </c>
      <c r="AH311" s="55" t="b">
        <f t="shared" si="18"/>
        <v>0</v>
      </c>
    </row>
    <row r="312" spans="1:34" ht="42.75" customHeight="1" x14ac:dyDescent="0.3">
      <c r="A312" s="175"/>
      <c r="B312" s="676" t="s">
        <v>194</v>
      </c>
      <c r="C312" s="677"/>
      <c r="D312" s="729"/>
      <c r="E312" s="730"/>
      <c r="F312" s="731"/>
      <c r="G312" s="732"/>
      <c r="H312" s="676"/>
      <c r="I312" s="733"/>
      <c r="J312" s="733"/>
      <c r="K312" s="739"/>
      <c r="L312" s="341"/>
      <c r="M312" s="781"/>
      <c r="N312" s="782"/>
      <c r="O312" s="64"/>
      <c r="P312" s="206"/>
      <c r="Q312" s="736"/>
      <c r="R312" s="737"/>
      <c r="S312" s="737"/>
      <c r="T312" s="737"/>
      <c r="U312" s="737"/>
      <c r="V312" s="737"/>
      <c r="W312" s="737"/>
      <c r="X312" s="738"/>
      <c r="Y312" s="64"/>
      <c r="Z312" s="64" t="b">
        <f t="shared" si="15"/>
        <v>1</v>
      </c>
      <c r="AA312" s="64" t="b">
        <f t="shared" si="16"/>
        <v>0</v>
      </c>
      <c r="AB312" s="64" t="b">
        <f t="shared" si="17"/>
        <v>0</v>
      </c>
      <c r="AH312" s="55" t="b">
        <f t="shared" si="18"/>
        <v>0</v>
      </c>
    </row>
    <row r="313" spans="1:34" ht="42.75" customHeight="1" x14ac:dyDescent="0.3">
      <c r="A313" s="175"/>
      <c r="B313" s="676" t="s">
        <v>194</v>
      </c>
      <c r="C313" s="677"/>
      <c r="D313" s="729"/>
      <c r="E313" s="730"/>
      <c r="F313" s="731"/>
      <c r="G313" s="732"/>
      <c r="H313" s="676"/>
      <c r="I313" s="733"/>
      <c r="J313" s="733"/>
      <c r="K313" s="739"/>
      <c r="L313" s="341"/>
      <c r="M313" s="781"/>
      <c r="N313" s="782"/>
      <c r="O313" s="64"/>
      <c r="P313" s="206"/>
      <c r="Q313" s="736"/>
      <c r="R313" s="737"/>
      <c r="S313" s="737"/>
      <c r="T313" s="737"/>
      <c r="U313" s="737"/>
      <c r="V313" s="737"/>
      <c r="W313" s="737"/>
      <c r="X313" s="738"/>
      <c r="Y313" s="64"/>
      <c r="Z313" s="64" t="b">
        <f t="shared" si="15"/>
        <v>1</v>
      </c>
      <c r="AA313" s="64" t="b">
        <f t="shared" si="16"/>
        <v>0</v>
      </c>
      <c r="AB313" s="64" t="b">
        <f t="shared" si="17"/>
        <v>0</v>
      </c>
      <c r="AH313" s="55" t="b">
        <f t="shared" si="18"/>
        <v>0</v>
      </c>
    </row>
    <row r="314" spans="1:34" ht="42.75" customHeight="1" x14ac:dyDescent="0.3">
      <c r="A314" s="175"/>
      <c r="B314" s="676" t="s">
        <v>194</v>
      </c>
      <c r="C314" s="677"/>
      <c r="D314" s="729"/>
      <c r="E314" s="730"/>
      <c r="F314" s="731"/>
      <c r="G314" s="732"/>
      <c r="H314" s="676"/>
      <c r="I314" s="733"/>
      <c r="J314" s="733"/>
      <c r="K314" s="739"/>
      <c r="L314" s="341"/>
      <c r="M314" s="781"/>
      <c r="N314" s="782"/>
      <c r="O314" s="64"/>
      <c r="P314" s="206"/>
      <c r="Q314" s="736"/>
      <c r="R314" s="737"/>
      <c r="S314" s="737"/>
      <c r="T314" s="737"/>
      <c r="U314" s="737"/>
      <c r="V314" s="737"/>
      <c r="W314" s="737"/>
      <c r="X314" s="738"/>
      <c r="Y314" s="64"/>
      <c r="Z314" s="64" t="b">
        <f t="shared" si="15"/>
        <v>1</v>
      </c>
      <c r="AA314" s="64" t="b">
        <f t="shared" si="16"/>
        <v>0</v>
      </c>
      <c r="AB314" s="64" t="b">
        <f t="shared" si="17"/>
        <v>0</v>
      </c>
      <c r="AH314" s="55" t="b">
        <f t="shared" si="18"/>
        <v>0</v>
      </c>
    </row>
    <row r="315" spans="1:34" ht="42.75" customHeight="1" x14ac:dyDescent="0.3">
      <c r="A315" s="175"/>
      <c r="B315" s="676" t="s">
        <v>194</v>
      </c>
      <c r="C315" s="677"/>
      <c r="D315" s="729"/>
      <c r="E315" s="730"/>
      <c r="F315" s="731"/>
      <c r="G315" s="732"/>
      <c r="H315" s="676"/>
      <c r="I315" s="733"/>
      <c r="J315" s="733"/>
      <c r="K315" s="739"/>
      <c r="L315" s="341"/>
      <c r="M315" s="781"/>
      <c r="N315" s="782"/>
      <c r="O315" s="64"/>
      <c r="P315" s="206"/>
      <c r="Q315" s="736"/>
      <c r="R315" s="737"/>
      <c r="S315" s="737"/>
      <c r="T315" s="737"/>
      <c r="U315" s="737"/>
      <c r="V315" s="737"/>
      <c r="W315" s="737"/>
      <c r="X315" s="738"/>
      <c r="Y315" s="64"/>
      <c r="Z315" s="64" t="b">
        <f t="shared" si="15"/>
        <v>1</v>
      </c>
      <c r="AA315" s="64" t="b">
        <f t="shared" si="16"/>
        <v>0</v>
      </c>
      <c r="AB315" s="64" t="b">
        <f t="shared" si="17"/>
        <v>0</v>
      </c>
      <c r="AH315" s="55" t="b">
        <f t="shared" si="18"/>
        <v>0</v>
      </c>
    </row>
    <row r="316" spans="1:34" ht="42.75" customHeight="1" x14ac:dyDescent="0.3">
      <c r="A316" s="175"/>
      <c r="B316" s="676" t="s">
        <v>194</v>
      </c>
      <c r="C316" s="677"/>
      <c r="D316" s="729"/>
      <c r="E316" s="730"/>
      <c r="F316" s="731"/>
      <c r="G316" s="732"/>
      <c r="H316" s="676"/>
      <c r="I316" s="733"/>
      <c r="J316" s="733"/>
      <c r="K316" s="739"/>
      <c r="L316" s="341"/>
      <c r="M316" s="781"/>
      <c r="N316" s="782"/>
      <c r="O316" s="64"/>
      <c r="P316" s="206"/>
      <c r="Q316" s="736"/>
      <c r="R316" s="737"/>
      <c r="S316" s="737"/>
      <c r="T316" s="737"/>
      <c r="U316" s="737"/>
      <c r="V316" s="737"/>
      <c r="W316" s="737"/>
      <c r="X316" s="738"/>
      <c r="Y316" s="64"/>
      <c r="Z316" s="64" t="b">
        <f t="shared" si="15"/>
        <v>1</v>
      </c>
      <c r="AA316" s="64" t="b">
        <f t="shared" si="16"/>
        <v>0</v>
      </c>
      <c r="AB316" s="64" t="b">
        <f t="shared" si="17"/>
        <v>0</v>
      </c>
      <c r="AH316" s="55" t="b">
        <f t="shared" si="18"/>
        <v>0</v>
      </c>
    </row>
    <row r="317" spans="1:34" ht="42.75" customHeight="1" x14ac:dyDescent="0.3">
      <c r="A317" s="175"/>
      <c r="B317" s="676" t="s">
        <v>194</v>
      </c>
      <c r="C317" s="677"/>
      <c r="D317" s="729"/>
      <c r="E317" s="730"/>
      <c r="F317" s="731"/>
      <c r="G317" s="732"/>
      <c r="H317" s="676"/>
      <c r="I317" s="733"/>
      <c r="J317" s="733"/>
      <c r="K317" s="739"/>
      <c r="L317" s="341"/>
      <c r="M317" s="781"/>
      <c r="N317" s="782"/>
      <c r="O317" s="194"/>
      <c r="P317" s="206"/>
      <c r="Q317" s="736"/>
      <c r="R317" s="737"/>
      <c r="S317" s="737"/>
      <c r="T317" s="737"/>
      <c r="U317" s="737"/>
      <c r="V317" s="737"/>
      <c r="W317" s="737"/>
      <c r="X317" s="738"/>
      <c r="Y317" s="64"/>
      <c r="Z317" s="64" t="b">
        <f t="shared" si="15"/>
        <v>1</v>
      </c>
      <c r="AA317" s="64" t="b">
        <f t="shared" si="16"/>
        <v>0</v>
      </c>
      <c r="AB317" s="64" t="b">
        <f t="shared" si="17"/>
        <v>0</v>
      </c>
      <c r="AH317" s="55" t="b">
        <f t="shared" si="18"/>
        <v>0</v>
      </c>
    </row>
    <row r="318" spans="1:34" ht="42.75" customHeight="1" x14ac:dyDescent="0.3">
      <c r="A318" s="175"/>
      <c r="B318" s="676" t="s">
        <v>194</v>
      </c>
      <c r="C318" s="677"/>
      <c r="D318" s="729"/>
      <c r="E318" s="730"/>
      <c r="F318" s="731"/>
      <c r="G318" s="732"/>
      <c r="H318" s="676"/>
      <c r="I318" s="733"/>
      <c r="J318" s="733"/>
      <c r="K318" s="739"/>
      <c r="L318" s="341"/>
      <c r="M318" s="781"/>
      <c r="N318" s="782"/>
      <c r="O318" s="64"/>
      <c r="P318" s="206"/>
      <c r="Q318" s="736"/>
      <c r="R318" s="737"/>
      <c r="S318" s="737"/>
      <c r="T318" s="737"/>
      <c r="U318" s="737"/>
      <c r="V318" s="737"/>
      <c r="W318" s="737"/>
      <c r="X318" s="738"/>
      <c r="Y318" s="64"/>
      <c r="Z318" s="64" t="b">
        <f t="shared" si="15"/>
        <v>1</v>
      </c>
      <c r="AA318" s="64" t="b">
        <f t="shared" si="16"/>
        <v>0</v>
      </c>
      <c r="AB318" s="64" t="b">
        <f t="shared" si="17"/>
        <v>0</v>
      </c>
      <c r="AH318" s="55" t="b">
        <f t="shared" si="18"/>
        <v>0</v>
      </c>
    </row>
    <row r="319" spans="1:34" ht="42.75" customHeight="1" x14ac:dyDescent="0.3">
      <c r="A319" s="175"/>
      <c r="B319" s="676" t="s">
        <v>194</v>
      </c>
      <c r="C319" s="677"/>
      <c r="D319" s="729"/>
      <c r="E319" s="730"/>
      <c r="F319" s="731"/>
      <c r="G319" s="732"/>
      <c r="H319" s="676"/>
      <c r="I319" s="733"/>
      <c r="J319" s="733"/>
      <c r="K319" s="739"/>
      <c r="L319" s="341"/>
      <c r="M319" s="781"/>
      <c r="N319" s="782"/>
      <c r="O319" s="64"/>
      <c r="P319" s="206"/>
      <c r="Q319" s="736"/>
      <c r="R319" s="737"/>
      <c r="S319" s="737"/>
      <c r="T319" s="737"/>
      <c r="U319" s="737"/>
      <c r="V319" s="737"/>
      <c r="W319" s="737"/>
      <c r="X319" s="738"/>
      <c r="Y319" s="64"/>
      <c r="Z319" s="64" t="b">
        <f t="shared" si="15"/>
        <v>1</v>
      </c>
      <c r="AA319" s="64" t="b">
        <f t="shared" si="16"/>
        <v>0</v>
      </c>
      <c r="AB319" s="64" t="b">
        <f t="shared" si="17"/>
        <v>0</v>
      </c>
      <c r="AH319" s="55" t="b">
        <f t="shared" si="18"/>
        <v>0</v>
      </c>
    </row>
    <row r="320" spans="1:34" ht="42.75" customHeight="1" x14ac:dyDescent="0.3">
      <c r="A320" s="175"/>
      <c r="B320" s="676" t="s">
        <v>194</v>
      </c>
      <c r="C320" s="677"/>
      <c r="D320" s="729"/>
      <c r="E320" s="730"/>
      <c r="F320" s="731"/>
      <c r="G320" s="732"/>
      <c r="H320" s="676"/>
      <c r="I320" s="733"/>
      <c r="J320" s="733"/>
      <c r="K320" s="739"/>
      <c r="L320" s="341"/>
      <c r="M320" s="781"/>
      <c r="N320" s="782"/>
      <c r="O320" s="64"/>
      <c r="P320" s="206"/>
      <c r="Q320" s="736"/>
      <c r="R320" s="737"/>
      <c r="S320" s="737"/>
      <c r="T320" s="737"/>
      <c r="U320" s="737"/>
      <c r="V320" s="737"/>
      <c r="W320" s="737"/>
      <c r="X320" s="738"/>
      <c r="Y320" s="64"/>
      <c r="Z320" s="64" t="b">
        <f t="shared" si="15"/>
        <v>1</v>
      </c>
      <c r="AA320" s="64" t="b">
        <f t="shared" si="16"/>
        <v>0</v>
      </c>
      <c r="AB320" s="64" t="b">
        <f t="shared" si="17"/>
        <v>0</v>
      </c>
      <c r="AH320" s="55" t="b">
        <f t="shared" si="18"/>
        <v>0</v>
      </c>
    </row>
    <row r="321" spans="1:34" ht="42.75" customHeight="1" x14ac:dyDescent="0.3">
      <c r="A321" s="175"/>
      <c r="B321" s="676" t="s">
        <v>194</v>
      </c>
      <c r="C321" s="677"/>
      <c r="D321" s="729"/>
      <c r="E321" s="730"/>
      <c r="F321" s="731"/>
      <c r="G321" s="732"/>
      <c r="H321" s="676"/>
      <c r="I321" s="733"/>
      <c r="J321" s="733"/>
      <c r="K321" s="739"/>
      <c r="L321" s="341"/>
      <c r="M321" s="781"/>
      <c r="N321" s="782"/>
      <c r="O321" s="64"/>
      <c r="P321" s="206"/>
      <c r="Q321" s="736"/>
      <c r="R321" s="737"/>
      <c r="S321" s="737"/>
      <c r="T321" s="737"/>
      <c r="U321" s="737"/>
      <c r="V321" s="737"/>
      <c r="W321" s="737"/>
      <c r="X321" s="738"/>
      <c r="Y321" s="64"/>
      <c r="Z321" s="64" t="b">
        <f t="shared" si="15"/>
        <v>1</v>
      </c>
      <c r="AA321" s="64" t="b">
        <f t="shared" si="16"/>
        <v>0</v>
      </c>
      <c r="AB321" s="64" t="b">
        <f t="shared" si="17"/>
        <v>0</v>
      </c>
      <c r="AH321" s="55" t="b">
        <f t="shared" si="18"/>
        <v>0</v>
      </c>
    </row>
    <row r="322" spans="1:34" ht="42.75" customHeight="1" x14ac:dyDescent="0.3">
      <c r="A322" s="175"/>
      <c r="B322" s="676" t="s">
        <v>194</v>
      </c>
      <c r="C322" s="677"/>
      <c r="D322" s="729"/>
      <c r="E322" s="730"/>
      <c r="F322" s="731"/>
      <c r="G322" s="732"/>
      <c r="H322" s="676"/>
      <c r="I322" s="733"/>
      <c r="J322" s="733"/>
      <c r="K322" s="739"/>
      <c r="L322" s="341"/>
      <c r="M322" s="781"/>
      <c r="N322" s="782"/>
      <c r="O322" s="194"/>
      <c r="P322" s="206"/>
      <c r="Q322" s="736"/>
      <c r="R322" s="737"/>
      <c r="S322" s="737"/>
      <c r="T322" s="737"/>
      <c r="U322" s="737"/>
      <c r="V322" s="737"/>
      <c r="W322" s="737"/>
      <c r="X322" s="738"/>
      <c r="Y322" s="64"/>
      <c r="Z322" s="64" t="b">
        <f t="shared" si="15"/>
        <v>1</v>
      </c>
      <c r="AA322" s="64" t="b">
        <f t="shared" si="16"/>
        <v>0</v>
      </c>
      <c r="AB322" s="64" t="b">
        <f t="shared" si="17"/>
        <v>0</v>
      </c>
      <c r="AH322" s="55" t="b">
        <f t="shared" si="18"/>
        <v>0</v>
      </c>
    </row>
    <row r="323" spans="1:34" ht="42.75" customHeight="1" x14ac:dyDescent="0.3">
      <c r="A323" s="175"/>
      <c r="B323" s="676" t="s">
        <v>194</v>
      </c>
      <c r="C323" s="677"/>
      <c r="D323" s="729"/>
      <c r="E323" s="730"/>
      <c r="F323" s="731"/>
      <c r="G323" s="732"/>
      <c r="H323" s="676"/>
      <c r="I323" s="733"/>
      <c r="J323" s="733"/>
      <c r="K323" s="739"/>
      <c r="L323" s="341"/>
      <c r="M323" s="781"/>
      <c r="N323" s="782"/>
      <c r="O323" s="64"/>
      <c r="P323" s="206"/>
      <c r="Q323" s="736"/>
      <c r="R323" s="737"/>
      <c r="S323" s="737"/>
      <c r="T323" s="737"/>
      <c r="U323" s="737"/>
      <c r="V323" s="737"/>
      <c r="W323" s="737"/>
      <c r="X323" s="738"/>
      <c r="Y323" s="64"/>
      <c r="Z323" s="64" t="b">
        <f t="shared" si="15"/>
        <v>1</v>
      </c>
      <c r="AA323" s="64" t="b">
        <f t="shared" si="16"/>
        <v>0</v>
      </c>
      <c r="AB323" s="64" t="b">
        <f t="shared" si="17"/>
        <v>0</v>
      </c>
      <c r="AH323" s="55" t="b">
        <f t="shared" si="18"/>
        <v>0</v>
      </c>
    </row>
    <row r="324" spans="1:34" ht="42.75" customHeight="1" x14ac:dyDescent="0.3">
      <c r="A324" s="175"/>
      <c r="B324" s="676" t="s">
        <v>194</v>
      </c>
      <c r="C324" s="677"/>
      <c r="D324" s="729"/>
      <c r="E324" s="730"/>
      <c r="F324" s="731"/>
      <c r="G324" s="732"/>
      <c r="H324" s="676"/>
      <c r="I324" s="733"/>
      <c r="J324" s="733"/>
      <c r="K324" s="739"/>
      <c r="L324" s="341"/>
      <c r="M324" s="781"/>
      <c r="N324" s="782"/>
      <c r="O324" s="64"/>
      <c r="P324" s="206"/>
      <c r="Q324" s="736"/>
      <c r="R324" s="737"/>
      <c r="S324" s="737"/>
      <c r="T324" s="737"/>
      <c r="U324" s="737"/>
      <c r="V324" s="737"/>
      <c r="W324" s="737"/>
      <c r="X324" s="738"/>
      <c r="Y324" s="64"/>
      <c r="Z324" s="64" t="b">
        <f t="shared" si="15"/>
        <v>1</v>
      </c>
      <c r="AA324" s="64" t="b">
        <f t="shared" si="16"/>
        <v>0</v>
      </c>
      <c r="AB324" s="64" t="b">
        <f t="shared" si="17"/>
        <v>0</v>
      </c>
      <c r="AH324" s="55" t="b">
        <f t="shared" si="18"/>
        <v>0</v>
      </c>
    </row>
    <row r="325" spans="1:34" ht="42.75" customHeight="1" x14ac:dyDescent="0.3">
      <c r="A325" s="175"/>
      <c r="B325" s="676" t="s">
        <v>194</v>
      </c>
      <c r="C325" s="677"/>
      <c r="D325" s="729"/>
      <c r="E325" s="730"/>
      <c r="F325" s="731"/>
      <c r="G325" s="732"/>
      <c r="H325" s="676"/>
      <c r="I325" s="733"/>
      <c r="J325" s="733"/>
      <c r="K325" s="677"/>
      <c r="L325" s="341"/>
      <c r="M325" s="781"/>
      <c r="N325" s="782"/>
      <c r="O325" s="64"/>
      <c r="P325" s="206"/>
      <c r="Q325" s="736"/>
      <c r="R325" s="737"/>
      <c r="S325" s="737"/>
      <c r="T325" s="737"/>
      <c r="U325" s="737"/>
      <c r="V325" s="737"/>
      <c r="W325" s="737"/>
      <c r="X325" s="738"/>
      <c r="Y325" s="64"/>
      <c r="Z325" s="64" t="b">
        <f t="shared" si="15"/>
        <v>1</v>
      </c>
      <c r="AA325" s="64" t="b">
        <f t="shared" si="16"/>
        <v>0</v>
      </c>
      <c r="AB325" s="64" t="b">
        <f t="shared" si="17"/>
        <v>0</v>
      </c>
      <c r="AH325" s="55" t="b">
        <f t="shared" si="18"/>
        <v>0</v>
      </c>
    </row>
    <row r="326" spans="1:34" ht="42.75" customHeight="1" x14ac:dyDescent="0.3">
      <c r="A326" s="175"/>
      <c r="B326" s="676" t="s">
        <v>194</v>
      </c>
      <c r="C326" s="677"/>
      <c r="D326" s="729"/>
      <c r="E326" s="730"/>
      <c r="F326" s="731"/>
      <c r="G326" s="732"/>
      <c r="H326" s="676"/>
      <c r="I326" s="733"/>
      <c r="J326" s="733"/>
      <c r="K326" s="677"/>
      <c r="L326" s="341"/>
      <c r="M326" s="781"/>
      <c r="N326" s="782"/>
      <c r="O326" s="64"/>
      <c r="P326" s="206"/>
      <c r="Q326" s="736"/>
      <c r="R326" s="737"/>
      <c r="S326" s="737"/>
      <c r="T326" s="737"/>
      <c r="U326" s="737"/>
      <c r="V326" s="737"/>
      <c r="W326" s="737"/>
      <c r="X326" s="738"/>
      <c r="Y326" s="64"/>
      <c r="Z326" s="64" t="b">
        <f t="shared" si="15"/>
        <v>1</v>
      </c>
      <c r="AA326" s="64" t="b">
        <f t="shared" si="16"/>
        <v>0</v>
      </c>
      <c r="AB326" s="64" t="b">
        <f t="shared" si="17"/>
        <v>0</v>
      </c>
      <c r="AH326" s="55" t="b">
        <f t="shared" si="18"/>
        <v>0</v>
      </c>
    </row>
    <row r="327" spans="1:34" ht="42.75" customHeight="1" x14ac:dyDescent="0.3">
      <c r="A327" s="175"/>
      <c r="B327" s="676" t="s">
        <v>194</v>
      </c>
      <c r="C327" s="677"/>
      <c r="D327" s="729"/>
      <c r="E327" s="730"/>
      <c r="F327" s="731"/>
      <c r="G327" s="732"/>
      <c r="H327" s="676"/>
      <c r="I327" s="733"/>
      <c r="J327" s="733"/>
      <c r="K327" s="739"/>
      <c r="L327" s="341"/>
      <c r="M327" s="781"/>
      <c r="N327" s="782"/>
      <c r="O327" s="64"/>
      <c r="P327" s="206"/>
      <c r="Q327" s="736"/>
      <c r="R327" s="737"/>
      <c r="S327" s="737"/>
      <c r="T327" s="737"/>
      <c r="U327" s="737"/>
      <c r="V327" s="737"/>
      <c r="W327" s="737"/>
      <c r="X327" s="738"/>
      <c r="Y327" s="64"/>
      <c r="Z327" s="64" t="b">
        <f t="shared" si="15"/>
        <v>1</v>
      </c>
      <c r="AA327" s="64" t="b">
        <f t="shared" si="16"/>
        <v>0</v>
      </c>
      <c r="AB327" s="64" t="b">
        <f t="shared" si="17"/>
        <v>0</v>
      </c>
      <c r="AH327" s="55" t="b">
        <f t="shared" si="18"/>
        <v>0</v>
      </c>
    </row>
    <row r="328" spans="1:34" ht="42.75" customHeight="1" x14ac:dyDescent="0.3">
      <c r="A328" s="175"/>
      <c r="B328" s="676" t="s">
        <v>194</v>
      </c>
      <c r="C328" s="677"/>
      <c r="D328" s="729"/>
      <c r="E328" s="730"/>
      <c r="F328" s="731"/>
      <c r="G328" s="732"/>
      <c r="H328" s="676"/>
      <c r="I328" s="733"/>
      <c r="J328" s="733"/>
      <c r="K328" s="739"/>
      <c r="L328" s="341"/>
      <c r="M328" s="781"/>
      <c r="N328" s="782"/>
      <c r="O328" s="64"/>
      <c r="P328" s="206"/>
      <c r="Q328" s="736"/>
      <c r="R328" s="737"/>
      <c r="S328" s="737"/>
      <c r="T328" s="737"/>
      <c r="U328" s="737"/>
      <c r="V328" s="737"/>
      <c r="W328" s="737"/>
      <c r="X328" s="738"/>
      <c r="Y328" s="64"/>
      <c r="Z328" s="64" t="b">
        <f t="shared" si="15"/>
        <v>1</v>
      </c>
      <c r="AA328" s="64" t="b">
        <f t="shared" si="16"/>
        <v>0</v>
      </c>
      <c r="AB328" s="64" t="b">
        <f t="shared" si="17"/>
        <v>0</v>
      </c>
      <c r="AH328" s="55" t="b">
        <f t="shared" si="18"/>
        <v>0</v>
      </c>
    </row>
    <row r="329" spans="1:34" ht="42.75" customHeight="1" x14ac:dyDescent="0.3">
      <c r="A329" s="175"/>
      <c r="B329" s="676" t="s">
        <v>194</v>
      </c>
      <c r="C329" s="677"/>
      <c r="D329" s="729"/>
      <c r="E329" s="730"/>
      <c r="F329" s="731"/>
      <c r="G329" s="732"/>
      <c r="H329" s="676"/>
      <c r="I329" s="733"/>
      <c r="J329" s="733"/>
      <c r="K329" s="739"/>
      <c r="L329" s="341"/>
      <c r="M329" s="781"/>
      <c r="N329" s="782"/>
      <c r="O329" s="64"/>
      <c r="P329" s="206"/>
      <c r="Q329" s="736"/>
      <c r="R329" s="737"/>
      <c r="S329" s="737"/>
      <c r="T329" s="737"/>
      <c r="U329" s="737"/>
      <c r="V329" s="737"/>
      <c r="W329" s="737"/>
      <c r="X329" s="738"/>
      <c r="Y329" s="64"/>
      <c r="Z329" s="64" t="b">
        <f t="shared" si="15"/>
        <v>1</v>
      </c>
      <c r="AA329" s="64" t="b">
        <f t="shared" si="16"/>
        <v>0</v>
      </c>
      <c r="AB329" s="64" t="b">
        <f t="shared" si="17"/>
        <v>0</v>
      </c>
      <c r="AH329" s="55" t="b">
        <f t="shared" si="18"/>
        <v>0</v>
      </c>
    </row>
    <row r="330" spans="1:34" ht="42.75" customHeight="1" x14ac:dyDescent="0.3">
      <c r="A330" s="175"/>
      <c r="B330" s="676" t="s">
        <v>194</v>
      </c>
      <c r="C330" s="677"/>
      <c r="D330" s="729"/>
      <c r="E330" s="730"/>
      <c r="F330" s="731"/>
      <c r="G330" s="732"/>
      <c r="H330" s="676"/>
      <c r="I330" s="733"/>
      <c r="J330" s="733"/>
      <c r="K330" s="739"/>
      <c r="L330" s="341"/>
      <c r="M330" s="781"/>
      <c r="N330" s="782"/>
      <c r="O330" s="64"/>
      <c r="P330" s="206"/>
      <c r="Q330" s="736"/>
      <c r="R330" s="737"/>
      <c r="S330" s="737"/>
      <c r="T330" s="737"/>
      <c r="U330" s="737"/>
      <c r="V330" s="737"/>
      <c r="W330" s="737"/>
      <c r="X330" s="738"/>
      <c r="Y330" s="64"/>
      <c r="Z330" s="64" t="b">
        <f t="shared" si="15"/>
        <v>1</v>
      </c>
      <c r="AA330" s="64" t="b">
        <f t="shared" si="16"/>
        <v>0</v>
      </c>
      <c r="AB330" s="64" t="b">
        <f t="shared" si="17"/>
        <v>0</v>
      </c>
      <c r="AH330" s="55" t="b">
        <f t="shared" si="18"/>
        <v>0</v>
      </c>
    </row>
    <row r="331" spans="1:34" ht="42.75" customHeight="1" x14ac:dyDescent="0.3">
      <c r="A331" s="175"/>
      <c r="B331" s="676" t="s">
        <v>194</v>
      </c>
      <c r="C331" s="677"/>
      <c r="D331" s="729"/>
      <c r="E331" s="730"/>
      <c r="F331" s="731"/>
      <c r="G331" s="732"/>
      <c r="H331" s="676"/>
      <c r="I331" s="733"/>
      <c r="J331" s="733"/>
      <c r="K331" s="739"/>
      <c r="L331" s="341"/>
      <c r="M331" s="781"/>
      <c r="N331" s="782"/>
      <c r="O331" s="64"/>
      <c r="P331" s="206"/>
      <c r="Q331" s="736"/>
      <c r="R331" s="737"/>
      <c r="S331" s="737"/>
      <c r="T331" s="737"/>
      <c r="U331" s="737"/>
      <c r="V331" s="737"/>
      <c r="W331" s="737"/>
      <c r="X331" s="738"/>
      <c r="Y331" s="64"/>
      <c r="Z331" s="64" t="b">
        <f t="shared" si="15"/>
        <v>1</v>
      </c>
      <c r="AA331" s="64" t="b">
        <f t="shared" si="16"/>
        <v>0</v>
      </c>
      <c r="AB331" s="64" t="b">
        <f t="shared" si="17"/>
        <v>0</v>
      </c>
      <c r="AH331" s="55" t="b">
        <f t="shared" si="18"/>
        <v>0</v>
      </c>
    </row>
    <row r="332" spans="1:34" ht="42.75" customHeight="1" x14ac:dyDescent="0.3">
      <c r="A332" s="175"/>
      <c r="B332" s="676" t="s">
        <v>194</v>
      </c>
      <c r="C332" s="677"/>
      <c r="D332" s="729"/>
      <c r="E332" s="730"/>
      <c r="F332" s="731"/>
      <c r="G332" s="732"/>
      <c r="H332" s="676"/>
      <c r="I332" s="733"/>
      <c r="J332" s="733"/>
      <c r="K332" s="739"/>
      <c r="L332" s="341"/>
      <c r="M332" s="781"/>
      <c r="N332" s="782"/>
      <c r="O332" s="194"/>
      <c r="P332" s="206"/>
      <c r="Q332" s="736"/>
      <c r="R332" s="737"/>
      <c r="S332" s="737"/>
      <c r="T332" s="737"/>
      <c r="U332" s="737"/>
      <c r="V332" s="737"/>
      <c r="W332" s="737"/>
      <c r="X332" s="738"/>
      <c r="Y332" s="64"/>
      <c r="Z332" s="64" t="b">
        <f t="shared" si="15"/>
        <v>1</v>
      </c>
      <c r="AA332" s="64" t="b">
        <f t="shared" si="16"/>
        <v>0</v>
      </c>
      <c r="AB332" s="64" t="b">
        <f t="shared" si="17"/>
        <v>0</v>
      </c>
      <c r="AH332" s="55" t="b">
        <f t="shared" si="18"/>
        <v>0</v>
      </c>
    </row>
    <row r="333" spans="1:34" ht="42.75" customHeight="1" x14ac:dyDescent="0.3">
      <c r="A333" s="175"/>
      <c r="B333" s="676" t="s">
        <v>194</v>
      </c>
      <c r="C333" s="677"/>
      <c r="D333" s="729"/>
      <c r="E333" s="730"/>
      <c r="F333" s="731"/>
      <c r="G333" s="732"/>
      <c r="H333" s="676"/>
      <c r="I333" s="733"/>
      <c r="J333" s="733"/>
      <c r="K333" s="739"/>
      <c r="L333" s="341"/>
      <c r="M333" s="781"/>
      <c r="N333" s="782"/>
      <c r="O333" s="64"/>
      <c r="P333" s="206"/>
      <c r="Q333" s="736"/>
      <c r="R333" s="737"/>
      <c r="S333" s="737"/>
      <c r="T333" s="737"/>
      <c r="U333" s="737"/>
      <c r="V333" s="737"/>
      <c r="W333" s="737"/>
      <c r="X333" s="738"/>
      <c r="Y333" s="64"/>
      <c r="Z333" s="64" t="b">
        <f t="shared" ref="Z333:Z364" si="19">OR(LEFT(B333,4)="Välj",B333="")</f>
        <v>1</v>
      </c>
      <c r="AA333" s="64" t="b">
        <f t="shared" ref="AA333:AA364" si="20">IF(AND($Z333=FALSE,OR(L333&lt;&gt;"",M333&lt;&gt;"")),FALSE,IF(OR(B333="",LEFT(B333,4)="Välj"),FALSE,TRUE))</f>
        <v>0</v>
      </c>
      <c r="AB333" s="64" t="b">
        <f t="shared" si="17"/>
        <v>0</v>
      </c>
      <c r="AH333" s="55" t="b">
        <f t="shared" si="18"/>
        <v>0</v>
      </c>
    </row>
    <row r="334" spans="1:34" ht="42.75" customHeight="1" x14ac:dyDescent="0.3">
      <c r="A334" s="175"/>
      <c r="B334" s="676" t="s">
        <v>194</v>
      </c>
      <c r="C334" s="677"/>
      <c r="D334" s="729"/>
      <c r="E334" s="730"/>
      <c r="F334" s="731"/>
      <c r="G334" s="732"/>
      <c r="H334" s="676"/>
      <c r="I334" s="733"/>
      <c r="J334" s="733"/>
      <c r="K334" s="739"/>
      <c r="L334" s="341"/>
      <c r="M334" s="781"/>
      <c r="N334" s="782"/>
      <c r="O334" s="64"/>
      <c r="P334" s="206"/>
      <c r="Q334" s="736"/>
      <c r="R334" s="737"/>
      <c r="S334" s="737"/>
      <c r="T334" s="737"/>
      <c r="U334" s="737"/>
      <c r="V334" s="737"/>
      <c r="W334" s="737"/>
      <c r="X334" s="738"/>
      <c r="Y334" s="64"/>
      <c r="Z334" s="64" t="b">
        <f t="shared" si="19"/>
        <v>1</v>
      </c>
      <c r="AA334" s="64" t="b">
        <f t="shared" si="20"/>
        <v>0</v>
      </c>
      <c r="AB334" s="64" t="b">
        <f t="shared" si="17"/>
        <v>0</v>
      </c>
      <c r="AH334" s="55" t="b">
        <f t="shared" si="18"/>
        <v>0</v>
      </c>
    </row>
    <row r="335" spans="1:34" ht="42.75" customHeight="1" x14ac:dyDescent="0.3">
      <c r="A335" s="175"/>
      <c r="B335" s="676" t="s">
        <v>194</v>
      </c>
      <c r="C335" s="677"/>
      <c r="D335" s="729"/>
      <c r="E335" s="730"/>
      <c r="F335" s="731"/>
      <c r="G335" s="732"/>
      <c r="H335" s="676"/>
      <c r="I335" s="733"/>
      <c r="J335" s="733"/>
      <c r="K335" s="677"/>
      <c r="L335" s="341"/>
      <c r="M335" s="781"/>
      <c r="N335" s="782"/>
      <c r="O335" s="64"/>
      <c r="P335" s="206"/>
      <c r="Q335" s="736"/>
      <c r="R335" s="737"/>
      <c r="S335" s="737"/>
      <c r="T335" s="737"/>
      <c r="U335" s="737"/>
      <c r="V335" s="737"/>
      <c r="W335" s="737"/>
      <c r="X335" s="738"/>
      <c r="Y335" s="64"/>
      <c r="Z335" s="64" t="b">
        <f t="shared" si="19"/>
        <v>1</v>
      </c>
      <c r="AA335" s="64" t="b">
        <f t="shared" si="20"/>
        <v>0</v>
      </c>
      <c r="AB335" s="64" t="b">
        <f t="shared" si="17"/>
        <v>0</v>
      </c>
      <c r="AH335" s="55" t="b">
        <f t="shared" si="18"/>
        <v>0</v>
      </c>
    </row>
    <row r="336" spans="1:34" ht="42.75" customHeight="1" x14ac:dyDescent="0.3">
      <c r="A336" s="175"/>
      <c r="B336" s="676" t="s">
        <v>194</v>
      </c>
      <c r="C336" s="677"/>
      <c r="D336" s="729"/>
      <c r="E336" s="730"/>
      <c r="F336" s="731"/>
      <c r="G336" s="732"/>
      <c r="H336" s="676"/>
      <c r="I336" s="733"/>
      <c r="J336" s="733"/>
      <c r="K336" s="677"/>
      <c r="L336" s="341"/>
      <c r="M336" s="781"/>
      <c r="N336" s="782"/>
      <c r="O336" s="64"/>
      <c r="P336" s="206"/>
      <c r="Q336" s="736"/>
      <c r="R336" s="737"/>
      <c r="S336" s="737"/>
      <c r="T336" s="737"/>
      <c r="U336" s="737"/>
      <c r="V336" s="737"/>
      <c r="W336" s="737"/>
      <c r="X336" s="738"/>
      <c r="Y336" s="64"/>
      <c r="Z336" s="64" t="b">
        <f t="shared" si="19"/>
        <v>1</v>
      </c>
      <c r="AA336" s="64" t="b">
        <f t="shared" si="20"/>
        <v>0</v>
      </c>
      <c r="AB336" s="64" t="b">
        <f t="shared" si="17"/>
        <v>0</v>
      </c>
      <c r="AH336" s="55" t="b">
        <f t="shared" si="18"/>
        <v>0</v>
      </c>
    </row>
    <row r="337" spans="1:34" ht="42.75" customHeight="1" x14ac:dyDescent="0.3">
      <c r="A337" s="175"/>
      <c r="B337" s="676" t="s">
        <v>194</v>
      </c>
      <c r="C337" s="677"/>
      <c r="D337" s="729"/>
      <c r="E337" s="730"/>
      <c r="F337" s="731"/>
      <c r="G337" s="732"/>
      <c r="H337" s="676"/>
      <c r="I337" s="733"/>
      <c r="J337" s="733"/>
      <c r="K337" s="739"/>
      <c r="L337" s="341"/>
      <c r="M337" s="781"/>
      <c r="N337" s="782"/>
      <c r="O337" s="64"/>
      <c r="P337" s="206"/>
      <c r="Q337" s="736"/>
      <c r="R337" s="737"/>
      <c r="S337" s="737"/>
      <c r="T337" s="737"/>
      <c r="U337" s="737"/>
      <c r="V337" s="737"/>
      <c r="W337" s="737"/>
      <c r="X337" s="738"/>
      <c r="Y337" s="64"/>
      <c r="Z337" s="64" t="b">
        <f t="shared" si="19"/>
        <v>1</v>
      </c>
      <c r="AA337" s="64" t="b">
        <f t="shared" si="20"/>
        <v>0</v>
      </c>
      <c r="AB337" s="64" t="b">
        <f t="shared" si="17"/>
        <v>0</v>
      </c>
      <c r="AH337" s="55" t="b">
        <f t="shared" si="18"/>
        <v>0</v>
      </c>
    </row>
    <row r="338" spans="1:34" ht="42.75" customHeight="1" x14ac:dyDescent="0.3">
      <c r="A338" s="175"/>
      <c r="B338" s="676" t="s">
        <v>194</v>
      </c>
      <c r="C338" s="677"/>
      <c r="D338" s="729"/>
      <c r="E338" s="730"/>
      <c r="F338" s="731"/>
      <c r="G338" s="732"/>
      <c r="H338" s="676"/>
      <c r="I338" s="733"/>
      <c r="J338" s="733"/>
      <c r="K338" s="739"/>
      <c r="L338" s="341"/>
      <c r="M338" s="781"/>
      <c r="N338" s="782"/>
      <c r="O338" s="64"/>
      <c r="P338" s="206"/>
      <c r="Q338" s="736"/>
      <c r="R338" s="737"/>
      <c r="S338" s="737"/>
      <c r="T338" s="737"/>
      <c r="U338" s="737"/>
      <c r="V338" s="737"/>
      <c r="W338" s="737"/>
      <c r="X338" s="738"/>
      <c r="Y338" s="64"/>
      <c r="Z338" s="64" t="b">
        <f t="shared" si="19"/>
        <v>1</v>
      </c>
      <c r="AA338" s="64" t="b">
        <f t="shared" si="20"/>
        <v>0</v>
      </c>
      <c r="AB338" s="64" t="b">
        <f t="shared" si="17"/>
        <v>0</v>
      </c>
      <c r="AH338" s="55" t="b">
        <f t="shared" si="18"/>
        <v>0</v>
      </c>
    </row>
    <row r="339" spans="1:34" ht="42.75" customHeight="1" x14ac:dyDescent="0.3">
      <c r="A339" s="175"/>
      <c r="B339" s="676" t="s">
        <v>194</v>
      </c>
      <c r="C339" s="677"/>
      <c r="D339" s="729"/>
      <c r="E339" s="730"/>
      <c r="F339" s="731"/>
      <c r="G339" s="732"/>
      <c r="H339" s="676"/>
      <c r="I339" s="733"/>
      <c r="J339" s="733"/>
      <c r="K339" s="739"/>
      <c r="L339" s="341"/>
      <c r="M339" s="781"/>
      <c r="N339" s="782"/>
      <c r="O339" s="64"/>
      <c r="P339" s="206"/>
      <c r="Q339" s="736"/>
      <c r="R339" s="737"/>
      <c r="S339" s="737"/>
      <c r="T339" s="737"/>
      <c r="U339" s="737"/>
      <c r="V339" s="737"/>
      <c r="W339" s="737"/>
      <c r="X339" s="738"/>
      <c r="Y339" s="64"/>
      <c r="Z339" s="64" t="b">
        <f t="shared" si="19"/>
        <v>1</v>
      </c>
      <c r="AA339" s="64" t="b">
        <f t="shared" si="20"/>
        <v>0</v>
      </c>
      <c r="AB339" s="64" t="b">
        <f t="shared" si="17"/>
        <v>0</v>
      </c>
      <c r="AH339" s="55" t="b">
        <f t="shared" si="18"/>
        <v>0</v>
      </c>
    </row>
    <row r="340" spans="1:34" ht="42.75" customHeight="1" x14ac:dyDescent="0.3">
      <c r="A340" s="175"/>
      <c r="B340" s="676" t="s">
        <v>194</v>
      </c>
      <c r="C340" s="677"/>
      <c r="D340" s="729"/>
      <c r="E340" s="730"/>
      <c r="F340" s="731"/>
      <c r="G340" s="732"/>
      <c r="H340" s="676"/>
      <c r="I340" s="733"/>
      <c r="J340" s="733"/>
      <c r="K340" s="739"/>
      <c r="L340" s="341"/>
      <c r="M340" s="781"/>
      <c r="N340" s="782"/>
      <c r="O340" s="64"/>
      <c r="P340" s="206"/>
      <c r="Q340" s="736"/>
      <c r="R340" s="737"/>
      <c r="S340" s="737"/>
      <c r="T340" s="737"/>
      <c r="U340" s="737"/>
      <c r="V340" s="737"/>
      <c r="W340" s="737"/>
      <c r="X340" s="738"/>
      <c r="Y340" s="64"/>
      <c r="Z340" s="64" t="b">
        <f t="shared" si="19"/>
        <v>1</v>
      </c>
      <c r="AA340" s="64" t="b">
        <f t="shared" si="20"/>
        <v>0</v>
      </c>
      <c r="AB340" s="64" t="b">
        <f t="shared" si="17"/>
        <v>0</v>
      </c>
      <c r="AH340" s="55" t="b">
        <f t="shared" si="18"/>
        <v>0</v>
      </c>
    </row>
    <row r="341" spans="1:34" ht="42.75" customHeight="1" x14ac:dyDescent="0.3">
      <c r="A341" s="175"/>
      <c r="B341" s="676" t="s">
        <v>194</v>
      </c>
      <c r="C341" s="677"/>
      <c r="D341" s="729"/>
      <c r="E341" s="730"/>
      <c r="F341" s="731"/>
      <c r="G341" s="732"/>
      <c r="H341" s="676"/>
      <c r="I341" s="733"/>
      <c r="J341" s="733"/>
      <c r="K341" s="739"/>
      <c r="L341" s="341"/>
      <c r="M341" s="781"/>
      <c r="N341" s="782"/>
      <c r="O341" s="64"/>
      <c r="P341" s="206"/>
      <c r="Q341" s="736"/>
      <c r="R341" s="737"/>
      <c r="S341" s="737"/>
      <c r="T341" s="737"/>
      <c r="U341" s="737"/>
      <c r="V341" s="737"/>
      <c r="W341" s="737"/>
      <c r="X341" s="738"/>
      <c r="Y341" s="64"/>
      <c r="Z341" s="64" t="b">
        <f t="shared" si="19"/>
        <v>1</v>
      </c>
      <c r="AA341" s="64" t="b">
        <f t="shared" si="20"/>
        <v>0</v>
      </c>
      <c r="AB341" s="64" t="b">
        <f t="shared" si="17"/>
        <v>0</v>
      </c>
      <c r="AH341" s="55" t="b">
        <f t="shared" si="18"/>
        <v>0</v>
      </c>
    </row>
    <row r="342" spans="1:34" ht="42.75" customHeight="1" x14ac:dyDescent="0.3">
      <c r="A342" s="175"/>
      <c r="B342" s="676" t="s">
        <v>194</v>
      </c>
      <c r="C342" s="677"/>
      <c r="D342" s="729"/>
      <c r="E342" s="730"/>
      <c r="F342" s="731"/>
      <c r="G342" s="732"/>
      <c r="H342" s="676"/>
      <c r="I342" s="733"/>
      <c r="J342" s="733"/>
      <c r="K342" s="739"/>
      <c r="L342" s="341"/>
      <c r="M342" s="781"/>
      <c r="N342" s="782"/>
      <c r="O342" s="194"/>
      <c r="P342" s="206"/>
      <c r="Q342" s="736"/>
      <c r="R342" s="737"/>
      <c r="S342" s="737"/>
      <c r="T342" s="737"/>
      <c r="U342" s="737"/>
      <c r="V342" s="737"/>
      <c r="W342" s="737"/>
      <c r="X342" s="738"/>
      <c r="Y342" s="64"/>
      <c r="Z342" s="64" t="b">
        <f t="shared" si="19"/>
        <v>1</v>
      </c>
      <c r="AA342" s="64" t="b">
        <f t="shared" si="20"/>
        <v>0</v>
      </c>
      <c r="AB342" s="64" t="b">
        <f t="shared" si="17"/>
        <v>0</v>
      </c>
      <c r="AH342" s="55" t="b">
        <f t="shared" si="18"/>
        <v>0</v>
      </c>
    </row>
    <row r="343" spans="1:34" ht="42.75" customHeight="1" x14ac:dyDescent="0.3">
      <c r="A343" s="175"/>
      <c r="B343" s="676" t="s">
        <v>194</v>
      </c>
      <c r="C343" s="677"/>
      <c r="D343" s="729"/>
      <c r="E343" s="730"/>
      <c r="F343" s="731"/>
      <c r="G343" s="732"/>
      <c r="H343" s="676"/>
      <c r="I343" s="733"/>
      <c r="J343" s="733"/>
      <c r="K343" s="739"/>
      <c r="L343" s="341"/>
      <c r="M343" s="781"/>
      <c r="N343" s="782"/>
      <c r="O343" s="64"/>
      <c r="P343" s="206"/>
      <c r="Q343" s="736"/>
      <c r="R343" s="737"/>
      <c r="S343" s="737"/>
      <c r="T343" s="737"/>
      <c r="U343" s="737"/>
      <c r="V343" s="737"/>
      <c r="W343" s="737"/>
      <c r="X343" s="738"/>
      <c r="Y343" s="64"/>
      <c r="Z343" s="64" t="b">
        <f t="shared" si="19"/>
        <v>1</v>
      </c>
      <c r="AA343" s="64" t="b">
        <f t="shared" si="20"/>
        <v>0</v>
      </c>
      <c r="AB343" s="64" t="b">
        <f t="shared" si="17"/>
        <v>0</v>
      </c>
      <c r="AH343" s="55" t="b">
        <f t="shared" si="18"/>
        <v>0</v>
      </c>
    </row>
    <row r="344" spans="1:34" ht="42.75" customHeight="1" x14ac:dyDescent="0.3">
      <c r="A344" s="175"/>
      <c r="B344" s="676" t="s">
        <v>194</v>
      </c>
      <c r="C344" s="677"/>
      <c r="D344" s="729"/>
      <c r="E344" s="730"/>
      <c r="F344" s="731"/>
      <c r="G344" s="732"/>
      <c r="H344" s="676"/>
      <c r="I344" s="733"/>
      <c r="J344" s="733"/>
      <c r="K344" s="739"/>
      <c r="L344" s="341"/>
      <c r="M344" s="781"/>
      <c r="N344" s="782"/>
      <c r="O344" s="64"/>
      <c r="P344" s="206"/>
      <c r="Q344" s="736"/>
      <c r="R344" s="737"/>
      <c r="S344" s="737"/>
      <c r="T344" s="737"/>
      <c r="U344" s="737"/>
      <c r="V344" s="737"/>
      <c r="W344" s="737"/>
      <c r="X344" s="738"/>
      <c r="Y344" s="64"/>
      <c r="Z344" s="64" t="b">
        <f t="shared" si="19"/>
        <v>1</v>
      </c>
      <c r="AA344" s="64" t="b">
        <f t="shared" si="20"/>
        <v>0</v>
      </c>
      <c r="AB344" s="64" t="b">
        <f t="shared" si="17"/>
        <v>0</v>
      </c>
      <c r="AH344" s="55" t="b">
        <f t="shared" si="18"/>
        <v>0</v>
      </c>
    </row>
    <row r="345" spans="1:34" ht="42.75" customHeight="1" x14ac:dyDescent="0.3">
      <c r="A345" s="175"/>
      <c r="B345" s="676" t="s">
        <v>194</v>
      </c>
      <c r="C345" s="677"/>
      <c r="D345" s="729"/>
      <c r="E345" s="730"/>
      <c r="F345" s="731"/>
      <c r="G345" s="732"/>
      <c r="H345" s="676"/>
      <c r="I345" s="733"/>
      <c r="J345" s="733"/>
      <c r="K345" s="739"/>
      <c r="L345" s="341"/>
      <c r="M345" s="781"/>
      <c r="N345" s="782"/>
      <c r="O345" s="64"/>
      <c r="P345" s="206"/>
      <c r="Q345" s="736"/>
      <c r="R345" s="737"/>
      <c r="S345" s="737"/>
      <c r="T345" s="737"/>
      <c r="U345" s="737"/>
      <c r="V345" s="737"/>
      <c r="W345" s="737"/>
      <c r="X345" s="738"/>
      <c r="Y345" s="64"/>
      <c r="Z345" s="64" t="b">
        <f t="shared" si="19"/>
        <v>1</v>
      </c>
      <c r="AA345" s="64" t="b">
        <f t="shared" si="20"/>
        <v>0</v>
      </c>
      <c r="AB345" s="64" t="b">
        <f t="shared" si="17"/>
        <v>0</v>
      </c>
      <c r="AH345" s="55" t="b">
        <f t="shared" si="18"/>
        <v>0</v>
      </c>
    </row>
    <row r="346" spans="1:34" ht="42.75" customHeight="1" x14ac:dyDescent="0.3">
      <c r="A346" s="175"/>
      <c r="B346" s="676" t="s">
        <v>194</v>
      </c>
      <c r="C346" s="677"/>
      <c r="D346" s="729"/>
      <c r="E346" s="730"/>
      <c r="F346" s="731"/>
      <c r="G346" s="732"/>
      <c r="H346" s="676"/>
      <c r="I346" s="733"/>
      <c r="J346" s="733"/>
      <c r="K346" s="739"/>
      <c r="L346" s="341"/>
      <c r="M346" s="781"/>
      <c r="N346" s="782"/>
      <c r="O346" s="64"/>
      <c r="P346" s="206"/>
      <c r="Q346" s="736"/>
      <c r="R346" s="737"/>
      <c r="S346" s="737"/>
      <c r="T346" s="737"/>
      <c r="U346" s="737"/>
      <c r="V346" s="737"/>
      <c r="W346" s="737"/>
      <c r="X346" s="738"/>
      <c r="Y346" s="64"/>
      <c r="Z346" s="64" t="b">
        <f t="shared" si="19"/>
        <v>1</v>
      </c>
      <c r="AA346" s="64" t="b">
        <f t="shared" si="20"/>
        <v>0</v>
      </c>
      <c r="AB346" s="64" t="b">
        <f t="shared" si="17"/>
        <v>0</v>
      </c>
      <c r="AH346" s="55" t="b">
        <f t="shared" si="18"/>
        <v>0</v>
      </c>
    </row>
    <row r="347" spans="1:34" ht="42.75" customHeight="1" x14ac:dyDescent="0.3">
      <c r="A347" s="175"/>
      <c r="B347" s="676" t="s">
        <v>194</v>
      </c>
      <c r="C347" s="677"/>
      <c r="D347" s="729"/>
      <c r="E347" s="730"/>
      <c r="F347" s="731"/>
      <c r="G347" s="732"/>
      <c r="H347" s="676"/>
      <c r="I347" s="733"/>
      <c r="J347" s="733"/>
      <c r="K347" s="739"/>
      <c r="L347" s="341"/>
      <c r="M347" s="781"/>
      <c r="N347" s="782"/>
      <c r="O347" s="194"/>
      <c r="P347" s="206"/>
      <c r="Q347" s="736"/>
      <c r="R347" s="737"/>
      <c r="S347" s="737"/>
      <c r="T347" s="737"/>
      <c r="U347" s="737"/>
      <c r="V347" s="737"/>
      <c r="W347" s="737"/>
      <c r="X347" s="738"/>
      <c r="Y347" s="64"/>
      <c r="Z347" s="64" t="b">
        <f t="shared" si="19"/>
        <v>1</v>
      </c>
      <c r="AA347" s="64" t="b">
        <f t="shared" si="20"/>
        <v>0</v>
      </c>
      <c r="AB347" s="64" t="b">
        <f t="shared" si="17"/>
        <v>0</v>
      </c>
      <c r="AH347" s="55" t="b">
        <f t="shared" si="18"/>
        <v>0</v>
      </c>
    </row>
    <row r="348" spans="1:34" ht="42.75" customHeight="1" x14ac:dyDescent="0.3">
      <c r="A348" s="175"/>
      <c r="B348" s="676" t="s">
        <v>194</v>
      </c>
      <c r="C348" s="677"/>
      <c r="D348" s="729"/>
      <c r="E348" s="730"/>
      <c r="F348" s="731"/>
      <c r="G348" s="732"/>
      <c r="H348" s="676"/>
      <c r="I348" s="733"/>
      <c r="J348" s="733"/>
      <c r="K348" s="739"/>
      <c r="L348" s="341"/>
      <c r="M348" s="781"/>
      <c r="N348" s="782"/>
      <c r="O348" s="64"/>
      <c r="P348" s="206"/>
      <c r="Q348" s="736"/>
      <c r="R348" s="737"/>
      <c r="S348" s="737"/>
      <c r="T348" s="737"/>
      <c r="U348" s="737"/>
      <c r="V348" s="737"/>
      <c r="W348" s="737"/>
      <c r="X348" s="738"/>
      <c r="Y348" s="64"/>
      <c r="Z348" s="64" t="b">
        <f t="shared" si="19"/>
        <v>1</v>
      </c>
      <c r="AA348" s="64" t="b">
        <f t="shared" si="20"/>
        <v>0</v>
      </c>
      <c r="AB348" s="64" t="b">
        <f t="shared" si="17"/>
        <v>0</v>
      </c>
      <c r="AH348" s="55" t="b">
        <f t="shared" si="18"/>
        <v>0</v>
      </c>
    </row>
    <row r="349" spans="1:34" ht="42.75" customHeight="1" x14ac:dyDescent="0.3">
      <c r="A349" s="175"/>
      <c r="B349" s="676" t="s">
        <v>194</v>
      </c>
      <c r="C349" s="677"/>
      <c r="D349" s="729"/>
      <c r="E349" s="730"/>
      <c r="F349" s="731"/>
      <c r="G349" s="732"/>
      <c r="H349" s="676"/>
      <c r="I349" s="733"/>
      <c r="J349" s="733"/>
      <c r="K349" s="739"/>
      <c r="L349" s="341"/>
      <c r="M349" s="781"/>
      <c r="N349" s="782"/>
      <c r="O349" s="64"/>
      <c r="P349" s="206"/>
      <c r="Q349" s="736"/>
      <c r="R349" s="737"/>
      <c r="S349" s="737"/>
      <c r="T349" s="737"/>
      <c r="U349" s="737"/>
      <c r="V349" s="737"/>
      <c r="W349" s="737"/>
      <c r="X349" s="738"/>
      <c r="Y349" s="64"/>
      <c r="Z349" s="64" t="b">
        <f t="shared" si="19"/>
        <v>1</v>
      </c>
      <c r="AA349" s="64" t="b">
        <f t="shared" si="20"/>
        <v>0</v>
      </c>
      <c r="AB349" s="64" t="b">
        <f t="shared" si="17"/>
        <v>0</v>
      </c>
      <c r="AH349" s="55" t="b">
        <f t="shared" si="18"/>
        <v>0</v>
      </c>
    </row>
    <row r="350" spans="1:34" ht="42.75" customHeight="1" x14ac:dyDescent="0.3">
      <c r="A350" s="175"/>
      <c r="B350" s="676" t="s">
        <v>194</v>
      </c>
      <c r="C350" s="677"/>
      <c r="D350" s="729"/>
      <c r="E350" s="730"/>
      <c r="F350" s="731"/>
      <c r="G350" s="732"/>
      <c r="H350" s="676"/>
      <c r="I350" s="733"/>
      <c r="J350" s="733"/>
      <c r="K350" s="677"/>
      <c r="L350" s="341"/>
      <c r="M350" s="781"/>
      <c r="N350" s="782"/>
      <c r="O350" s="64"/>
      <c r="P350" s="206"/>
      <c r="Q350" s="736"/>
      <c r="R350" s="737"/>
      <c r="S350" s="737"/>
      <c r="T350" s="737"/>
      <c r="U350" s="737"/>
      <c r="V350" s="737"/>
      <c r="W350" s="737"/>
      <c r="X350" s="738"/>
      <c r="Y350" s="64"/>
      <c r="Z350" s="64" t="b">
        <f t="shared" si="19"/>
        <v>1</v>
      </c>
      <c r="AA350" s="64" t="b">
        <f t="shared" si="20"/>
        <v>0</v>
      </c>
      <c r="AB350" s="64" t="b">
        <f t="shared" si="17"/>
        <v>0</v>
      </c>
      <c r="AH350" s="55" t="b">
        <f t="shared" si="18"/>
        <v>0</v>
      </c>
    </row>
    <row r="351" spans="1:34" ht="42.75" customHeight="1" x14ac:dyDescent="0.3">
      <c r="A351" s="175"/>
      <c r="B351" s="676" t="s">
        <v>194</v>
      </c>
      <c r="C351" s="677"/>
      <c r="D351" s="729"/>
      <c r="E351" s="730"/>
      <c r="F351" s="731"/>
      <c r="G351" s="732"/>
      <c r="H351" s="676"/>
      <c r="I351" s="733"/>
      <c r="J351" s="733"/>
      <c r="K351" s="677"/>
      <c r="L351" s="341"/>
      <c r="M351" s="781"/>
      <c r="N351" s="782"/>
      <c r="O351" s="64"/>
      <c r="P351" s="206"/>
      <c r="Q351" s="736"/>
      <c r="R351" s="737"/>
      <c r="S351" s="737"/>
      <c r="T351" s="737"/>
      <c r="U351" s="737"/>
      <c r="V351" s="737"/>
      <c r="W351" s="737"/>
      <c r="X351" s="738"/>
      <c r="Y351" s="64"/>
      <c r="Z351" s="64" t="b">
        <f t="shared" si="19"/>
        <v>1</v>
      </c>
      <c r="AA351" s="64" t="b">
        <f t="shared" si="20"/>
        <v>0</v>
      </c>
      <c r="AB351" s="64" t="b">
        <f t="shared" si="17"/>
        <v>0</v>
      </c>
      <c r="AH351" s="55" t="b">
        <f t="shared" si="18"/>
        <v>0</v>
      </c>
    </row>
    <row r="352" spans="1:34" ht="42.75" customHeight="1" x14ac:dyDescent="0.3">
      <c r="A352" s="175"/>
      <c r="B352" s="676" t="s">
        <v>194</v>
      </c>
      <c r="C352" s="677"/>
      <c r="D352" s="729"/>
      <c r="E352" s="730"/>
      <c r="F352" s="731"/>
      <c r="G352" s="732"/>
      <c r="H352" s="676"/>
      <c r="I352" s="733"/>
      <c r="J352" s="733"/>
      <c r="K352" s="739"/>
      <c r="L352" s="341"/>
      <c r="M352" s="781"/>
      <c r="N352" s="782"/>
      <c r="O352" s="64"/>
      <c r="P352" s="206"/>
      <c r="Q352" s="736"/>
      <c r="R352" s="737"/>
      <c r="S352" s="737"/>
      <c r="T352" s="737"/>
      <c r="U352" s="737"/>
      <c r="V352" s="737"/>
      <c r="W352" s="737"/>
      <c r="X352" s="738"/>
      <c r="Y352" s="64"/>
      <c r="Z352" s="64" t="b">
        <f t="shared" si="19"/>
        <v>1</v>
      </c>
      <c r="AA352" s="64" t="b">
        <f t="shared" si="20"/>
        <v>0</v>
      </c>
      <c r="AB352" s="64" t="b">
        <f t="shared" si="17"/>
        <v>0</v>
      </c>
      <c r="AH352" s="55" t="b">
        <f t="shared" si="18"/>
        <v>0</v>
      </c>
    </row>
    <row r="353" spans="1:34" ht="42.75" customHeight="1" x14ac:dyDescent="0.3">
      <c r="A353" s="175"/>
      <c r="B353" s="676" t="s">
        <v>194</v>
      </c>
      <c r="C353" s="677"/>
      <c r="D353" s="729"/>
      <c r="E353" s="730"/>
      <c r="F353" s="731"/>
      <c r="G353" s="732"/>
      <c r="H353" s="676"/>
      <c r="I353" s="733"/>
      <c r="J353" s="733"/>
      <c r="K353" s="739"/>
      <c r="L353" s="341"/>
      <c r="M353" s="781"/>
      <c r="N353" s="782"/>
      <c r="O353" s="64"/>
      <c r="P353" s="206"/>
      <c r="Q353" s="736"/>
      <c r="R353" s="737"/>
      <c r="S353" s="737"/>
      <c r="T353" s="737"/>
      <c r="U353" s="737"/>
      <c r="V353" s="737"/>
      <c r="W353" s="737"/>
      <c r="X353" s="738"/>
      <c r="Y353" s="64"/>
      <c r="Z353" s="64" t="b">
        <f t="shared" si="19"/>
        <v>1</v>
      </c>
      <c r="AA353" s="64" t="b">
        <f t="shared" si="20"/>
        <v>0</v>
      </c>
      <c r="AB353" s="64" t="b">
        <f t="shared" si="17"/>
        <v>0</v>
      </c>
      <c r="AH353" s="55" t="b">
        <f t="shared" si="18"/>
        <v>0</v>
      </c>
    </row>
    <row r="354" spans="1:34" ht="42.75" customHeight="1" x14ac:dyDescent="0.3">
      <c r="A354" s="175"/>
      <c r="B354" s="676" t="s">
        <v>194</v>
      </c>
      <c r="C354" s="677"/>
      <c r="D354" s="729"/>
      <c r="E354" s="730"/>
      <c r="F354" s="731"/>
      <c r="G354" s="732"/>
      <c r="H354" s="676"/>
      <c r="I354" s="733"/>
      <c r="J354" s="733"/>
      <c r="K354" s="739"/>
      <c r="L354" s="341"/>
      <c r="M354" s="781"/>
      <c r="N354" s="782"/>
      <c r="O354" s="64"/>
      <c r="P354" s="206"/>
      <c r="Q354" s="736"/>
      <c r="R354" s="737"/>
      <c r="S354" s="737"/>
      <c r="T354" s="737"/>
      <c r="U354" s="737"/>
      <c r="V354" s="737"/>
      <c r="W354" s="737"/>
      <c r="X354" s="738"/>
      <c r="Y354" s="64"/>
      <c r="Z354" s="64" t="b">
        <f t="shared" si="19"/>
        <v>1</v>
      </c>
      <c r="AA354" s="64" t="b">
        <f t="shared" si="20"/>
        <v>0</v>
      </c>
      <c r="AB354" s="64" t="b">
        <f t="shared" si="17"/>
        <v>0</v>
      </c>
      <c r="AH354" s="55" t="b">
        <f t="shared" si="18"/>
        <v>0</v>
      </c>
    </row>
    <row r="355" spans="1:34" ht="42.75" customHeight="1" x14ac:dyDescent="0.3">
      <c r="A355" s="175"/>
      <c r="B355" s="676" t="s">
        <v>194</v>
      </c>
      <c r="C355" s="677"/>
      <c r="D355" s="729"/>
      <c r="E355" s="730"/>
      <c r="F355" s="731"/>
      <c r="G355" s="732"/>
      <c r="H355" s="676"/>
      <c r="I355" s="733"/>
      <c r="J355" s="733"/>
      <c r="K355" s="739"/>
      <c r="L355" s="341"/>
      <c r="M355" s="781"/>
      <c r="N355" s="782"/>
      <c r="O355" s="64"/>
      <c r="P355" s="206"/>
      <c r="Q355" s="736"/>
      <c r="R355" s="737"/>
      <c r="S355" s="737"/>
      <c r="T355" s="737"/>
      <c r="U355" s="737"/>
      <c r="V355" s="737"/>
      <c r="W355" s="737"/>
      <c r="X355" s="738"/>
      <c r="Y355" s="64"/>
      <c r="Z355" s="64" t="b">
        <f t="shared" si="19"/>
        <v>1</v>
      </c>
      <c r="AA355" s="64" t="b">
        <f t="shared" si="20"/>
        <v>0</v>
      </c>
      <c r="AB355" s="64" t="b">
        <f t="shared" si="17"/>
        <v>0</v>
      </c>
      <c r="AH355" s="55" t="b">
        <f t="shared" si="18"/>
        <v>0</v>
      </c>
    </row>
    <row r="356" spans="1:34" ht="42.75" customHeight="1" x14ac:dyDescent="0.3">
      <c r="A356" s="175"/>
      <c r="B356" s="676" t="s">
        <v>194</v>
      </c>
      <c r="C356" s="677"/>
      <c r="D356" s="729"/>
      <c r="E356" s="730"/>
      <c r="F356" s="731"/>
      <c r="G356" s="732"/>
      <c r="H356" s="676"/>
      <c r="I356" s="733"/>
      <c r="J356" s="733"/>
      <c r="K356" s="739"/>
      <c r="L356" s="341"/>
      <c r="M356" s="781"/>
      <c r="N356" s="782"/>
      <c r="O356" s="64"/>
      <c r="P356" s="206"/>
      <c r="Q356" s="736"/>
      <c r="R356" s="737"/>
      <c r="S356" s="737"/>
      <c r="T356" s="737"/>
      <c r="U356" s="737"/>
      <c r="V356" s="737"/>
      <c r="W356" s="737"/>
      <c r="X356" s="738"/>
      <c r="Y356" s="64"/>
      <c r="Z356" s="64" t="b">
        <f t="shared" si="19"/>
        <v>1</v>
      </c>
      <c r="AA356" s="64" t="b">
        <f t="shared" si="20"/>
        <v>0</v>
      </c>
      <c r="AB356" s="64" t="b">
        <f t="shared" si="17"/>
        <v>0</v>
      </c>
      <c r="AH356" s="55" t="b">
        <f t="shared" si="18"/>
        <v>0</v>
      </c>
    </row>
    <row r="357" spans="1:34" ht="42.75" customHeight="1" x14ac:dyDescent="0.3">
      <c r="A357" s="175"/>
      <c r="B357" s="676" t="s">
        <v>194</v>
      </c>
      <c r="C357" s="677"/>
      <c r="D357" s="729"/>
      <c r="E357" s="730"/>
      <c r="F357" s="731"/>
      <c r="G357" s="732"/>
      <c r="H357" s="676"/>
      <c r="I357" s="733"/>
      <c r="J357" s="733"/>
      <c r="K357" s="739"/>
      <c r="L357" s="341"/>
      <c r="M357" s="781"/>
      <c r="N357" s="782"/>
      <c r="O357" s="194"/>
      <c r="P357" s="206"/>
      <c r="Q357" s="736"/>
      <c r="R357" s="737"/>
      <c r="S357" s="737"/>
      <c r="T357" s="737"/>
      <c r="U357" s="737"/>
      <c r="V357" s="737"/>
      <c r="W357" s="737"/>
      <c r="X357" s="738"/>
      <c r="Y357" s="64"/>
      <c r="Z357" s="64" t="b">
        <f t="shared" si="19"/>
        <v>1</v>
      </c>
      <c r="AA357" s="64" t="b">
        <f t="shared" si="20"/>
        <v>0</v>
      </c>
      <c r="AB357" s="64" t="b">
        <f t="shared" si="17"/>
        <v>0</v>
      </c>
      <c r="AH357" s="55" t="b">
        <f t="shared" si="18"/>
        <v>0</v>
      </c>
    </row>
    <row r="358" spans="1:34" ht="42.75" customHeight="1" x14ac:dyDescent="0.3">
      <c r="A358" s="175"/>
      <c r="B358" s="676" t="s">
        <v>194</v>
      </c>
      <c r="C358" s="677"/>
      <c r="D358" s="729"/>
      <c r="E358" s="730"/>
      <c r="F358" s="731"/>
      <c r="G358" s="732"/>
      <c r="H358" s="676"/>
      <c r="I358" s="733"/>
      <c r="J358" s="733"/>
      <c r="K358" s="739"/>
      <c r="L358" s="341"/>
      <c r="M358" s="781"/>
      <c r="N358" s="782"/>
      <c r="O358" s="64"/>
      <c r="P358" s="206"/>
      <c r="Q358" s="736"/>
      <c r="R358" s="737"/>
      <c r="S358" s="737"/>
      <c r="T358" s="737"/>
      <c r="U358" s="737"/>
      <c r="V358" s="737"/>
      <c r="W358" s="737"/>
      <c r="X358" s="738"/>
      <c r="Y358" s="64"/>
      <c r="Z358" s="64" t="b">
        <f t="shared" si="19"/>
        <v>1</v>
      </c>
      <c r="AA358" s="64" t="b">
        <f t="shared" si="20"/>
        <v>0</v>
      </c>
      <c r="AB358" s="64" t="b">
        <f t="shared" si="17"/>
        <v>0</v>
      </c>
      <c r="AH358" s="55" t="b">
        <f t="shared" si="18"/>
        <v>0</v>
      </c>
    </row>
    <row r="359" spans="1:34" ht="42.75" customHeight="1" x14ac:dyDescent="0.3">
      <c r="A359" s="175"/>
      <c r="B359" s="676" t="s">
        <v>194</v>
      </c>
      <c r="C359" s="677"/>
      <c r="D359" s="729"/>
      <c r="E359" s="730"/>
      <c r="F359" s="731"/>
      <c r="G359" s="732"/>
      <c r="H359" s="676"/>
      <c r="I359" s="733"/>
      <c r="J359" s="733"/>
      <c r="K359" s="739"/>
      <c r="L359" s="341"/>
      <c r="M359" s="781"/>
      <c r="N359" s="782"/>
      <c r="O359" s="64"/>
      <c r="P359" s="206"/>
      <c r="Q359" s="736"/>
      <c r="R359" s="737"/>
      <c r="S359" s="737"/>
      <c r="T359" s="737"/>
      <c r="U359" s="737"/>
      <c r="V359" s="737"/>
      <c r="W359" s="737"/>
      <c r="X359" s="738"/>
      <c r="Y359" s="64"/>
      <c r="Z359" s="64" t="b">
        <f t="shared" si="19"/>
        <v>1</v>
      </c>
      <c r="AA359" s="64" t="b">
        <f t="shared" si="20"/>
        <v>0</v>
      </c>
      <c r="AB359" s="64" t="b">
        <f t="shared" si="17"/>
        <v>0</v>
      </c>
      <c r="AH359" s="55" t="b">
        <f t="shared" si="18"/>
        <v>0</v>
      </c>
    </row>
    <row r="360" spans="1:34" ht="42.75" customHeight="1" x14ac:dyDescent="0.3">
      <c r="A360" s="175"/>
      <c r="B360" s="676" t="s">
        <v>194</v>
      </c>
      <c r="C360" s="677"/>
      <c r="D360" s="729"/>
      <c r="E360" s="730"/>
      <c r="F360" s="731"/>
      <c r="G360" s="732"/>
      <c r="H360" s="676"/>
      <c r="I360" s="733"/>
      <c r="J360" s="733"/>
      <c r="K360" s="677"/>
      <c r="L360" s="341"/>
      <c r="M360" s="781"/>
      <c r="N360" s="782"/>
      <c r="O360" s="64"/>
      <c r="P360" s="206"/>
      <c r="Q360" s="736"/>
      <c r="R360" s="737"/>
      <c r="S360" s="737"/>
      <c r="T360" s="737"/>
      <c r="U360" s="737"/>
      <c r="V360" s="737"/>
      <c r="W360" s="737"/>
      <c r="X360" s="738"/>
      <c r="Y360" s="64"/>
      <c r="Z360" s="64" t="b">
        <f t="shared" si="19"/>
        <v>1</v>
      </c>
      <c r="AA360" s="64" t="b">
        <f t="shared" si="20"/>
        <v>0</v>
      </c>
      <c r="AB360" s="64" t="b">
        <f t="shared" si="17"/>
        <v>0</v>
      </c>
      <c r="AH360" s="55" t="b">
        <f t="shared" si="18"/>
        <v>0</v>
      </c>
    </row>
    <row r="361" spans="1:34" ht="42.75" customHeight="1" x14ac:dyDescent="0.3">
      <c r="A361" s="175"/>
      <c r="B361" s="676" t="s">
        <v>194</v>
      </c>
      <c r="C361" s="677"/>
      <c r="D361" s="729"/>
      <c r="E361" s="730"/>
      <c r="F361" s="731"/>
      <c r="G361" s="732"/>
      <c r="H361" s="676"/>
      <c r="I361" s="733"/>
      <c r="J361" s="733"/>
      <c r="K361" s="677"/>
      <c r="L361" s="341"/>
      <c r="M361" s="781"/>
      <c r="N361" s="782"/>
      <c r="O361" s="64"/>
      <c r="P361" s="206"/>
      <c r="Q361" s="736"/>
      <c r="R361" s="737"/>
      <c r="S361" s="737"/>
      <c r="T361" s="737"/>
      <c r="U361" s="737"/>
      <c r="V361" s="737"/>
      <c r="W361" s="737"/>
      <c r="X361" s="738"/>
      <c r="Y361" s="64"/>
      <c r="Z361" s="64" t="b">
        <f t="shared" si="19"/>
        <v>1</v>
      </c>
      <c r="AA361" s="64" t="b">
        <f t="shared" si="20"/>
        <v>0</v>
      </c>
      <c r="AB361" s="64" t="b">
        <f t="shared" si="17"/>
        <v>0</v>
      </c>
      <c r="AH361" s="55" t="b">
        <f t="shared" si="18"/>
        <v>0</v>
      </c>
    </row>
    <row r="362" spans="1:34" ht="42.75" customHeight="1" x14ac:dyDescent="0.3">
      <c r="A362" s="175"/>
      <c r="B362" s="676" t="s">
        <v>194</v>
      </c>
      <c r="C362" s="677"/>
      <c r="D362" s="729"/>
      <c r="E362" s="730"/>
      <c r="F362" s="731"/>
      <c r="G362" s="732"/>
      <c r="H362" s="676"/>
      <c r="I362" s="733"/>
      <c r="J362" s="733"/>
      <c r="K362" s="739"/>
      <c r="L362" s="341"/>
      <c r="M362" s="781"/>
      <c r="N362" s="782"/>
      <c r="O362" s="64"/>
      <c r="P362" s="206"/>
      <c r="Q362" s="736"/>
      <c r="R362" s="737"/>
      <c r="S362" s="737"/>
      <c r="T362" s="737"/>
      <c r="U362" s="737"/>
      <c r="V362" s="737"/>
      <c r="W362" s="737"/>
      <c r="X362" s="738"/>
      <c r="Y362" s="64"/>
      <c r="Z362" s="64" t="b">
        <f t="shared" si="19"/>
        <v>1</v>
      </c>
      <c r="AA362" s="64" t="b">
        <f t="shared" si="20"/>
        <v>0</v>
      </c>
      <c r="AB362" s="64" t="b">
        <f t="shared" si="17"/>
        <v>0</v>
      </c>
      <c r="AH362" s="55" t="b">
        <f t="shared" si="18"/>
        <v>0</v>
      </c>
    </row>
    <row r="363" spans="1:34" ht="42.75" customHeight="1" x14ac:dyDescent="0.3">
      <c r="A363" s="175"/>
      <c r="B363" s="676" t="s">
        <v>194</v>
      </c>
      <c r="C363" s="677"/>
      <c r="D363" s="729"/>
      <c r="E363" s="730"/>
      <c r="F363" s="731"/>
      <c r="G363" s="732"/>
      <c r="H363" s="676"/>
      <c r="I363" s="733"/>
      <c r="J363" s="733"/>
      <c r="K363" s="739"/>
      <c r="L363" s="341"/>
      <c r="M363" s="781"/>
      <c r="N363" s="782"/>
      <c r="O363" s="64"/>
      <c r="P363" s="206"/>
      <c r="Q363" s="736"/>
      <c r="R363" s="737"/>
      <c r="S363" s="737"/>
      <c r="T363" s="737"/>
      <c r="U363" s="737"/>
      <c r="V363" s="737"/>
      <c r="W363" s="737"/>
      <c r="X363" s="738"/>
      <c r="Y363" s="64"/>
      <c r="Z363" s="64" t="b">
        <f t="shared" si="19"/>
        <v>1</v>
      </c>
      <c r="AA363" s="64" t="b">
        <f t="shared" si="20"/>
        <v>0</v>
      </c>
      <c r="AB363" s="64" t="b">
        <f t="shared" si="17"/>
        <v>0</v>
      </c>
      <c r="AH363" s="55" t="b">
        <f t="shared" si="18"/>
        <v>0</v>
      </c>
    </row>
    <row r="364" spans="1:34" ht="42.75" customHeight="1" x14ac:dyDescent="0.3">
      <c r="A364" s="175"/>
      <c r="B364" s="676" t="s">
        <v>194</v>
      </c>
      <c r="C364" s="677"/>
      <c r="D364" s="729"/>
      <c r="E364" s="730"/>
      <c r="F364" s="731"/>
      <c r="G364" s="732"/>
      <c r="H364" s="676"/>
      <c r="I364" s="733"/>
      <c r="J364" s="733"/>
      <c r="K364" s="739"/>
      <c r="L364" s="341"/>
      <c r="M364" s="781"/>
      <c r="N364" s="782"/>
      <c r="O364" s="64"/>
      <c r="P364" s="206"/>
      <c r="Q364" s="736"/>
      <c r="R364" s="737"/>
      <c r="S364" s="737"/>
      <c r="T364" s="737"/>
      <c r="U364" s="737"/>
      <c r="V364" s="737"/>
      <c r="W364" s="737"/>
      <c r="X364" s="738"/>
      <c r="Y364" s="64"/>
      <c r="Z364" s="64" t="b">
        <f t="shared" si="19"/>
        <v>1</v>
      </c>
      <c r="AA364" s="64" t="b">
        <f t="shared" si="20"/>
        <v>0</v>
      </c>
      <c r="AB364" s="64" t="b">
        <f t="shared" si="17"/>
        <v>0</v>
      </c>
      <c r="AH364" s="55" t="b">
        <f t="shared" si="18"/>
        <v>0</v>
      </c>
    </row>
    <row r="365" spans="1:34" ht="42.75" customHeight="1" x14ac:dyDescent="0.3">
      <c r="A365" s="175"/>
      <c r="B365" s="676" t="s">
        <v>194</v>
      </c>
      <c r="C365" s="677"/>
      <c r="D365" s="729"/>
      <c r="E365" s="730"/>
      <c r="F365" s="731"/>
      <c r="G365" s="732"/>
      <c r="H365" s="676"/>
      <c r="I365" s="733"/>
      <c r="J365" s="733"/>
      <c r="K365" s="739"/>
      <c r="L365" s="341"/>
      <c r="M365" s="781"/>
      <c r="N365" s="782"/>
      <c r="O365" s="64"/>
      <c r="P365" s="206"/>
      <c r="Q365" s="736"/>
      <c r="R365" s="737"/>
      <c r="S365" s="737"/>
      <c r="T365" s="737"/>
      <c r="U365" s="737"/>
      <c r="V365" s="737"/>
      <c r="W365" s="737"/>
      <c r="X365" s="738"/>
      <c r="Y365" s="64"/>
      <c r="Z365" s="64" t="b">
        <f t="shared" ref="Z365:Z390" si="21">OR(LEFT(B365,4)="Välj",B365="")</f>
        <v>1</v>
      </c>
      <c r="AA365" s="64" t="b">
        <f t="shared" ref="AA365:AA390" si="22">IF(AND($Z365=FALSE,OR(L365&lt;&gt;"",M365&lt;&gt;"")),FALSE,IF(OR(B365="",LEFT(B365,4)="Välj"),FALSE,TRUE))</f>
        <v>0</v>
      </c>
      <c r="AB365" s="64" t="b">
        <f t="shared" si="17"/>
        <v>0</v>
      </c>
      <c r="AH365" s="55" t="b">
        <f t="shared" si="18"/>
        <v>0</v>
      </c>
    </row>
    <row r="366" spans="1:34" ht="42.75" customHeight="1" x14ac:dyDescent="0.3">
      <c r="A366" s="175"/>
      <c r="B366" s="676" t="s">
        <v>194</v>
      </c>
      <c r="C366" s="677"/>
      <c r="D366" s="729"/>
      <c r="E366" s="730"/>
      <c r="F366" s="731"/>
      <c r="G366" s="732"/>
      <c r="H366" s="676"/>
      <c r="I366" s="733"/>
      <c r="J366" s="733"/>
      <c r="K366" s="739"/>
      <c r="L366" s="341"/>
      <c r="M366" s="781"/>
      <c r="N366" s="782"/>
      <c r="O366" s="64"/>
      <c r="P366" s="206"/>
      <c r="Q366" s="736"/>
      <c r="R366" s="737"/>
      <c r="S366" s="737"/>
      <c r="T366" s="737"/>
      <c r="U366" s="737"/>
      <c r="V366" s="737"/>
      <c r="W366" s="737"/>
      <c r="X366" s="738"/>
      <c r="Y366" s="64"/>
      <c r="Z366" s="64" t="b">
        <f t="shared" si="21"/>
        <v>1</v>
      </c>
      <c r="AA366" s="64" t="b">
        <f t="shared" si="22"/>
        <v>0</v>
      </c>
      <c r="AB366" s="64" t="b">
        <f t="shared" si="17"/>
        <v>0</v>
      </c>
      <c r="AH366" s="55" t="b">
        <f t="shared" si="18"/>
        <v>0</v>
      </c>
    </row>
    <row r="367" spans="1:34" ht="42.75" customHeight="1" x14ac:dyDescent="0.3">
      <c r="A367" s="175"/>
      <c r="B367" s="676" t="s">
        <v>194</v>
      </c>
      <c r="C367" s="677"/>
      <c r="D367" s="729"/>
      <c r="E367" s="730"/>
      <c r="F367" s="731"/>
      <c r="G367" s="732"/>
      <c r="H367" s="676"/>
      <c r="I367" s="733"/>
      <c r="J367" s="733"/>
      <c r="K367" s="739"/>
      <c r="L367" s="341"/>
      <c r="M367" s="781"/>
      <c r="N367" s="782"/>
      <c r="O367" s="194"/>
      <c r="P367" s="206"/>
      <c r="Q367" s="736"/>
      <c r="R367" s="737"/>
      <c r="S367" s="737"/>
      <c r="T367" s="737"/>
      <c r="U367" s="737"/>
      <c r="V367" s="737"/>
      <c r="W367" s="737"/>
      <c r="X367" s="738"/>
      <c r="Y367" s="64"/>
      <c r="Z367" s="64" t="b">
        <f t="shared" si="21"/>
        <v>1</v>
      </c>
      <c r="AA367" s="64" t="b">
        <f t="shared" si="22"/>
        <v>0</v>
      </c>
      <c r="AB367" s="64" t="b">
        <f t="shared" si="17"/>
        <v>0</v>
      </c>
      <c r="AH367" s="55" t="b">
        <f t="shared" si="18"/>
        <v>0</v>
      </c>
    </row>
    <row r="368" spans="1:34" ht="42.75" customHeight="1" x14ac:dyDescent="0.3">
      <c r="A368" s="175"/>
      <c r="B368" s="676" t="s">
        <v>194</v>
      </c>
      <c r="C368" s="677"/>
      <c r="D368" s="729"/>
      <c r="E368" s="730"/>
      <c r="F368" s="731"/>
      <c r="G368" s="732"/>
      <c r="H368" s="676"/>
      <c r="I368" s="733"/>
      <c r="J368" s="733"/>
      <c r="K368" s="739"/>
      <c r="L368" s="341"/>
      <c r="M368" s="781"/>
      <c r="N368" s="782"/>
      <c r="O368" s="64"/>
      <c r="P368" s="206"/>
      <c r="Q368" s="736"/>
      <c r="R368" s="737"/>
      <c r="S368" s="737"/>
      <c r="T368" s="737"/>
      <c r="U368" s="737"/>
      <c r="V368" s="737"/>
      <c r="W368" s="737"/>
      <c r="X368" s="738"/>
      <c r="Y368" s="64"/>
      <c r="Z368" s="64" t="b">
        <f t="shared" si="21"/>
        <v>1</v>
      </c>
      <c r="AA368" s="64" t="b">
        <f t="shared" si="22"/>
        <v>0</v>
      </c>
      <c r="AB368" s="64" t="b">
        <f t="shared" si="17"/>
        <v>0</v>
      </c>
      <c r="AH368" s="55" t="b">
        <f t="shared" si="18"/>
        <v>0</v>
      </c>
    </row>
    <row r="369" spans="1:34" ht="42.75" customHeight="1" x14ac:dyDescent="0.3">
      <c r="A369" s="175"/>
      <c r="B369" s="676" t="s">
        <v>194</v>
      </c>
      <c r="C369" s="677"/>
      <c r="D369" s="729"/>
      <c r="E369" s="730"/>
      <c r="F369" s="731"/>
      <c r="G369" s="732"/>
      <c r="H369" s="676"/>
      <c r="I369" s="733"/>
      <c r="J369" s="733"/>
      <c r="K369" s="739"/>
      <c r="L369" s="341"/>
      <c r="M369" s="781"/>
      <c r="N369" s="782"/>
      <c r="O369" s="64"/>
      <c r="P369" s="206"/>
      <c r="Q369" s="736"/>
      <c r="R369" s="737"/>
      <c r="S369" s="737"/>
      <c r="T369" s="737"/>
      <c r="U369" s="737"/>
      <c r="V369" s="737"/>
      <c r="W369" s="737"/>
      <c r="X369" s="738"/>
      <c r="Y369" s="64"/>
      <c r="Z369" s="64" t="b">
        <f t="shared" si="21"/>
        <v>1</v>
      </c>
      <c r="AA369" s="64" t="b">
        <f t="shared" si="22"/>
        <v>0</v>
      </c>
      <c r="AB369" s="64" t="b">
        <f t="shared" si="17"/>
        <v>0</v>
      </c>
      <c r="AH369" s="55" t="b">
        <f t="shared" si="18"/>
        <v>0</v>
      </c>
    </row>
    <row r="370" spans="1:34" ht="42.75" customHeight="1" x14ac:dyDescent="0.3">
      <c r="A370" s="175"/>
      <c r="B370" s="676" t="s">
        <v>194</v>
      </c>
      <c r="C370" s="677"/>
      <c r="D370" s="729"/>
      <c r="E370" s="730"/>
      <c r="F370" s="731"/>
      <c r="G370" s="732"/>
      <c r="H370" s="676"/>
      <c r="I370" s="733"/>
      <c r="J370" s="733"/>
      <c r="K370" s="677"/>
      <c r="L370" s="341"/>
      <c r="M370" s="781"/>
      <c r="N370" s="782"/>
      <c r="O370" s="64"/>
      <c r="P370" s="206"/>
      <c r="Q370" s="736"/>
      <c r="R370" s="737"/>
      <c r="S370" s="737"/>
      <c r="T370" s="737"/>
      <c r="U370" s="737"/>
      <c r="V370" s="737"/>
      <c r="W370" s="737"/>
      <c r="X370" s="738"/>
      <c r="Y370" s="64"/>
      <c r="Z370" s="64" t="b">
        <f t="shared" si="21"/>
        <v>1</v>
      </c>
      <c r="AA370" s="64" t="b">
        <f t="shared" si="22"/>
        <v>0</v>
      </c>
      <c r="AB370" s="64" t="b">
        <f t="shared" si="17"/>
        <v>0</v>
      </c>
      <c r="AH370" s="55" t="b">
        <f t="shared" si="18"/>
        <v>0</v>
      </c>
    </row>
    <row r="371" spans="1:34" ht="42.75" customHeight="1" x14ac:dyDescent="0.3">
      <c r="A371" s="175"/>
      <c r="B371" s="676" t="s">
        <v>194</v>
      </c>
      <c r="C371" s="677"/>
      <c r="D371" s="729"/>
      <c r="E371" s="730"/>
      <c r="F371" s="731"/>
      <c r="G371" s="732"/>
      <c r="H371" s="676"/>
      <c r="I371" s="733"/>
      <c r="J371" s="733"/>
      <c r="K371" s="677"/>
      <c r="L371" s="341"/>
      <c r="M371" s="781"/>
      <c r="N371" s="782"/>
      <c r="O371" s="64"/>
      <c r="P371" s="206"/>
      <c r="Q371" s="736"/>
      <c r="R371" s="737"/>
      <c r="S371" s="737"/>
      <c r="T371" s="737"/>
      <c r="U371" s="737"/>
      <c r="V371" s="737"/>
      <c r="W371" s="737"/>
      <c r="X371" s="738"/>
      <c r="Y371" s="64"/>
      <c r="Z371" s="64" t="b">
        <f t="shared" si="21"/>
        <v>1</v>
      </c>
      <c r="AA371" s="64" t="b">
        <f t="shared" si="22"/>
        <v>0</v>
      </c>
      <c r="AB371" s="64" t="b">
        <f t="shared" si="17"/>
        <v>0</v>
      </c>
      <c r="AH371" s="55" t="b">
        <f t="shared" si="18"/>
        <v>0</v>
      </c>
    </row>
    <row r="372" spans="1:34" ht="42.75" customHeight="1" x14ac:dyDescent="0.3">
      <c r="A372" s="175"/>
      <c r="B372" s="676" t="s">
        <v>194</v>
      </c>
      <c r="C372" s="677"/>
      <c r="D372" s="729"/>
      <c r="E372" s="730"/>
      <c r="F372" s="731"/>
      <c r="G372" s="732"/>
      <c r="H372" s="676"/>
      <c r="I372" s="733"/>
      <c r="J372" s="733"/>
      <c r="K372" s="739"/>
      <c r="L372" s="341"/>
      <c r="M372" s="781"/>
      <c r="N372" s="782"/>
      <c r="O372" s="64"/>
      <c r="P372" s="206"/>
      <c r="Q372" s="736"/>
      <c r="R372" s="737"/>
      <c r="S372" s="737"/>
      <c r="T372" s="737"/>
      <c r="U372" s="737"/>
      <c r="V372" s="737"/>
      <c r="W372" s="737"/>
      <c r="X372" s="738"/>
      <c r="Y372" s="64"/>
      <c r="Z372" s="64" t="b">
        <f t="shared" si="21"/>
        <v>1</v>
      </c>
      <c r="AA372" s="64" t="b">
        <f t="shared" si="22"/>
        <v>0</v>
      </c>
      <c r="AB372" s="64" t="b">
        <f t="shared" si="17"/>
        <v>0</v>
      </c>
      <c r="AH372" s="55" t="b">
        <f t="shared" si="18"/>
        <v>0</v>
      </c>
    </row>
    <row r="373" spans="1:34" ht="42.75" customHeight="1" x14ac:dyDescent="0.3">
      <c r="A373" s="175"/>
      <c r="B373" s="676" t="s">
        <v>194</v>
      </c>
      <c r="C373" s="677"/>
      <c r="D373" s="729"/>
      <c r="E373" s="730"/>
      <c r="F373" s="731"/>
      <c r="G373" s="732"/>
      <c r="H373" s="676"/>
      <c r="I373" s="733"/>
      <c r="J373" s="733"/>
      <c r="K373" s="739"/>
      <c r="L373" s="341"/>
      <c r="M373" s="781"/>
      <c r="N373" s="782"/>
      <c r="O373" s="64"/>
      <c r="P373" s="206"/>
      <c r="Q373" s="736"/>
      <c r="R373" s="737"/>
      <c r="S373" s="737"/>
      <c r="T373" s="737"/>
      <c r="U373" s="737"/>
      <c r="V373" s="737"/>
      <c r="W373" s="737"/>
      <c r="X373" s="738"/>
      <c r="Y373" s="64"/>
      <c r="Z373" s="64" t="b">
        <f t="shared" si="21"/>
        <v>1</v>
      </c>
      <c r="AA373" s="64" t="b">
        <f t="shared" si="22"/>
        <v>0</v>
      </c>
      <c r="AB373" s="64" t="b">
        <f t="shared" si="17"/>
        <v>0</v>
      </c>
      <c r="AH373" s="55" t="b">
        <f t="shared" si="18"/>
        <v>0</v>
      </c>
    </row>
    <row r="374" spans="1:34" ht="42.75" customHeight="1" x14ac:dyDescent="0.3">
      <c r="A374" s="175"/>
      <c r="B374" s="676" t="s">
        <v>194</v>
      </c>
      <c r="C374" s="677"/>
      <c r="D374" s="729"/>
      <c r="E374" s="730"/>
      <c r="F374" s="731"/>
      <c r="G374" s="732"/>
      <c r="H374" s="676"/>
      <c r="I374" s="733"/>
      <c r="J374" s="733"/>
      <c r="K374" s="739"/>
      <c r="L374" s="341"/>
      <c r="M374" s="781"/>
      <c r="N374" s="782"/>
      <c r="O374" s="64"/>
      <c r="P374" s="206"/>
      <c r="Q374" s="736"/>
      <c r="R374" s="737"/>
      <c r="S374" s="737"/>
      <c r="T374" s="737"/>
      <c r="U374" s="737"/>
      <c r="V374" s="737"/>
      <c r="W374" s="737"/>
      <c r="X374" s="738"/>
      <c r="Y374" s="64"/>
      <c r="Z374" s="64" t="b">
        <f t="shared" si="21"/>
        <v>1</v>
      </c>
      <c r="AA374" s="64" t="b">
        <f t="shared" si="22"/>
        <v>0</v>
      </c>
      <c r="AB374" s="64" t="b">
        <f t="shared" si="17"/>
        <v>0</v>
      </c>
      <c r="AH374" s="55" t="b">
        <f t="shared" si="18"/>
        <v>0</v>
      </c>
    </row>
    <row r="375" spans="1:34" ht="42.75" customHeight="1" x14ac:dyDescent="0.3">
      <c r="A375" s="175"/>
      <c r="B375" s="676" t="s">
        <v>194</v>
      </c>
      <c r="C375" s="677"/>
      <c r="D375" s="729"/>
      <c r="E375" s="730"/>
      <c r="F375" s="731"/>
      <c r="G375" s="732"/>
      <c r="H375" s="676"/>
      <c r="I375" s="733"/>
      <c r="J375" s="733"/>
      <c r="K375" s="739"/>
      <c r="L375" s="341"/>
      <c r="M375" s="781"/>
      <c r="N375" s="782"/>
      <c r="O375" s="64"/>
      <c r="P375" s="206"/>
      <c r="Q375" s="736"/>
      <c r="R375" s="737"/>
      <c r="S375" s="737"/>
      <c r="T375" s="737"/>
      <c r="U375" s="737"/>
      <c r="V375" s="737"/>
      <c r="W375" s="737"/>
      <c r="X375" s="738"/>
      <c r="Y375" s="64"/>
      <c r="Z375" s="64" t="b">
        <f t="shared" si="21"/>
        <v>1</v>
      </c>
      <c r="AA375" s="64" t="b">
        <f t="shared" si="22"/>
        <v>0</v>
      </c>
      <c r="AB375" s="64" t="b">
        <f t="shared" si="17"/>
        <v>0</v>
      </c>
      <c r="AH375" s="55" t="b">
        <f t="shared" si="18"/>
        <v>0</v>
      </c>
    </row>
    <row r="376" spans="1:34" ht="42.75" customHeight="1" x14ac:dyDescent="0.3">
      <c r="A376" s="175"/>
      <c r="B376" s="676" t="s">
        <v>194</v>
      </c>
      <c r="C376" s="677"/>
      <c r="D376" s="729"/>
      <c r="E376" s="730"/>
      <c r="F376" s="731"/>
      <c r="G376" s="732"/>
      <c r="H376" s="676"/>
      <c r="I376" s="733"/>
      <c r="J376" s="733"/>
      <c r="K376" s="739"/>
      <c r="L376" s="341"/>
      <c r="M376" s="781"/>
      <c r="N376" s="782"/>
      <c r="O376" s="64"/>
      <c r="P376" s="206"/>
      <c r="Q376" s="736"/>
      <c r="R376" s="737"/>
      <c r="S376" s="737"/>
      <c r="T376" s="737"/>
      <c r="U376" s="737"/>
      <c r="V376" s="737"/>
      <c r="W376" s="737"/>
      <c r="X376" s="738"/>
      <c r="Y376" s="64"/>
      <c r="Z376" s="64" t="b">
        <f t="shared" si="21"/>
        <v>1</v>
      </c>
      <c r="AA376" s="64" t="b">
        <f t="shared" si="22"/>
        <v>0</v>
      </c>
      <c r="AB376" s="64" t="b">
        <f t="shared" si="17"/>
        <v>0</v>
      </c>
      <c r="AH376" s="55" t="b">
        <f t="shared" si="18"/>
        <v>0</v>
      </c>
    </row>
    <row r="377" spans="1:34" ht="42.75" customHeight="1" x14ac:dyDescent="0.3">
      <c r="A377" s="175"/>
      <c r="B377" s="676" t="s">
        <v>194</v>
      </c>
      <c r="C377" s="677"/>
      <c r="D377" s="729"/>
      <c r="E377" s="730"/>
      <c r="F377" s="731"/>
      <c r="G377" s="732"/>
      <c r="H377" s="676"/>
      <c r="I377" s="733"/>
      <c r="J377" s="733"/>
      <c r="K377" s="739"/>
      <c r="L377" s="341"/>
      <c r="M377" s="781"/>
      <c r="N377" s="782"/>
      <c r="O377" s="194"/>
      <c r="P377" s="206"/>
      <c r="Q377" s="736"/>
      <c r="R377" s="737"/>
      <c r="S377" s="737"/>
      <c r="T377" s="737"/>
      <c r="U377" s="737"/>
      <c r="V377" s="737"/>
      <c r="W377" s="737"/>
      <c r="X377" s="738"/>
      <c r="Y377" s="64"/>
      <c r="Z377" s="64" t="b">
        <f t="shared" si="21"/>
        <v>1</v>
      </c>
      <c r="AA377" s="64" t="b">
        <f t="shared" si="22"/>
        <v>0</v>
      </c>
      <c r="AB377" s="64" t="b">
        <f t="shared" si="17"/>
        <v>0</v>
      </c>
      <c r="AH377" s="55" t="b">
        <f t="shared" si="18"/>
        <v>0</v>
      </c>
    </row>
    <row r="378" spans="1:34" ht="42.75" customHeight="1" x14ac:dyDescent="0.3">
      <c r="A378" s="175"/>
      <c r="B378" s="676" t="s">
        <v>194</v>
      </c>
      <c r="C378" s="677"/>
      <c r="D378" s="729"/>
      <c r="E378" s="730"/>
      <c r="F378" s="731"/>
      <c r="G378" s="732"/>
      <c r="H378" s="676"/>
      <c r="I378" s="733"/>
      <c r="J378" s="733"/>
      <c r="K378" s="739"/>
      <c r="L378" s="341"/>
      <c r="M378" s="781"/>
      <c r="N378" s="782"/>
      <c r="O378" s="64"/>
      <c r="P378" s="206"/>
      <c r="Q378" s="736"/>
      <c r="R378" s="737"/>
      <c r="S378" s="737"/>
      <c r="T378" s="737"/>
      <c r="U378" s="737"/>
      <c r="V378" s="737"/>
      <c r="W378" s="737"/>
      <c r="X378" s="738"/>
      <c r="Y378" s="64"/>
      <c r="Z378" s="64" t="b">
        <f t="shared" si="21"/>
        <v>1</v>
      </c>
      <c r="AA378" s="64" t="b">
        <f t="shared" si="22"/>
        <v>0</v>
      </c>
      <c r="AB378" s="64" t="b">
        <f t="shared" si="17"/>
        <v>0</v>
      </c>
      <c r="AH378" s="55" t="b">
        <f t="shared" si="18"/>
        <v>0</v>
      </c>
    </row>
    <row r="379" spans="1:34" ht="42.75" customHeight="1" x14ac:dyDescent="0.3">
      <c r="A379" s="175"/>
      <c r="B379" s="676" t="s">
        <v>194</v>
      </c>
      <c r="C379" s="677"/>
      <c r="D379" s="729"/>
      <c r="E379" s="730"/>
      <c r="F379" s="731"/>
      <c r="G379" s="732"/>
      <c r="H379" s="676"/>
      <c r="I379" s="733"/>
      <c r="J379" s="733"/>
      <c r="K379" s="739"/>
      <c r="L379" s="341"/>
      <c r="M379" s="781"/>
      <c r="N379" s="782"/>
      <c r="O379" s="64"/>
      <c r="P379" s="206"/>
      <c r="Q379" s="736"/>
      <c r="R379" s="737"/>
      <c r="S379" s="737"/>
      <c r="T379" s="737"/>
      <c r="U379" s="737"/>
      <c r="V379" s="737"/>
      <c r="W379" s="737"/>
      <c r="X379" s="738"/>
      <c r="Y379" s="64"/>
      <c r="Z379" s="64" t="b">
        <f t="shared" si="21"/>
        <v>1</v>
      </c>
      <c r="AA379" s="64" t="b">
        <f t="shared" si="22"/>
        <v>0</v>
      </c>
      <c r="AB379" s="64" t="b">
        <f t="shared" si="17"/>
        <v>0</v>
      </c>
      <c r="AH379" s="55" t="b">
        <f t="shared" si="18"/>
        <v>0</v>
      </c>
    </row>
    <row r="380" spans="1:34" ht="42.75" customHeight="1" x14ac:dyDescent="0.3">
      <c r="A380" s="175"/>
      <c r="B380" s="676" t="s">
        <v>194</v>
      </c>
      <c r="C380" s="677"/>
      <c r="D380" s="729"/>
      <c r="E380" s="730"/>
      <c r="F380" s="731"/>
      <c r="G380" s="732"/>
      <c r="H380" s="676"/>
      <c r="I380" s="733"/>
      <c r="J380" s="733"/>
      <c r="K380" s="677"/>
      <c r="L380" s="341"/>
      <c r="M380" s="781"/>
      <c r="N380" s="782"/>
      <c r="O380" s="64"/>
      <c r="P380" s="206"/>
      <c r="Q380" s="736"/>
      <c r="R380" s="737"/>
      <c r="S380" s="737"/>
      <c r="T380" s="737"/>
      <c r="U380" s="737"/>
      <c r="V380" s="737"/>
      <c r="W380" s="737"/>
      <c r="X380" s="738"/>
      <c r="Y380" s="64"/>
      <c r="Z380" s="64" t="b">
        <f t="shared" si="21"/>
        <v>1</v>
      </c>
      <c r="AA380" s="64" t="b">
        <f t="shared" si="22"/>
        <v>0</v>
      </c>
      <c r="AB380" s="64" t="b">
        <f t="shared" si="17"/>
        <v>0</v>
      </c>
      <c r="AH380" s="55" t="b">
        <f t="shared" si="18"/>
        <v>0</v>
      </c>
    </row>
    <row r="381" spans="1:34" ht="42.75" customHeight="1" x14ac:dyDescent="0.3">
      <c r="A381" s="175"/>
      <c r="B381" s="676" t="s">
        <v>194</v>
      </c>
      <c r="C381" s="677"/>
      <c r="D381" s="729"/>
      <c r="E381" s="730"/>
      <c r="F381" s="731"/>
      <c r="G381" s="732"/>
      <c r="H381" s="676"/>
      <c r="I381" s="733"/>
      <c r="J381" s="733"/>
      <c r="K381" s="677"/>
      <c r="L381" s="341"/>
      <c r="M381" s="781"/>
      <c r="N381" s="782"/>
      <c r="O381" s="64"/>
      <c r="P381" s="206"/>
      <c r="Q381" s="736"/>
      <c r="R381" s="737"/>
      <c r="S381" s="737"/>
      <c r="T381" s="737"/>
      <c r="U381" s="737"/>
      <c r="V381" s="737"/>
      <c r="W381" s="737"/>
      <c r="X381" s="738"/>
      <c r="Y381" s="64"/>
      <c r="Z381" s="64" t="b">
        <f t="shared" si="21"/>
        <v>1</v>
      </c>
      <c r="AA381" s="64" t="b">
        <f t="shared" si="22"/>
        <v>0</v>
      </c>
      <c r="AB381" s="64" t="b">
        <f t="shared" si="17"/>
        <v>0</v>
      </c>
      <c r="AH381" s="55" t="b">
        <f t="shared" si="18"/>
        <v>0</v>
      </c>
    </row>
    <row r="382" spans="1:34" ht="42.75" customHeight="1" x14ac:dyDescent="0.3">
      <c r="A382" s="175"/>
      <c r="B382" s="676" t="s">
        <v>194</v>
      </c>
      <c r="C382" s="677"/>
      <c r="D382" s="729"/>
      <c r="E382" s="730"/>
      <c r="F382" s="731"/>
      <c r="G382" s="732"/>
      <c r="H382" s="676"/>
      <c r="I382" s="733"/>
      <c r="J382" s="733"/>
      <c r="K382" s="677"/>
      <c r="L382" s="341"/>
      <c r="M382" s="781"/>
      <c r="N382" s="782"/>
      <c r="O382" s="64"/>
      <c r="P382" s="206"/>
      <c r="Q382" s="736"/>
      <c r="R382" s="737"/>
      <c r="S382" s="737"/>
      <c r="T382" s="737"/>
      <c r="U382" s="737"/>
      <c r="V382" s="737"/>
      <c r="W382" s="737"/>
      <c r="X382" s="738"/>
      <c r="Y382" s="64"/>
      <c r="Z382" s="64" t="b">
        <f t="shared" si="21"/>
        <v>1</v>
      </c>
      <c r="AA382" s="64" t="b">
        <f t="shared" si="22"/>
        <v>0</v>
      </c>
      <c r="AB382" s="64" t="b">
        <f t="shared" si="17"/>
        <v>0</v>
      </c>
      <c r="AH382" s="55" t="b">
        <f t="shared" si="18"/>
        <v>0</v>
      </c>
    </row>
    <row r="383" spans="1:34" ht="42.75" customHeight="1" x14ac:dyDescent="0.3">
      <c r="A383" s="175"/>
      <c r="B383" s="676" t="s">
        <v>194</v>
      </c>
      <c r="C383" s="677"/>
      <c r="D383" s="729"/>
      <c r="E383" s="730"/>
      <c r="F383" s="731"/>
      <c r="G383" s="732"/>
      <c r="H383" s="676"/>
      <c r="I383" s="733"/>
      <c r="J383" s="733"/>
      <c r="K383" s="677"/>
      <c r="L383" s="341"/>
      <c r="M383" s="781"/>
      <c r="N383" s="782"/>
      <c r="O383" s="64"/>
      <c r="P383" s="206"/>
      <c r="Q383" s="736"/>
      <c r="R383" s="737"/>
      <c r="S383" s="737"/>
      <c r="T383" s="737"/>
      <c r="U383" s="737"/>
      <c r="V383" s="737"/>
      <c r="W383" s="737"/>
      <c r="X383" s="738"/>
      <c r="Y383" s="64"/>
      <c r="Z383" s="64" t="b">
        <f t="shared" si="21"/>
        <v>1</v>
      </c>
      <c r="AA383" s="64" t="b">
        <f t="shared" si="22"/>
        <v>0</v>
      </c>
      <c r="AB383" s="64" t="b">
        <f t="shared" si="17"/>
        <v>0</v>
      </c>
      <c r="AH383" s="55" t="b">
        <f t="shared" si="18"/>
        <v>0</v>
      </c>
    </row>
    <row r="384" spans="1:34" ht="42.75" customHeight="1" x14ac:dyDescent="0.3">
      <c r="A384" s="175"/>
      <c r="B384" s="676" t="s">
        <v>194</v>
      </c>
      <c r="C384" s="677"/>
      <c r="D384" s="729"/>
      <c r="E384" s="730"/>
      <c r="F384" s="731"/>
      <c r="G384" s="732"/>
      <c r="H384" s="676"/>
      <c r="I384" s="733"/>
      <c r="J384" s="733"/>
      <c r="K384" s="677"/>
      <c r="L384" s="341"/>
      <c r="M384" s="781"/>
      <c r="N384" s="782"/>
      <c r="O384" s="194"/>
      <c r="P384" s="206"/>
      <c r="Q384" s="736"/>
      <c r="R384" s="737"/>
      <c r="S384" s="737"/>
      <c r="T384" s="737"/>
      <c r="U384" s="737"/>
      <c r="V384" s="737"/>
      <c r="W384" s="737"/>
      <c r="X384" s="738"/>
      <c r="Y384" s="64"/>
      <c r="Z384" s="64" t="b">
        <f t="shared" si="21"/>
        <v>1</v>
      </c>
      <c r="AA384" s="64" t="b">
        <f t="shared" si="22"/>
        <v>0</v>
      </c>
      <c r="AB384" s="64" t="b">
        <f t="shared" si="17"/>
        <v>0</v>
      </c>
      <c r="AH384" s="55" t="b">
        <f t="shared" si="18"/>
        <v>0</v>
      </c>
    </row>
    <row r="385" spans="1:46" ht="42.75" customHeight="1" x14ac:dyDescent="0.3">
      <c r="A385" s="175"/>
      <c r="B385" s="676" t="s">
        <v>194</v>
      </c>
      <c r="C385" s="677"/>
      <c r="D385" s="729"/>
      <c r="E385" s="730"/>
      <c r="F385" s="731"/>
      <c r="G385" s="732"/>
      <c r="H385" s="676"/>
      <c r="I385" s="733"/>
      <c r="J385" s="733"/>
      <c r="K385" s="677"/>
      <c r="L385" s="341"/>
      <c r="M385" s="781"/>
      <c r="N385" s="782"/>
      <c r="O385" s="64"/>
      <c r="P385" s="206"/>
      <c r="Q385" s="736"/>
      <c r="R385" s="737"/>
      <c r="S385" s="737"/>
      <c r="T385" s="737"/>
      <c r="U385" s="737"/>
      <c r="V385" s="737"/>
      <c r="W385" s="737"/>
      <c r="X385" s="738"/>
      <c r="Y385" s="64"/>
      <c r="Z385" s="64" t="b">
        <f t="shared" si="21"/>
        <v>1</v>
      </c>
      <c r="AA385" s="64" t="b">
        <f t="shared" si="22"/>
        <v>0</v>
      </c>
      <c r="AB385" s="64" t="b">
        <f t="shared" si="17"/>
        <v>0</v>
      </c>
      <c r="AH385" s="55" t="b">
        <f t="shared" si="18"/>
        <v>0</v>
      </c>
    </row>
    <row r="386" spans="1:46" ht="42.75" customHeight="1" x14ac:dyDescent="0.3">
      <c r="A386" s="175"/>
      <c r="B386" s="676" t="s">
        <v>194</v>
      </c>
      <c r="C386" s="677"/>
      <c r="D386" s="729"/>
      <c r="E386" s="730"/>
      <c r="F386" s="731"/>
      <c r="G386" s="732"/>
      <c r="H386" s="676"/>
      <c r="I386" s="733"/>
      <c r="J386" s="733"/>
      <c r="K386" s="677"/>
      <c r="L386" s="341"/>
      <c r="M386" s="781"/>
      <c r="N386" s="782"/>
      <c r="O386" s="64"/>
      <c r="P386" s="206"/>
      <c r="Q386" s="736"/>
      <c r="R386" s="737"/>
      <c r="S386" s="737"/>
      <c r="T386" s="737"/>
      <c r="U386" s="737"/>
      <c r="V386" s="737"/>
      <c r="W386" s="737"/>
      <c r="X386" s="738"/>
      <c r="Y386" s="64"/>
      <c r="Z386" s="64" t="b">
        <f t="shared" si="21"/>
        <v>1</v>
      </c>
      <c r="AA386" s="64" t="b">
        <f t="shared" si="22"/>
        <v>0</v>
      </c>
      <c r="AB386" s="64" t="b">
        <f t="shared" si="17"/>
        <v>0</v>
      </c>
      <c r="AH386" s="55" t="b">
        <f t="shared" si="18"/>
        <v>0</v>
      </c>
    </row>
    <row r="387" spans="1:46" ht="42.75" customHeight="1" x14ac:dyDescent="0.3">
      <c r="A387" s="175"/>
      <c r="B387" s="676" t="s">
        <v>194</v>
      </c>
      <c r="C387" s="677"/>
      <c r="D387" s="729"/>
      <c r="E387" s="730"/>
      <c r="F387" s="731"/>
      <c r="G387" s="732"/>
      <c r="H387" s="676"/>
      <c r="I387" s="733"/>
      <c r="J387" s="733"/>
      <c r="K387" s="677"/>
      <c r="L387" s="341"/>
      <c r="M387" s="781"/>
      <c r="N387" s="782"/>
      <c r="O387" s="64"/>
      <c r="P387" s="206"/>
      <c r="Q387" s="736"/>
      <c r="R387" s="737"/>
      <c r="S387" s="737"/>
      <c r="T387" s="737"/>
      <c r="U387" s="737"/>
      <c r="V387" s="737"/>
      <c r="W387" s="737"/>
      <c r="X387" s="738"/>
      <c r="Y387" s="64"/>
      <c r="Z387" s="64" t="b">
        <f t="shared" si="21"/>
        <v>1</v>
      </c>
      <c r="AA387" s="64" t="b">
        <f t="shared" si="22"/>
        <v>0</v>
      </c>
      <c r="AB387" s="64" t="b">
        <f t="shared" si="17"/>
        <v>0</v>
      </c>
      <c r="AH387" s="55" t="b">
        <f t="shared" si="18"/>
        <v>0</v>
      </c>
    </row>
    <row r="388" spans="1:46" ht="42.75" customHeight="1" x14ac:dyDescent="0.3">
      <c r="A388" s="175"/>
      <c r="B388" s="676" t="s">
        <v>194</v>
      </c>
      <c r="C388" s="677"/>
      <c r="D388" s="729"/>
      <c r="E388" s="730"/>
      <c r="F388" s="731"/>
      <c r="G388" s="732"/>
      <c r="H388" s="676"/>
      <c r="I388" s="733"/>
      <c r="J388" s="733"/>
      <c r="K388" s="677"/>
      <c r="L388" s="341"/>
      <c r="M388" s="781"/>
      <c r="N388" s="782"/>
      <c r="O388" s="64"/>
      <c r="P388" s="206"/>
      <c r="Q388" s="736"/>
      <c r="R388" s="737"/>
      <c r="S388" s="737"/>
      <c r="T388" s="737"/>
      <c r="U388" s="737"/>
      <c r="V388" s="737"/>
      <c r="W388" s="737"/>
      <c r="X388" s="738"/>
      <c r="Y388" s="64"/>
      <c r="Z388" s="64" t="b">
        <f t="shared" si="21"/>
        <v>1</v>
      </c>
      <c r="AA388" s="64" t="b">
        <f t="shared" si="22"/>
        <v>0</v>
      </c>
      <c r="AB388" s="64" t="b">
        <f t="shared" si="17"/>
        <v>0</v>
      </c>
      <c r="AH388" s="55" t="b">
        <f t="shared" si="18"/>
        <v>0</v>
      </c>
    </row>
    <row r="389" spans="1:46" ht="42.75" customHeight="1" x14ac:dyDescent="0.3">
      <c r="A389" s="175"/>
      <c r="B389" s="676" t="s">
        <v>194</v>
      </c>
      <c r="C389" s="677"/>
      <c r="D389" s="729"/>
      <c r="E389" s="730"/>
      <c r="F389" s="731"/>
      <c r="G389" s="732"/>
      <c r="H389" s="676"/>
      <c r="I389" s="733"/>
      <c r="J389" s="733"/>
      <c r="K389" s="677"/>
      <c r="L389" s="341"/>
      <c r="M389" s="781"/>
      <c r="N389" s="782"/>
      <c r="O389" s="64"/>
      <c r="P389" s="206"/>
      <c r="Q389" s="736"/>
      <c r="R389" s="737"/>
      <c r="S389" s="737"/>
      <c r="T389" s="737"/>
      <c r="U389" s="737"/>
      <c r="V389" s="737"/>
      <c r="W389" s="737"/>
      <c r="X389" s="738"/>
      <c r="Y389" s="64"/>
      <c r="Z389" s="64" t="b">
        <f t="shared" si="21"/>
        <v>1</v>
      </c>
      <c r="AA389" s="64" t="b">
        <f t="shared" si="22"/>
        <v>0</v>
      </c>
      <c r="AB389" s="64" t="b">
        <f t="shared" si="17"/>
        <v>0</v>
      </c>
      <c r="AH389" s="55" t="b">
        <f t="shared" si="18"/>
        <v>0</v>
      </c>
    </row>
    <row r="390" spans="1:46" ht="42.75" customHeight="1" x14ac:dyDescent="0.3">
      <c r="A390" s="175"/>
      <c r="B390" s="676" t="s">
        <v>194</v>
      </c>
      <c r="C390" s="677"/>
      <c r="D390" s="729"/>
      <c r="E390" s="730"/>
      <c r="F390" s="731"/>
      <c r="G390" s="732"/>
      <c r="H390" s="676"/>
      <c r="I390" s="733"/>
      <c r="J390" s="733"/>
      <c r="K390" s="677"/>
      <c r="L390" s="341"/>
      <c r="M390" s="781"/>
      <c r="N390" s="782"/>
      <c r="O390" s="362"/>
      <c r="P390" s="206"/>
      <c r="Q390" s="736"/>
      <c r="R390" s="737"/>
      <c r="S390" s="737"/>
      <c r="T390" s="737"/>
      <c r="U390" s="737"/>
      <c r="V390" s="737"/>
      <c r="W390" s="737"/>
      <c r="X390" s="738"/>
      <c r="Y390" s="64"/>
      <c r="Z390" s="64" t="b">
        <f t="shared" si="21"/>
        <v>1</v>
      </c>
      <c r="AA390" s="64" t="b">
        <f t="shared" si="22"/>
        <v>0</v>
      </c>
      <c r="AB390" s="64" t="b">
        <f t="shared" si="17"/>
        <v>0</v>
      </c>
      <c r="AH390" s="55" t="b">
        <f t="shared" si="18"/>
        <v>0</v>
      </c>
    </row>
    <row r="391" spans="1:46" ht="6.75" customHeight="1" x14ac:dyDescent="0.3">
      <c r="A391" s="177">
        <v>1</v>
      </c>
      <c r="AA391" s="64"/>
      <c r="AB391" s="64"/>
      <c r="AH391" s="55"/>
    </row>
    <row r="392" spans="1:46" ht="54.75" customHeight="1" x14ac:dyDescent="0.3">
      <c r="A392" s="175">
        <v>1</v>
      </c>
      <c r="B392" s="38"/>
      <c r="D392" s="27"/>
      <c r="E392" s="27"/>
      <c r="F392" s="27"/>
      <c r="G392" s="27"/>
      <c r="H392" s="27"/>
      <c r="I392" s="27"/>
      <c r="J392" s="27"/>
      <c r="M392" s="774" t="str">
        <f>IF(UtvarderingsVal="Alt2","","Max prisavdrag för uppfyllda bör-krav")</f>
        <v>Max prisavdrag för uppfyllda bör-krav</v>
      </c>
      <c r="N392" s="775"/>
      <c r="P392" s="27"/>
      <c r="Q392" s="27"/>
      <c r="R392" s="27"/>
      <c r="S392" s="27"/>
      <c r="T392" s="27"/>
      <c r="U392" s="27"/>
      <c r="V392" s="27"/>
      <c r="W392" s="58"/>
      <c r="X392" s="59"/>
      <c r="Y392" s="27"/>
      <c r="Z392" s="27"/>
      <c r="AA392" s="64"/>
      <c r="AB392" s="64"/>
      <c r="AH392" s="55"/>
    </row>
    <row r="393" spans="1:46" ht="27" customHeight="1" x14ac:dyDescent="0.3">
      <c r="A393" s="175">
        <v>1</v>
      </c>
      <c r="B393" s="726"/>
      <c r="C393" s="727"/>
      <c r="F393" s="27"/>
      <c r="G393" s="66"/>
      <c r="H393" s="27"/>
      <c r="I393" s="27"/>
      <c r="J393" s="27"/>
      <c r="K393" s="104"/>
      <c r="L393" s="104"/>
      <c r="M393" s="776">
        <f>IF(UtvarderingsVal="Alt2","",SUM(M301:M390))</f>
        <v>0</v>
      </c>
      <c r="N393" s="777"/>
      <c r="P393" s="27"/>
      <c r="Q393" s="27"/>
      <c r="R393" s="726"/>
      <c r="S393" s="727"/>
      <c r="T393" s="551" t="str">
        <f>IF(UtvarderingsVal="Alt2","","Totalt erhållet prisavdrag:")</f>
        <v>Totalt erhållet prisavdrag:</v>
      </c>
      <c r="U393" s="778"/>
      <c r="V393" s="779">
        <f>IF(UtvarderingsVal="Alt2","",SUMIF(P301:P390,"Ja",M301:M390))</f>
        <v>0</v>
      </c>
      <c r="W393" s="780"/>
      <c r="X393" s="86"/>
      <c r="Y393" s="59"/>
      <c r="Z393" s="64"/>
      <c r="AA393" s="64"/>
      <c r="AB393" s="64"/>
      <c r="AH393" s="55"/>
    </row>
    <row r="394" spans="1:46" ht="14" x14ac:dyDescent="0.3">
      <c r="A394" s="175"/>
      <c r="B394" s="27"/>
      <c r="C394" s="27"/>
      <c r="D394" s="27"/>
      <c r="E394" s="27"/>
      <c r="F394" s="27"/>
      <c r="G394" s="27"/>
      <c r="H394" s="27"/>
      <c r="I394" s="27"/>
      <c r="J394" s="27"/>
      <c r="M394" s="755"/>
      <c r="N394" s="755"/>
      <c r="P394" s="27"/>
      <c r="Q394" s="27"/>
      <c r="R394" s="27"/>
      <c r="S394" s="27"/>
      <c r="T394" s="27"/>
      <c r="U394" s="27"/>
      <c r="V394" s="27"/>
      <c r="W394" s="27"/>
      <c r="X394" s="58"/>
      <c r="Y394" s="59"/>
      <c r="Z394" s="27"/>
      <c r="AA394" s="64"/>
      <c r="AB394" s="64"/>
      <c r="AH394" s="55"/>
    </row>
    <row r="395" spans="1:46" ht="21" customHeight="1" x14ac:dyDescent="0.3">
      <c r="C395" s="84"/>
      <c r="D395" s="84"/>
      <c r="E395" s="82"/>
      <c r="F395" s="82"/>
      <c r="G395" s="82"/>
      <c r="H395" s="82"/>
      <c r="I395" s="85"/>
      <c r="J395" s="6"/>
      <c r="P395" s="42"/>
      <c r="R395" s="6"/>
      <c r="S395" s="6"/>
      <c r="T395" s="38"/>
      <c r="U395" s="6"/>
      <c r="V395" s="45"/>
      <c r="W395" s="43"/>
      <c r="X395" s="27"/>
      <c r="Y395" s="27"/>
      <c r="Z395" s="27"/>
      <c r="AA395" s="64"/>
      <c r="AB395" s="64"/>
      <c r="AH395" s="55"/>
      <c r="AI395" s="48"/>
      <c r="AJ395" s="48"/>
      <c r="AK395" s="48"/>
      <c r="AL395" s="48"/>
      <c r="AM395" s="48"/>
      <c r="AN395" s="48"/>
      <c r="AO395" s="48"/>
      <c r="AP395" s="48"/>
      <c r="AQ395" s="48"/>
      <c r="AR395" s="48"/>
      <c r="AS395" s="48"/>
      <c r="AT395" s="48"/>
    </row>
    <row r="396" spans="1:46" ht="7.5" customHeight="1" x14ac:dyDescent="0.3">
      <c r="B396" s="84"/>
      <c r="C396" s="84"/>
      <c r="D396" s="84"/>
      <c r="E396" s="47"/>
      <c r="F396" s="47"/>
      <c r="G396" s="47"/>
      <c r="H396" s="47"/>
      <c r="J396" s="6"/>
      <c r="P396" s="42"/>
      <c r="R396" s="6"/>
      <c r="S396" s="6"/>
      <c r="T396" s="38"/>
      <c r="U396" s="6"/>
      <c r="V396" s="45"/>
      <c r="W396" s="43"/>
      <c r="X396" s="27"/>
      <c r="Y396" s="27"/>
      <c r="Z396" s="27"/>
      <c r="AA396" s="64"/>
      <c r="AB396" s="64"/>
      <c r="AH396" s="55"/>
      <c r="AI396" s="48"/>
      <c r="AJ396" s="48"/>
      <c r="AK396" s="48"/>
      <c r="AL396" s="48"/>
      <c r="AM396" s="48"/>
      <c r="AN396" s="48"/>
      <c r="AO396" s="48"/>
      <c r="AP396" s="48"/>
      <c r="AQ396" s="48"/>
      <c r="AR396" s="48"/>
      <c r="AS396" s="48"/>
      <c r="AT396" s="48"/>
    </row>
    <row r="397" spans="1:46" ht="8.25" customHeight="1" x14ac:dyDescent="0.25">
      <c r="A397" s="177" t="s">
        <v>195</v>
      </c>
      <c r="J397" s="6"/>
      <c r="L397" s="75"/>
      <c r="M397" s="75"/>
      <c r="N397" s="75"/>
      <c r="P397" s="53"/>
      <c r="R397" s="53"/>
      <c r="S397" s="683"/>
      <c r="T397" s="683"/>
      <c r="U397" s="683"/>
      <c r="V397" s="683"/>
      <c r="W397" s="26"/>
      <c r="Y397" s="26"/>
      <c r="Z397" s="26"/>
      <c r="AD397" s="8"/>
      <c r="AE397" s="27"/>
      <c r="AH397" s="48"/>
      <c r="AI397" s="48"/>
      <c r="AJ397" s="48"/>
      <c r="AK397" s="48"/>
      <c r="AL397" s="48"/>
      <c r="AM397" s="48"/>
      <c r="AN397" s="48"/>
      <c r="AO397" s="48"/>
      <c r="AP397" s="48"/>
      <c r="AQ397" s="48"/>
      <c r="AR397" s="48"/>
      <c r="AS397" s="48"/>
      <c r="AT397" s="48"/>
    </row>
    <row r="398" spans="1:46" ht="8.25" hidden="1" customHeight="1" x14ac:dyDescent="0.25">
      <c r="A398" s="177" t="s">
        <v>195</v>
      </c>
      <c r="J398" s="6"/>
      <c r="L398" s="75"/>
      <c r="M398" s="75"/>
      <c r="N398" s="75"/>
      <c r="P398" s="53"/>
      <c r="R398" s="53"/>
      <c r="S398" s="8"/>
      <c r="T398" s="8"/>
      <c r="U398" s="8"/>
      <c r="V398" s="8"/>
      <c r="W398" s="26"/>
      <c r="Y398" s="26"/>
      <c r="Z398" s="26"/>
      <c r="AD398" s="8"/>
      <c r="AE398" s="27"/>
      <c r="AH398" s="48"/>
      <c r="AI398" s="48"/>
      <c r="AJ398" s="48"/>
      <c r="AK398" s="48"/>
      <c r="AL398" s="48"/>
      <c r="AM398" s="48"/>
      <c r="AN398" s="48"/>
      <c r="AO398" s="48"/>
      <c r="AP398" s="48"/>
      <c r="AQ398" s="48"/>
      <c r="AR398" s="48"/>
      <c r="AS398" s="48"/>
      <c r="AT398" s="48"/>
    </row>
    <row r="399" spans="1:46" ht="7.5" hidden="1" customHeight="1" x14ac:dyDescent="0.35">
      <c r="B399" s="70"/>
      <c r="C399" s="70"/>
      <c r="D399" s="70"/>
      <c r="E399" s="70"/>
      <c r="F399" s="70"/>
      <c r="G399" s="70"/>
      <c r="H399" s="70"/>
      <c r="I399" s="70"/>
      <c r="S399" s="27"/>
      <c r="T399" s="27"/>
      <c r="U399" s="27"/>
      <c r="V399" s="73"/>
      <c r="W399" s="73"/>
      <c r="X399" s="73"/>
      <c r="Y399" s="73"/>
      <c r="Z399" s="43"/>
    </row>
    <row r="400" spans="1:46" ht="29.25" customHeight="1" x14ac:dyDescent="0.25">
      <c r="A400" s="177" t="s">
        <v>218</v>
      </c>
      <c r="B400" s="132" t="s">
        <v>219</v>
      </c>
      <c r="C400" s="133"/>
      <c r="D400" s="133"/>
      <c r="E400" s="133"/>
      <c r="F400" s="133"/>
      <c r="G400" s="133"/>
      <c r="H400" s="133"/>
      <c r="I400" s="133"/>
      <c r="J400" s="133"/>
      <c r="K400" s="134"/>
      <c r="L400" s="133"/>
      <c r="M400" s="133"/>
      <c r="N400" s="144"/>
      <c r="P400" s="626" t="s">
        <v>220</v>
      </c>
      <c r="Q400" s="705"/>
      <c r="R400" s="626" t="s">
        <v>221</v>
      </c>
      <c r="S400" s="705"/>
    </row>
    <row r="401" spans="1:46" customFormat="1" ht="21.75" customHeight="1" x14ac:dyDescent="0.25">
      <c r="A401" s="177" t="s">
        <v>218</v>
      </c>
      <c r="B401" s="768" t="s">
        <v>222</v>
      </c>
      <c r="C401" s="584"/>
      <c r="D401" s="584"/>
      <c r="E401" s="584"/>
      <c r="F401" s="584"/>
      <c r="G401" s="584"/>
      <c r="H401" s="584"/>
      <c r="I401" s="584"/>
      <c r="J401" s="584"/>
      <c r="K401" s="584"/>
      <c r="L401" s="584"/>
      <c r="M401" s="584"/>
      <c r="N401" s="769"/>
      <c r="P401" s="90">
        <f>V393</f>
        <v>0</v>
      </c>
      <c r="Q401" s="77"/>
      <c r="R401" s="90">
        <f>X186-P401</f>
        <v>0</v>
      </c>
      <c r="S401" s="77"/>
    </row>
    <row r="402" spans="1:46" x14ac:dyDescent="0.25">
      <c r="A402" s="177" t="s">
        <v>218</v>
      </c>
      <c r="B402" s="770"/>
      <c r="C402" s="584"/>
      <c r="D402" s="584"/>
      <c r="E402" s="584"/>
      <c r="F402" s="584"/>
      <c r="G402" s="584"/>
      <c r="H402" s="584"/>
      <c r="I402" s="584"/>
      <c r="J402" s="584"/>
      <c r="K402" s="584"/>
      <c r="L402" s="584"/>
      <c r="M402" s="584"/>
      <c r="N402" s="769"/>
      <c r="P402" s="347"/>
      <c r="Q402" s="78"/>
      <c r="R402" s="771" t="s">
        <v>223</v>
      </c>
      <c r="S402" s="707"/>
      <c r="T402" s="27"/>
      <c r="U402" s="27"/>
      <c r="X402" s="27"/>
      <c r="Y402" s="27"/>
      <c r="Z402" s="27"/>
      <c r="AA402" s="27"/>
      <c r="AB402" s="27"/>
      <c r="AC402" s="27"/>
      <c r="AD402" s="27"/>
      <c r="AE402" s="27"/>
      <c r="AF402" s="27"/>
      <c r="AG402" s="27"/>
    </row>
    <row r="403" spans="1:46" x14ac:dyDescent="0.25">
      <c r="A403" s="177" t="s">
        <v>218</v>
      </c>
      <c r="B403" s="758"/>
      <c r="C403" s="759"/>
      <c r="D403" s="759"/>
      <c r="E403" s="759"/>
      <c r="F403" s="759"/>
      <c r="G403" s="759"/>
      <c r="H403" s="759"/>
      <c r="I403" s="759"/>
      <c r="J403" s="759"/>
      <c r="K403" s="759"/>
      <c r="L403" s="759"/>
      <c r="M403" s="759"/>
      <c r="N403" s="760"/>
      <c r="P403" s="79"/>
      <c r="Q403" s="80"/>
      <c r="R403" s="772"/>
      <c r="S403" s="773"/>
      <c r="T403" s="27"/>
      <c r="U403" s="27"/>
      <c r="V403" s="46"/>
      <c r="Z403" s="726"/>
      <c r="AA403" s="726"/>
      <c r="AB403" s="726"/>
      <c r="AC403" s="27"/>
      <c r="AE403" s="27"/>
      <c r="AF403" s="27"/>
      <c r="AG403" s="27"/>
    </row>
    <row r="404" spans="1:46" ht="9" hidden="1" customHeight="1" x14ac:dyDescent="0.25">
      <c r="A404" s="177" t="s">
        <v>218</v>
      </c>
      <c r="J404" s="6"/>
      <c r="L404" s="75"/>
      <c r="M404" s="75"/>
      <c r="N404" s="75"/>
      <c r="P404" s="53"/>
      <c r="R404" s="53"/>
      <c r="S404" s="8"/>
      <c r="T404" s="8"/>
      <c r="U404" s="8"/>
      <c r="V404" s="8"/>
      <c r="W404" s="26"/>
      <c r="Y404" s="26"/>
      <c r="Z404" s="26"/>
      <c r="AD404" s="8"/>
      <c r="AE404" s="27"/>
      <c r="AH404" s="48"/>
      <c r="AI404" s="48"/>
      <c r="AJ404" s="48"/>
      <c r="AK404" s="48"/>
      <c r="AL404" s="48"/>
      <c r="AM404" s="48"/>
      <c r="AN404" s="48"/>
      <c r="AO404" s="48"/>
      <c r="AP404" s="48"/>
      <c r="AQ404" s="48"/>
      <c r="AR404" s="48"/>
      <c r="AS404" s="48"/>
      <c r="AT404" s="48"/>
    </row>
    <row r="405" spans="1:46" ht="9" hidden="1" customHeight="1" x14ac:dyDescent="0.25">
      <c r="J405" s="6"/>
      <c r="L405" s="75"/>
      <c r="M405" s="75"/>
      <c r="N405" s="75"/>
      <c r="P405" s="53"/>
      <c r="R405" s="53"/>
      <c r="S405" s="8"/>
      <c r="T405" s="8"/>
      <c r="U405" s="8"/>
      <c r="V405" s="8"/>
      <c r="W405" s="26"/>
      <c r="Y405" s="26"/>
      <c r="Z405" s="26"/>
      <c r="AD405" s="8"/>
      <c r="AE405" s="27"/>
      <c r="AH405" s="48"/>
      <c r="AI405" s="48"/>
      <c r="AJ405" s="48"/>
      <c r="AK405" s="48"/>
      <c r="AL405" s="48"/>
      <c r="AM405" s="48"/>
      <c r="AN405" s="48"/>
      <c r="AO405" s="48"/>
      <c r="AP405" s="48"/>
      <c r="AQ405" s="48"/>
      <c r="AR405" s="48"/>
      <c r="AS405" s="48"/>
      <c r="AT405" s="48"/>
    </row>
    <row r="406" spans="1:46" ht="23.25" hidden="1" customHeight="1" collapsed="1" x14ac:dyDescent="0.25">
      <c r="A406" s="177" t="s">
        <v>224</v>
      </c>
      <c r="B406" s="132" t="s">
        <v>225</v>
      </c>
      <c r="C406" s="133"/>
      <c r="D406" s="133"/>
      <c r="E406" s="133"/>
      <c r="F406" s="134"/>
      <c r="G406" s="133"/>
      <c r="H406" s="133"/>
      <c r="I406" s="133"/>
      <c r="J406" s="135"/>
      <c r="K406" s="133"/>
      <c r="L406" s="136"/>
      <c r="M406" s="136"/>
      <c r="N406" s="137"/>
      <c r="P406" s="53"/>
      <c r="R406" s="53"/>
      <c r="S406" s="8"/>
      <c r="T406" s="8"/>
      <c r="U406" s="8"/>
      <c r="V406" s="8"/>
      <c r="W406" s="26"/>
      <c r="Y406" s="26"/>
      <c r="Z406" s="26"/>
      <c r="AD406" s="8"/>
      <c r="AE406" s="27"/>
      <c r="AH406" s="48"/>
      <c r="AI406" s="48"/>
      <c r="AJ406" s="48"/>
      <c r="AK406" s="48"/>
      <c r="AL406" s="48"/>
      <c r="AM406" s="48"/>
      <c r="AN406" s="48"/>
      <c r="AO406" s="48"/>
      <c r="AP406" s="48"/>
      <c r="AQ406" s="48"/>
      <c r="AR406" s="48"/>
      <c r="AS406" s="48"/>
      <c r="AT406" s="48"/>
    </row>
    <row r="407" spans="1:46" ht="9.75" hidden="1" customHeight="1" x14ac:dyDescent="0.25">
      <c r="A407" s="177" t="s">
        <v>224</v>
      </c>
      <c r="B407" s="138"/>
      <c r="J407" s="6"/>
      <c r="L407" s="75"/>
      <c r="M407" s="75"/>
      <c r="N407" s="139"/>
      <c r="P407" s="53"/>
      <c r="R407" s="53"/>
      <c r="S407" s="8"/>
      <c r="T407" s="8"/>
      <c r="U407" s="8"/>
      <c r="V407" s="8"/>
      <c r="W407" s="26"/>
      <c r="Y407" s="26"/>
      <c r="Z407" s="26"/>
      <c r="AD407" s="8"/>
      <c r="AE407" s="27"/>
      <c r="AH407" s="48"/>
      <c r="AI407" s="48"/>
      <c r="AJ407" s="48"/>
      <c r="AK407" s="48"/>
      <c r="AL407" s="48"/>
      <c r="AM407" s="48"/>
      <c r="AN407" s="48"/>
      <c r="AO407" s="48"/>
      <c r="AP407" s="48"/>
      <c r="AQ407" s="48"/>
      <c r="AR407" s="48"/>
      <c r="AS407" s="48"/>
      <c r="AT407" s="48"/>
    </row>
    <row r="408" spans="1:46" ht="20.25" hidden="1" customHeight="1" x14ac:dyDescent="0.25">
      <c r="A408" s="177" t="s">
        <v>224</v>
      </c>
      <c r="B408" s="758" t="s">
        <v>226</v>
      </c>
      <c r="C408" s="759"/>
      <c r="D408" s="759"/>
      <c r="E408" s="759"/>
      <c r="F408" s="759"/>
      <c r="G408" s="759"/>
      <c r="H408" s="759"/>
      <c r="I408" s="759"/>
      <c r="J408" s="759"/>
      <c r="K408" s="759"/>
      <c r="L408" s="759"/>
      <c r="M408" s="759"/>
      <c r="N408" s="760"/>
      <c r="P408" s="62"/>
      <c r="Q408" s="63"/>
      <c r="R408" s="61"/>
      <c r="S408" s="757"/>
      <c r="T408" s="757"/>
      <c r="U408" s="757"/>
      <c r="V408" s="757"/>
      <c r="W408" s="26"/>
      <c r="AD408" s="8"/>
      <c r="AE408" s="44"/>
      <c r="AH408" s="48"/>
      <c r="AI408" s="48"/>
      <c r="AJ408" s="48"/>
      <c r="AK408" s="48"/>
      <c r="AL408" s="48"/>
      <c r="AM408" s="48"/>
      <c r="AN408" s="48"/>
      <c r="AO408" s="48"/>
      <c r="AP408" s="48"/>
      <c r="AQ408" s="48"/>
      <c r="AR408" s="48"/>
      <c r="AS408" s="48"/>
      <c r="AT408" s="48"/>
    </row>
    <row r="409" spans="1:46" ht="19.5" hidden="1" customHeight="1" x14ac:dyDescent="0.25">
      <c r="A409" s="177" t="s">
        <v>224</v>
      </c>
      <c r="B409" s="761"/>
      <c r="C409" s="762"/>
      <c r="D409" s="762"/>
      <c r="E409" s="762"/>
      <c r="F409" s="762"/>
      <c r="G409" s="762"/>
      <c r="H409" s="762"/>
      <c r="I409" s="762"/>
      <c r="J409" s="762"/>
      <c r="K409" s="762"/>
      <c r="L409" s="762"/>
      <c r="M409" s="762"/>
      <c r="N409" s="763"/>
      <c r="P409" s="53"/>
      <c r="U409" s="584"/>
      <c r="V409" s="584"/>
      <c r="W409" s="26"/>
      <c r="AD409" s="8"/>
      <c r="AH409" s="48"/>
      <c r="AI409" s="48"/>
      <c r="AJ409" s="48"/>
      <c r="AK409" s="48"/>
      <c r="AL409" s="48"/>
      <c r="AM409" s="48"/>
      <c r="AN409" s="48"/>
      <c r="AO409" s="48"/>
      <c r="AP409" s="48"/>
      <c r="AQ409" s="48"/>
      <c r="AR409" s="48"/>
      <c r="AS409" s="48"/>
      <c r="AT409" s="48"/>
    </row>
    <row r="410" spans="1:46" ht="18" hidden="1" customHeight="1" x14ac:dyDescent="0.25">
      <c r="A410" s="177" t="s">
        <v>224</v>
      </c>
      <c r="B410" s="764"/>
      <c r="C410" s="762"/>
      <c r="D410" s="762"/>
      <c r="E410" s="762"/>
      <c r="F410" s="762"/>
      <c r="G410" s="762"/>
      <c r="H410" s="762"/>
      <c r="I410" s="762"/>
      <c r="J410" s="762"/>
      <c r="K410" s="762"/>
      <c r="L410" s="762"/>
      <c r="M410" s="762"/>
      <c r="N410" s="763"/>
      <c r="P410" s="62"/>
      <c r="Q410" s="63"/>
      <c r="R410" s="61"/>
      <c r="S410" s="757"/>
      <c r="T410" s="757"/>
      <c r="U410" s="757"/>
      <c r="V410" s="757"/>
      <c r="W410" s="8"/>
      <c r="AD410" s="8"/>
      <c r="AE410" s="47"/>
      <c r="AH410" s="48"/>
      <c r="AI410" s="48"/>
      <c r="AJ410" s="48"/>
      <c r="AK410" s="48"/>
      <c r="AL410" s="48"/>
      <c r="AM410" s="48"/>
      <c r="AN410" s="48"/>
      <c r="AO410" s="48"/>
      <c r="AP410" s="48"/>
      <c r="AQ410" s="48"/>
      <c r="AR410" s="48"/>
      <c r="AS410" s="48"/>
      <c r="AT410" s="48"/>
    </row>
    <row r="411" spans="1:46" ht="19.5" hidden="1" customHeight="1" x14ac:dyDescent="0.25">
      <c r="A411" s="177" t="s">
        <v>224</v>
      </c>
      <c r="B411" s="764"/>
      <c r="C411" s="762"/>
      <c r="D411" s="762"/>
      <c r="E411" s="762"/>
      <c r="F411" s="762"/>
      <c r="G411" s="762"/>
      <c r="H411" s="762"/>
      <c r="I411" s="762"/>
      <c r="J411" s="762"/>
      <c r="K411" s="762"/>
      <c r="L411" s="762"/>
      <c r="M411" s="762"/>
      <c r="N411" s="763"/>
      <c r="P411" s="53"/>
      <c r="R411" s="53"/>
      <c r="S411" s="683"/>
      <c r="T411" s="683"/>
      <c r="U411" s="683"/>
      <c r="V411" s="683"/>
      <c r="W411" s="47"/>
      <c r="AD411" s="47"/>
      <c r="AE411" s="47"/>
      <c r="AH411" s="48"/>
      <c r="AI411" s="48"/>
      <c r="AJ411" s="48"/>
      <c r="AK411" s="48"/>
      <c r="AL411" s="48"/>
      <c r="AM411" s="48"/>
      <c r="AN411" s="48"/>
      <c r="AO411" s="48"/>
      <c r="AP411" s="48"/>
      <c r="AQ411" s="48"/>
      <c r="AR411" s="48"/>
      <c r="AS411" s="48"/>
      <c r="AT411" s="48"/>
    </row>
    <row r="412" spans="1:46" ht="12.75" hidden="1" customHeight="1" x14ac:dyDescent="0.25">
      <c r="A412" s="177" t="s">
        <v>224</v>
      </c>
      <c r="B412" s="764"/>
      <c r="C412" s="762"/>
      <c r="D412" s="762"/>
      <c r="E412" s="762"/>
      <c r="F412" s="762"/>
      <c r="G412" s="762"/>
      <c r="H412" s="762"/>
      <c r="I412" s="762"/>
      <c r="J412" s="762"/>
      <c r="K412" s="762"/>
      <c r="L412" s="762"/>
      <c r="M412" s="762"/>
      <c r="N412" s="763"/>
      <c r="P412" s="62"/>
      <c r="Q412" s="63"/>
      <c r="R412" s="756"/>
      <c r="S412" s="756"/>
      <c r="T412" s="756"/>
      <c r="AH412" s="48"/>
      <c r="AI412" s="48"/>
      <c r="AJ412" s="48"/>
      <c r="AK412" s="48"/>
      <c r="AL412" s="48"/>
      <c r="AM412" s="48"/>
      <c r="AN412" s="48"/>
      <c r="AO412" s="48"/>
      <c r="AP412" s="48"/>
      <c r="AQ412" s="48"/>
      <c r="AR412" s="48"/>
      <c r="AS412" s="48"/>
      <c r="AT412" s="48"/>
    </row>
    <row r="413" spans="1:46" ht="15.75" hidden="1" customHeight="1" x14ac:dyDescent="0.25">
      <c r="A413" s="177" t="s">
        <v>224</v>
      </c>
      <c r="B413" s="764"/>
      <c r="C413" s="762"/>
      <c r="D413" s="762"/>
      <c r="E413" s="762"/>
      <c r="F413" s="762"/>
      <c r="G413" s="762"/>
      <c r="H413" s="762"/>
      <c r="I413" s="762"/>
      <c r="J413" s="762"/>
      <c r="K413" s="762"/>
      <c r="L413" s="762"/>
      <c r="M413" s="762"/>
      <c r="N413" s="763"/>
      <c r="P413" s="53"/>
      <c r="R413" s="756"/>
      <c r="S413" s="756"/>
      <c r="T413" s="756"/>
      <c r="AH413" s="48"/>
      <c r="AI413" s="48"/>
      <c r="AJ413" s="48"/>
      <c r="AK413" s="48"/>
      <c r="AL413" s="48"/>
      <c r="AM413" s="48"/>
      <c r="AN413" s="48"/>
      <c r="AO413" s="48"/>
      <c r="AP413" s="48"/>
      <c r="AQ413" s="48"/>
      <c r="AR413" s="48"/>
      <c r="AS413" s="48"/>
      <c r="AT413" s="48"/>
    </row>
    <row r="414" spans="1:46" ht="18" hidden="1" customHeight="1" x14ac:dyDescent="0.25">
      <c r="A414" s="177" t="s">
        <v>224</v>
      </c>
      <c r="B414" s="764"/>
      <c r="C414" s="762"/>
      <c r="D414" s="762"/>
      <c r="E414" s="762"/>
      <c r="F414" s="762"/>
      <c r="G414" s="762"/>
      <c r="H414" s="762"/>
      <c r="I414" s="762"/>
      <c r="J414" s="762"/>
      <c r="K414" s="762"/>
      <c r="L414" s="762"/>
      <c r="M414" s="762"/>
      <c r="N414" s="763"/>
      <c r="P414" s="62"/>
      <c r="Q414" s="63"/>
      <c r="R414" s="61"/>
      <c r="S414" s="757"/>
      <c r="T414" s="757"/>
      <c r="U414" s="757"/>
      <c r="V414" s="757"/>
      <c r="AH414" s="48"/>
      <c r="AI414" s="48"/>
      <c r="AJ414" s="48"/>
      <c r="AK414" s="48"/>
      <c r="AL414" s="48"/>
      <c r="AM414" s="48"/>
      <c r="AN414" s="48"/>
      <c r="AO414" s="48"/>
      <c r="AP414" s="48"/>
      <c r="AQ414" s="48"/>
      <c r="AR414" s="48"/>
      <c r="AS414" s="48"/>
      <c r="AT414" s="48"/>
    </row>
    <row r="415" spans="1:46" hidden="1" x14ac:dyDescent="0.25">
      <c r="A415" s="177" t="s">
        <v>224</v>
      </c>
      <c r="B415" s="765"/>
      <c r="C415" s="766"/>
      <c r="D415" s="766"/>
      <c r="E415" s="766"/>
      <c r="F415" s="766"/>
      <c r="G415" s="766"/>
      <c r="H415" s="766"/>
      <c r="I415" s="766"/>
      <c r="J415" s="766"/>
      <c r="K415" s="766"/>
      <c r="L415" s="766"/>
      <c r="M415" s="766"/>
      <c r="N415" s="767"/>
      <c r="P415" s="60"/>
      <c r="R415" s="8"/>
      <c r="U415" s="584"/>
      <c r="V415" s="584"/>
      <c r="W415" s="6"/>
      <c r="AD415" s="6"/>
      <c r="AH415" s="48"/>
      <c r="AI415" s="48"/>
      <c r="AJ415" s="48"/>
      <c r="AK415" s="48"/>
      <c r="AL415" s="48"/>
      <c r="AM415" s="48"/>
      <c r="AN415" s="48"/>
      <c r="AO415" s="48"/>
      <c r="AP415" s="48"/>
      <c r="AQ415" s="48"/>
      <c r="AR415" s="48"/>
      <c r="AS415" s="48"/>
      <c r="AT415" s="48"/>
    </row>
    <row r="416" spans="1:46" hidden="1" x14ac:dyDescent="0.25">
      <c r="B416" s="81"/>
      <c r="C416" s="81"/>
      <c r="D416" s="81"/>
      <c r="E416" s="81"/>
      <c r="F416" s="81"/>
      <c r="G416" s="81"/>
      <c r="H416" s="81"/>
      <c r="I416" s="81"/>
      <c r="J416" s="6"/>
      <c r="L416" s="76"/>
      <c r="M416" s="76"/>
      <c r="N416" s="76"/>
      <c r="P416" s="60"/>
      <c r="R416" s="8"/>
      <c r="U416" s="26"/>
      <c r="V416" s="26"/>
      <c r="W416" s="6"/>
      <c r="AD416" s="6"/>
      <c r="AH416" s="48"/>
      <c r="AI416" s="48"/>
      <c r="AJ416" s="48"/>
      <c r="AK416" s="48"/>
      <c r="AL416" s="48"/>
      <c r="AM416" s="48"/>
      <c r="AN416" s="48"/>
      <c r="AO416" s="48"/>
      <c r="AP416" s="48"/>
      <c r="AQ416" s="48"/>
      <c r="AR416" s="48"/>
      <c r="AS416" s="48"/>
      <c r="AT416" s="48"/>
    </row>
    <row r="417" spans="2:46" hidden="1" x14ac:dyDescent="0.25">
      <c r="B417" s="81"/>
      <c r="C417" s="81"/>
      <c r="D417" s="81"/>
      <c r="E417" s="81"/>
      <c r="F417" s="81"/>
      <c r="G417" s="81"/>
      <c r="H417" s="81"/>
      <c r="I417" s="81"/>
      <c r="J417" s="6"/>
      <c r="L417" s="76"/>
      <c r="M417" s="76"/>
      <c r="N417" s="76"/>
      <c r="P417" s="60"/>
      <c r="R417" s="8"/>
      <c r="U417" s="26"/>
      <c r="V417" s="26"/>
      <c r="W417" s="6"/>
      <c r="AD417" s="6"/>
      <c r="AH417" s="48"/>
      <c r="AI417" s="48"/>
      <c r="AJ417" s="48"/>
      <c r="AK417" s="48"/>
      <c r="AL417" s="48"/>
      <c r="AM417" s="48"/>
      <c r="AN417" s="48"/>
      <c r="AO417" s="48"/>
      <c r="AP417" s="48"/>
      <c r="AQ417" s="48"/>
      <c r="AR417" s="48"/>
      <c r="AS417" s="48"/>
      <c r="AT417" s="48"/>
    </row>
    <row r="418" spans="2:46" ht="48" customHeight="1" x14ac:dyDescent="0.4">
      <c r="B418" s="550" t="s">
        <v>163</v>
      </c>
      <c r="C418" s="550"/>
      <c r="D418" s="550"/>
      <c r="E418" s="550"/>
      <c r="F418" s="550"/>
      <c r="H418" s="67"/>
      <c r="I418" s="67"/>
      <c r="J418" s="67"/>
      <c r="S418" s="27"/>
      <c r="T418" s="27"/>
      <c r="U418" s="27"/>
      <c r="W418" s="27"/>
    </row>
    <row r="419" spans="2:46" ht="26.25" customHeight="1" x14ac:dyDescent="0.25">
      <c r="B419" s="548" t="s">
        <v>164</v>
      </c>
      <c r="C419" s="549"/>
      <c r="D419" s="549"/>
      <c r="E419" s="549"/>
      <c r="F419" s="549"/>
      <c r="G419" s="549"/>
      <c r="H419" s="549"/>
      <c r="I419" s="549"/>
      <c r="J419" s="67"/>
      <c r="S419" s="27"/>
      <c r="T419" s="27"/>
      <c r="U419" s="27"/>
      <c r="W419" s="27"/>
    </row>
    <row r="420" spans="2:46" ht="13" x14ac:dyDescent="0.25">
      <c r="B420" s="24" t="s">
        <v>165</v>
      </c>
      <c r="H420" s="67"/>
      <c r="I420" s="67"/>
      <c r="J420" s="67"/>
      <c r="K420" s="38"/>
      <c r="P420" s="24"/>
      <c r="U420" s="27"/>
      <c r="V420" s="27"/>
      <c r="W420" s="27"/>
    </row>
    <row r="421" spans="2:46" ht="19.5" customHeight="1" x14ac:dyDescent="0.25">
      <c r="B421" s="521" t="s">
        <v>166</v>
      </c>
      <c r="C421" s="522"/>
      <c r="D421" s="522"/>
      <c r="E421" s="522"/>
      <c r="F421" s="522"/>
      <c r="G421" s="522"/>
      <c r="H421" s="522"/>
      <c r="I421" s="523"/>
      <c r="J421" s="67"/>
      <c r="K421" s="38"/>
      <c r="P421" s="524"/>
      <c r="Q421" s="524"/>
      <c r="R421" s="524"/>
      <c r="S421" s="524"/>
      <c r="T421" s="180"/>
      <c r="U421" s="27"/>
    </row>
    <row r="422" spans="2:46" ht="19.5" customHeight="1" x14ac:dyDescent="0.25">
      <c r="B422" s="508"/>
      <c r="C422" s="509"/>
      <c r="D422" s="509"/>
      <c r="E422" s="509"/>
      <c r="F422" s="509"/>
      <c r="G422" s="509"/>
      <c r="H422" s="509"/>
      <c r="I422" s="510"/>
      <c r="J422" s="67"/>
      <c r="K422" s="38"/>
      <c r="U422" s="27"/>
      <c r="AG422" s="27"/>
      <c r="AH422" s="27"/>
    </row>
    <row r="423" spans="2:46" ht="19.5" customHeight="1" x14ac:dyDescent="0.25">
      <c r="B423" s="508"/>
      <c r="C423" s="509"/>
      <c r="D423" s="509"/>
      <c r="E423" s="509"/>
      <c r="F423" s="509"/>
      <c r="G423" s="509"/>
      <c r="H423" s="509"/>
      <c r="I423" s="510"/>
      <c r="K423" s="38"/>
      <c r="U423" s="27"/>
      <c r="X423" s="504"/>
      <c r="Y423" s="504"/>
      <c r="Z423" s="504"/>
      <c r="AA423" s="504"/>
      <c r="AB423" s="504"/>
      <c r="AG423" s="27"/>
      <c r="AH423" s="27"/>
    </row>
    <row r="424" spans="2:46" ht="19.5" customHeight="1" x14ac:dyDescent="0.25">
      <c r="B424" s="525"/>
      <c r="C424" s="525"/>
      <c r="D424" s="525"/>
      <c r="E424" s="525"/>
      <c r="F424" s="525"/>
      <c r="G424" s="525"/>
      <c r="H424" s="525"/>
      <c r="I424" s="525"/>
      <c r="K424" s="38"/>
      <c r="U424" s="27"/>
      <c r="X424" s="504"/>
      <c r="Y424" s="504"/>
      <c r="Z424" s="504"/>
      <c r="AA424" s="504"/>
      <c r="AB424" s="504"/>
      <c r="AG424" s="27"/>
      <c r="AH424" s="27"/>
    </row>
    <row r="425" spans="2:46" ht="12.75" customHeight="1" x14ac:dyDescent="0.25">
      <c r="J425" s="6"/>
      <c r="P425" s="6"/>
      <c r="Q425" s="6"/>
      <c r="R425" s="6"/>
      <c r="S425" s="6"/>
      <c r="T425" s="6"/>
      <c r="U425" s="27"/>
      <c r="X425" s="504"/>
      <c r="Y425" s="504"/>
      <c r="Z425" s="504"/>
      <c r="AA425" s="504"/>
      <c r="AB425" s="504"/>
      <c r="AG425" s="27"/>
      <c r="AH425" s="27"/>
    </row>
    <row r="426" spans="2:46" ht="19.5" customHeight="1" x14ac:dyDescent="0.25">
      <c r="B426" s="24" t="s">
        <v>167</v>
      </c>
      <c r="P426" s="24"/>
      <c r="U426" s="27"/>
      <c r="X426" s="504"/>
      <c r="Y426" s="504"/>
      <c r="Z426" s="504"/>
      <c r="AA426" s="504"/>
      <c r="AB426" s="504"/>
      <c r="AG426" s="27"/>
      <c r="AH426" s="27"/>
    </row>
    <row r="427" spans="2:46" ht="19.5" customHeight="1" x14ac:dyDescent="0.25">
      <c r="B427" s="526" t="s">
        <v>168</v>
      </c>
      <c r="C427" s="526"/>
      <c r="D427" s="526"/>
      <c r="E427" s="526"/>
      <c r="F427" s="526"/>
      <c r="G427" s="526"/>
      <c r="H427" s="526"/>
      <c r="I427" s="526"/>
      <c r="P427" s="524"/>
      <c r="Q427" s="524"/>
      <c r="R427" s="524"/>
      <c r="S427" s="524"/>
      <c r="T427" s="180"/>
      <c r="U427" s="27"/>
      <c r="X427" s="504"/>
      <c r="Y427" s="504"/>
      <c r="Z427" s="504"/>
      <c r="AA427" s="504"/>
      <c r="AB427" s="504"/>
    </row>
    <row r="428" spans="2:46" ht="19.5" customHeight="1" x14ac:dyDescent="0.25">
      <c r="B428" s="525"/>
      <c r="C428" s="525"/>
      <c r="D428" s="525"/>
      <c r="E428" s="525"/>
      <c r="F428" s="525"/>
      <c r="G428" s="525"/>
      <c r="H428" s="525"/>
      <c r="I428" s="525"/>
      <c r="U428" s="27"/>
      <c r="X428" s="504"/>
      <c r="Y428" s="504"/>
      <c r="Z428" s="504"/>
      <c r="AA428" s="504"/>
      <c r="AB428" s="504"/>
      <c r="AG428" s="27"/>
      <c r="AH428" s="27"/>
    </row>
    <row r="429" spans="2:46" ht="19.5" customHeight="1" x14ac:dyDescent="0.25">
      <c r="B429" s="525"/>
      <c r="C429" s="525"/>
      <c r="D429" s="525"/>
      <c r="E429" s="525"/>
      <c r="F429" s="525"/>
      <c r="G429" s="525"/>
      <c r="H429" s="525"/>
      <c r="I429" s="525"/>
      <c r="U429" s="27"/>
      <c r="X429" s="504"/>
      <c r="Y429" s="504"/>
      <c r="Z429" s="504"/>
      <c r="AA429" s="504"/>
      <c r="AB429" s="504"/>
      <c r="AG429" s="27"/>
      <c r="AH429" s="27"/>
    </row>
    <row r="430" spans="2:46" ht="19.5" customHeight="1" x14ac:dyDescent="0.25">
      <c r="B430" s="525"/>
      <c r="C430" s="525"/>
      <c r="D430" s="525"/>
      <c r="E430" s="525"/>
      <c r="F430" s="525"/>
      <c r="G430" s="525"/>
      <c r="H430" s="525"/>
      <c r="I430" s="525"/>
      <c r="U430" s="27"/>
      <c r="X430" s="504"/>
      <c r="Y430" s="504"/>
      <c r="Z430" s="504"/>
      <c r="AA430" s="504"/>
      <c r="AB430" s="504"/>
      <c r="AG430" s="27"/>
      <c r="AH430" s="27"/>
    </row>
    <row r="431" spans="2:46" ht="19.5" customHeight="1" x14ac:dyDescent="0.25">
      <c r="U431" s="27"/>
      <c r="X431" s="504"/>
      <c r="Y431" s="504"/>
      <c r="Z431" s="504"/>
      <c r="AA431" s="504"/>
      <c r="AB431" s="504"/>
      <c r="AG431" s="27"/>
      <c r="AH431" s="27"/>
    </row>
    <row r="432" spans="2:46" ht="19.5" customHeight="1" x14ac:dyDescent="0.25">
      <c r="B432" s="24" t="s">
        <v>169</v>
      </c>
      <c r="P432" s="24"/>
      <c r="U432" s="27"/>
      <c r="X432" s="504"/>
      <c r="Y432" s="504"/>
      <c r="Z432" s="504"/>
      <c r="AA432" s="504"/>
      <c r="AB432" s="504"/>
      <c r="AG432" s="27"/>
      <c r="AH432" s="27"/>
    </row>
    <row r="433" spans="2:34" ht="19.5" customHeight="1" x14ac:dyDescent="0.25">
      <c r="B433" s="526" t="s">
        <v>170</v>
      </c>
      <c r="C433" s="526"/>
      <c r="D433" s="526"/>
      <c r="E433" s="526"/>
      <c r="F433" s="526"/>
      <c r="G433" s="526"/>
      <c r="H433" s="526"/>
      <c r="I433" s="526"/>
      <c r="P433" s="547"/>
      <c r="Q433" s="547"/>
      <c r="R433" s="547"/>
      <c r="S433" s="547"/>
      <c r="T433" s="180"/>
      <c r="U433" s="27"/>
      <c r="X433" s="504"/>
      <c r="Y433" s="504"/>
      <c r="Z433" s="504"/>
      <c r="AA433" s="504"/>
      <c r="AB433" s="504"/>
    </row>
    <row r="434" spans="2:34" ht="19.5" customHeight="1" x14ac:dyDescent="0.25">
      <c r="B434" s="525"/>
      <c r="C434" s="525"/>
      <c r="D434" s="525"/>
      <c r="E434" s="525"/>
      <c r="F434" s="525"/>
      <c r="G434" s="525"/>
      <c r="H434" s="525"/>
      <c r="I434" s="525"/>
      <c r="U434" s="27"/>
      <c r="X434" s="504"/>
      <c r="Y434" s="504"/>
      <c r="Z434" s="504"/>
      <c r="AA434" s="504"/>
      <c r="AB434" s="504"/>
      <c r="AG434" s="27"/>
      <c r="AH434" s="27"/>
    </row>
    <row r="435" spans="2:34" ht="19.5" customHeight="1" x14ac:dyDescent="0.25">
      <c r="B435" s="525"/>
      <c r="C435" s="525"/>
      <c r="D435" s="525"/>
      <c r="E435" s="525"/>
      <c r="F435" s="525"/>
      <c r="G435" s="525"/>
      <c r="H435" s="525"/>
      <c r="I435" s="525"/>
      <c r="U435" s="27"/>
      <c r="X435" s="504"/>
      <c r="Y435" s="504"/>
      <c r="Z435" s="504"/>
      <c r="AA435" s="504"/>
      <c r="AB435" s="504"/>
      <c r="AG435" s="27"/>
      <c r="AH435" s="27"/>
    </row>
    <row r="436" spans="2:34" ht="19.5" customHeight="1" x14ac:dyDescent="0.25">
      <c r="B436" s="525"/>
      <c r="C436" s="525"/>
      <c r="D436" s="525"/>
      <c r="E436" s="525"/>
      <c r="F436" s="525"/>
      <c r="G436" s="525"/>
      <c r="H436" s="525"/>
      <c r="I436" s="525"/>
      <c r="U436" s="27"/>
      <c r="X436" s="504"/>
      <c r="Y436" s="504"/>
      <c r="Z436" s="504"/>
      <c r="AA436" s="504"/>
      <c r="AB436" s="504"/>
      <c r="AG436" s="27"/>
      <c r="AH436" s="27"/>
    </row>
    <row r="437" spans="2:34" ht="19.5" customHeight="1" x14ac:dyDescent="0.25">
      <c r="B437" s="525"/>
      <c r="C437" s="525"/>
      <c r="D437" s="525"/>
      <c r="E437" s="525"/>
      <c r="F437" s="525"/>
      <c r="G437" s="525"/>
      <c r="H437" s="525"/>
      <c r="I437" s="525"/>
      <c r="U437" s="27"/>
      <c r="X437" s="504"/>
      <c r="Y437" s="504"/>
      <c r="Z437" s="504"/>
      <c r="AA437" s="504"/>
      <c r="AB437" s="504"/>
      <c r="AG437" s="27"/>
      <c r="AH437" s="27"/>
    </row>
    <row r="438" spans="2:34" ht="19.5" customHeight="1" x14ac:dyDescent="0.25">
      <c r="B438" s="525"/>
      <c r="C438" s="525"/>
      <c r="D438" s="525"/>
      <c r="E438" s="525"/>
      <c r="F438" s="525"/>
      <c r="G438" s="525"/>
      <c r="H438" s="525"/>
      <c r="I438" s="525"/>
      <c r="U438" s="27"/>
      <c r="X438" s="504"/>
      <c r="Y438" s="504"/>
      <c r="Z438" s="504"/>
      <c r="AA438" s="504"/>
      <c r="AB438" s="504"/>
      <c r="AG438" s="27"/>
      <c r="AH438" s="27"/>
    </row>
    <row r="439" spans="2:34" ht="17.25" customHeight="1" x14ac:dyDescent="0.25">
      <c r="B439" s="36"/>
      <c r="C439" s="36"/>
      <c r="D439" s="36"/>
      <c r="E439" s="36"/>
      <c r="F439" s="36"/>
      <c r="H439" s="30"/>
      <c r="I439" s="30"/>
      <c r="J439" s="30"/>
      <c r="P439" s="29"/>
      <c r="S439" s="27"/>
      <c r="T439" s="27"/>
      <c r="U439" s="27"/>
      <c r="X439" s="504"/>
      <c r="Y439" s="504"/>
      <c r="Z439" s="504"/>
      <c r="AA439" s="504"/>
      <c r="AB439" s="504"/>
      <c r="AG439" s="27"/>
      <c r="AH439" s="27"/>
    </row>
    <row r="440" spans="2:34" ht="19.5" customHeight="1" x14ac:dyDescent="0.25">
      <c r="B440" s="24" t="s">
        <v>171</v>
      </c>
      <c r="P440" s="24"/>
      <c r="U440" s="27"/>
      <c r="X440" s="504"/>
      <c r="Y440" s="504"/>
      <c r="Z440" s="504"/>
      <c r="AA440" s="504"/>
      <c r="AB440" s="504"/>
      <c r="AG440" s="27"/>
      <c r="AH440" s="27"/>
    </row>
    <row r="441" spans="2:34" ht="19.5" customHeight="1" x14ac:dyDescent="0.25">
      <c r="B441" s="526" t="s">
        <v>172</v>
      </c>
      <c r="C441" s="526"/>
      <c r="D441" s="526"/>
      <c r="E441" s="526"/>
      <c r="F441" s="526"/>
      <c r="G441" s="526"/>
      <c r="H441" s="526"/>
      <c r="I441" s="526"/>
      <c r="K441" s="38"/>
      <c r="P441" s="524"/>
      <c r="Q441" s="524"/>
      <c r="R441" s="524"/>
      <c r="S441" s="524"/>
      <c r="T441" s="180"/>
      <c r="U441" s="27"/>
      <c r="X441" s="504"/>
      <c r="Y441" s="504"/>
      <c r="Z441" s="504"/>
      <c r="AA441" s="504"/>
      <c r="AB441" s="504"/>
    </row>
    <row r="442" spans="2:34" ht="19.5" customHeight="1" x14ac:dyDescent="0.25">
      <c r="B442" s="525"/>
      <c r="C442" s="525"/>
      <c r="D442" s="525"/>
      <c r="E442" s="525"/>
      <c r="F442" s="525"/>
      <c r="G442" s="525"/>
      <c r="H442" s="525"/>
      <c r="I442" s="525"/>
      <c r="K442" s="38"/>
      <c r="U442" s="27"/>
      <c r="X442" s="504"/>
      <c r="Y442" s="504"/>
      <c r="Z442" s="504"/>
      <c r="AA442" s="504"/>
      <c r="AB442" s="504"/>
      <c r="AG442" s="27"/>
      <c r="AH442" s="27"/>
    </row>
    <row r="443" spans="2:34" ht="19.5" customHeight="1" x14ac:dyDescent="0.25">
      <c r="B443" s="525"/>
      <c r="C443" s="525"/>
      <c r="D443" s="525"/>
      <c r="E443" s="525"/>
      <c r="F443" s="525"/>
      <c r="G443" s="525"/>
      <c r="H443" s="525"/>
      <c r="I443" s="525"/>
      <c r="K443" s="38"/>
      <c r="U443" s="27"/>
      <c r="X443" s="504"/>
      <c r="Y443" s="504"/>
      <c r="Z443" s="504"/>
      <c r="AA443" s="504"/>
      <c r="AB443" s="504"/>
      <c r="AG443" s="27"/>
      <c r="AH443" s="27"/>
    </row>
    <row r="444" spans="2:34" ht="19.5" customHeight="1" x14ac:dyDescent="0.25">
      <c r="B444" s="525"/>
      <c r="C444" s="525"/>
      <c r="D444" s="525"/>
      <c r="E444" s="525"/>
      <c r="F444" s="525"/>
      <c r="G444" s="525"/>
      <c r="H444" s="525"/>
      <c r="I444" s="525"/>
      <c r="K444" s="38"/>
      <c r="U444" s="27"/>
      <c r="X444" s="504"/>
      <c r="Y444" s="504"/>
      <c r="Z444" s="504"/>
      <c r="AA444" s="504"/>
      <c r="AB444" s="504"/>
      <c r="AG444" s="27"/>
      <c r="AH444" s="27"/>
    </row>
    <row r="445" spans="2:34" ht="19.5" customHeight="1" x14ac:dyDescent="0.25">
      <c r="J445" s="6"/>
      <c r="P445" s="6"/>
      <c r="Q445" s="6"/>
      <c r="R445" s="6"/>
      <c r="S445" s="6"/>
      <c r="T445" s="6"/>
      <c r="U445" s="27"/>
      <c r="X445" s="504"/>
      <c r="Y445" s="504"/>
      <c r="Z445" s="504"/>
      <c r="AA445" s="504"/>
      <c r="AB445" s="504"/>
      <c r="AG445" s="27"/>
      <c r="AH445" s="27"/>
    </row>
    <row r="446" spans="2:34" ht="17.25" customHeight="1" x14ac:dyDescent="0.25">
      <c r="B446" s="24" t="s">
        <v>173</v>
      </c>
      <c r="C446" s="36"/>
      <c r="D446" s="36"/>
      <c r="E446" s="36"/>
      <c r="F446" s="36"/>
      <c r="H446" s="30"/>
      <c r="I446" s="30"/>
      <c r="J446" s="30"/>
      <c r="P446" s="29"/>
      <c r="S446" s="27"/>
      <c r="T446" s="27"/>
      <c r="U446" s="27"/>
      <c r="X446" s="504"/>
      <c r="Y446" s="504"/>
      <c r="Z446" s="504"/>
      <c r="AA446" s="504"/>
      <c r="AB446" s="504"/>
      <c r="AG446" s="27"/>
      <c r="AH446" s="27"/>
    </row>
    <row r="447" spans="2:34" s="1" customFormat="1" ht="43.9" customHeight="1" x14ac:dyDescent="0.25">
      <c r="B447" s="526" t="s">
        <v>174</v>
      </c>
      <c r="C447" s="526"/>
      <c r="D447" s="526"/>
      <c r="E447" s="526"/>
      <c r="F447" s="526"/>
      <c r="G447" s="526"/>
      <c r="H447" s="526"/>
      <c r="I447" s="526"/>
      <c r="X447" s="504"/>
      <c r="Y447" s="504"/>
      <c r="Z447" s="504"/>
      <c r="AA447" s="504"/>
      <c r="AB447" s="504"/>
    </row>
    <row r="448" spans="2:34" s="1" customFormat="1" ht="41.25" customHeight="1" x14ac:dyDescent="0.25">
      <c r="B448" s="528"/>
      <c r="C448" s="529"/>
      <c r="D448" s="529"/>
      <c r="E448" s="530"/>
      <c r="F448" s="530"/>
      <c r="G448" s="530"/>
      <c r="H448" s="530"/>
      <c r="I448" s="531"/>
      <c r="X448" s="504"/>
      <c r="Y448" s="504"/>
      <c r="Z448" s="504"/>
      <c r="AA448" s="504"/>
      <c r="AB448" s="504"/>
    </row>
    <row r="449" spans="2:34" s="1" customFormat="1" ht="41.25" customHeight="1" x14ac:dyDescent="0.25">
      <c r="B449" s="532"/>
      <c r="C449" s="533"/>
      <c r="D449" s="533"/>
      <c r="E449" s="534"/>
      <c r="F449" s="534"/>
      <c r="G449" s="534"/>
      <c r="H449" s="534"/>
      <c r="I449" s="535"/>
      <c r="X449" s="504"/>
      <c r="Y449" s="504"/>
      <c r="Z449" s="504"/>
      <c r="AA449" s="504"/>
      <c r="AB449" s="504"/>
    </row>
    <row r="450" spans="2:34" s="1" customFormat="1" ht="25.5" customHeight="1" x14ac:dyDescent="0.4">
      <c r="B450" s="536"/>
      <c r="C450" s="537"/>
      <c r="D450" s="537"/>
      <c r="E450" s="537"/>
      <c r="F450" s="537"/>
      <c r="G450" s="537"/>
      <c r="H450" s="537"/>
      <c r="I450" s="538"/>
      <c r="J450" s="16"/>
      <c r="K450" s="16"/>
      <c r="L450" s="16"/>
      <c r="M450" s="16"/>
      <c r="X450" s="504"/>
      <c r="Y450" s="504"/>
      <c r="Z450" s="504"/>
      <c r="AA450" s="504"/>
      <c r="AB450" s="504"/>
    </row>
    <row r="451" spans="2:34" ht="17.25" customHeight="1" x14ac:dyDescent="0.25">
      <c r="B451" s="36"/>
      <c r="C451" s="36"/>
      <c r="D451" s="36"/>
      <c r="E451" s="36"/>
      <c r="F451" s="36"/>
      <c r="H451" s="30"/>
      <c r="I451" s="30"/>
      <c r="J451" s="30"/>
      <c r="P451" s="29"/>
      <c r="S451" s="27"/>
      <c r="T451" s="27"/>
      <c r="U451" s="27"/>
      <c r="X451" s="504"/>
      <c r="Y451" s="504"/>
      <c r="Z451" s="504"/>
      <c r="AA451" s="504"/>
      <c r="AB451" s="504"/>
      <c r="AG451" s="27"/>
      <c r="AH451" s="27"/>
    </row>
    <row r="452" spans="2:34" ht="20.25" customHeight="1" x14ac:dyDescent="0.25">
      <c r="B452" s="539" t="s">
        <v>175</v>
      </c>
      <c r="C452" s="539"/>
      <c r="D452" s="539"/>
      <c r="E452" s="539"/>
      <c r="F452" s="539"/>
      <c r="P452" s="29"/>
      <c r="S452" s="27"/>
      <c r="T452" s="27"/>
      <c r="U452" s="27"/>
      <c r="X452" s="504"/>
      <c r="Y452" s="504"/>
      <c r="Z452" s="504"/>
      <c r="AA452" s="504"/>
      <c r="AB452" s="504"/>
      <c r="AG452" s="27"/>
      <c r="AH452" s="27"/>
    </row>
    <row r="453" spans="2:34" ht="33" customHeight="1" x14ac:dyDescent="0.25">
      <c r="B453" s="521" t="s">
        <v>176</v>
      </c>
      <c r="C453" s="540"/>
      <c r="D453" s="540"/>
      <c r="E453" s="540"/>
      <c r="F453" s="540"/>
      <c r="G453" s="540"/>
      <c r="H453" s="540"/>
      <c r="I453" s="540"/>
      <c r="J453" s="91"/>
      <c r="K453" s="81"/>
      <c r="L453" s="81"/>
      <c r="M453" s="81"/>
      <c r="N453" s="81"/>
      <c r="O453" s="27"/>
      <c r="P453" s="27"/>
      <c r="Q453" s="27"/>
      <c r="R453" s="27"/>
      <c r="S453" s="27"/>
      <c r="T453" s="27"/>
      <c r="U453" s="27"/>
      <c r="X453" s="504"/>
      <c r="Y453" s="504"/>
      <c r="Z453" s="504"/>
      <c r="AA453" s="504"/>
      <c r="AB453" s="504"/>
      <c r="AG453" s="27"/>
      <c r="AH453" s="27"/>
    </row>
    <row r="454" spans="2:34" ht="17.25" customHeight="1" x14ac:dyDescent="0.25">
      <c r="B454" s="541"/>
      <c r="C454" s="542"/>
      <c r="D454" s="542"/>
      <c r="E454" s="542"/>
      <c r="F454" s="542"/>
      <c r="G454" s="542"/>
      <c r="H454" s="542"/>
      <c r="I454" s="542"/>
      <c r="J454" s="92"/>
      <c r="K454" s="93"/>
      <c r="L454" s="93"/>
      <c r="M454" s="93"/>
      <c r="N454" s="93"/>
      <c r="O454" s="27"/>
      <c r="P454" s="27"/>
      <c r="Q454" s="27"/>
      <c r="R454" s="27"/>
      <c r="S454" s="27"/>
      <c r="T454" s="27"/>
      <c r="U454" s="27"/>
      <c r="X454" s="504"/>
      <c r="Y454" s="504"/>
      <c r="Z454" s="504"/>
      <c r="AA454" s="504"/>
      <c r="AB454" s="504"/>
      <c r="AG454" s="27"/>
      <c r="AH454" s="27"/>
    </row>
    <row r="455" spans="2:34" ht="12.75" customHeight="1" x14ac:dyDescent="0.25">
      <c r="B455" s="543"/>
      <c r="C455" s="544"/>
      <c r="D455" s="544"/>
      <c r="E455" s="544"/>
      <c r="F455" s="544"/>
      <c r="G455" s="544"/>
      <c r="H455" s="544"/>
      <c r="I455" s="544"/>
      <c r="J455" s="92"/>
      <c r="K455" s="93"/>
      <c r="L455" s="93"/>
      <c r="M455" s="93"/>
      <c r="N455" s="93"/>
      <c r="X455" s="504"/>
      <c r="Y455" s="504"/>
      <c r="Z455" s="504"/>
      <c r="AA455" s="504"/>
      <c r="AB455" s="504"/>
    </row>
    <row r="456" spans="2:34" ht="12.75" customHeight="1" x14ac:dyDescent="0.25">
      <c r="B456" s="543"/>
      <c r="C456" s="544"/>
      <c r="D456" s="544"/>
      <c r="E456" s="544"/>
      <c r="F456" s="544"/>
      <c r="G456" s="544"/>
      <c r="H456" s="544"/>
      <c r="I456" s="544"/>
      <c r="J456" s="92"/>
      <c r="K456" s="93"/>
      <c r="L456" s="93"/>
      <c r="M456" s="93"/>
      <c r="N456" s="93"/>
      <c r="X456" s="504"/>
      <c r="Y456" s="504"/>
      <c r="Z456" s="504"/>
      <c r="AA456" s="504"/>
      <c r="AB456" s="504"/>
    </row>
    <row r="457" spans="2:34" ht="12.75" customHeight="1" x14ac:dyDescent="0.25">
      <c r="B457" s="543"/>
      <c r="C457" s="544"/>
      <c r="D457" s="544"/>
      <c r="E457" s="544"/>
      <c r="F457" s="544"/>
      <c r="G457" s="544"/>
      <c r="H457" s="544"/>
      <c r="I457" s="544"/>
      <c r="J457" s="92"/>
      <c r="K457" s="93"/>
      <c r="L457" s="93"/>
      <c r="M457" s="93"/>
      <c r="N457" s="93"/>
      <c r="X457" s="504"/>
      <c r="Y457" s="504"/>
      <c r="Z457" s="504"/>
      <c r="AA457" s="504"/>
      <c r="AB457" s="504"/>
    </row>
    <row r="458" spans="2:34" ht="12.75" customHeight="1" x14ac:dyDescent="0.25">
      <c r="B458" s="543"/>
      <c r="C458" s="544"/>
      <c r="D458" s="544"/>
      <c r="E458" s="544"/>
      <c r="F458" s="544"/>
      <c r="G458" s="544"/>
      <c r="H458" s="544"/>
      <c r="I458" s="544"/>
      <c r="J458" s="92"/>
      <c r="K458" s="93"/>
      <c r="L458" s="93"/>
      <c r="M458" s="93"/>
      <c r="N458" s="93"/>
      <c r="X458" s="504"/>
      <c r="Y458" s="504"/>
      <c r="Z458" s="504"/>
      <c r="AA458" s="504"/>
      <c r="AB458" s="504"/>
    </row>
    <row r="459" spans="2:34" ht="12.75" customHeight="1" x14ac:dyDescent="0.25">
      <c r="B459" s="543"/>
      <c r="C459" s="544"/>
      <c r="D459" s="544"/>
      <c r="E459" s="544"/>
      <c r="F459" s="544"/>
      <c r="G459" s="544"/>
      <c r="H459" s="544"/>
      <c r="I459" s="544"/>
      <c r="J459" s="92"/>
      <c r="K459" s="93"/>
      <c r="L459" s="93"/>
      <c r="M459" s="93"/>
      <c r="N459" s="93"/>
      <c r="X459" s="504"/>
      <c r="Y459" s="504"/>
      <c r="Z459" s="504"/>
      <c r="AA459" s="504"/>
      <c r="AB459" s="504"/>
    </row>
    <row r="460" spans="2:34" ht="12.75" customHeight="1" x14ac:dyDescent="0.25">
      <c r="B460" s="543"/>
      <c r="C460" s="544"/>
      <c r="D460" s="544"/>
      <c r="E460" s="544"/>
      <c r="F460" s="544"/>
      <c r="G460" s="544"/>
      <c r="H460" s="544"/>
      <c r="I460" s="544"/>
      <c r="J460" s="87"/>
      <c r="K460" s="88"/>
      <c r="L460" s="88"/>
      <c r="M460" s="88"/>
      <c r="N460" s="88"/>
      <c r="X460" s="504"/>
      <c r="Y460" s="504"/>
      <c r="Z460" s="504"/>
      <c r="AA460" s="504"/>
      <c r="AB460" s="504"/>
    </row>
    <row r="461" spans="2:34" ht="12.75" customHeight="1" x14ac:dyDescent="0.25">
      <c r="B461" s="543"/>
      <c r="C461" s="544"/>
      <c r="D461" s="544"/>
      <c r="E461" s="544"/>
      <c r="F461" s="544"/>
      <c r="G461" s="544"/>
      <c r="H461" s="544"/>
      <c r="I461" s="544"/>
      <c r="J461" s="87"/>
      <c r="K461" s="88"/>
      <c r="L461" s="88"/>
      <c r="M461" s="88"/>
      <c r="N461" s="88"/>
      <c r="X461" s="504"/>
      <c r="Y461" s="504"/>
      <c r="Z461" s="504"/>
      <c r="AA461" s="504"/>
      <c r="AB461" s="504"/>
    </row>
    <row r="462" spans="2:34" ht="12.75" customHeight="1" x14ac:dyDescent="0.25">
      <c r="B462" s="543"/>
      <c r="C462" s="544"/>
      <c r="D462" s="544"/>
      <c r="E462" s="544"/>
      <c r="F462" s="544"/>
      <c r="G462" s="544"/>
      <c r="H462" s="544"/>
      <c r="I462" s="544"/>
      <c r="J462" s="87"/>
      <c r="K462" s="88"/>
      <c r="L462" s="88"/>
      <c r="M462" s="88"/>
      <c r="N462" s="88"/>
      <c r="X462" s="504"/>
      <c r="Y462" s="504"/>
      <c r="Z462" s="504"/>
      <c r="AA462" s="504"/>
      <c r="AB462" s="504"/>
    </row>
    <row r="463" spans="2:34" ht="15" customHeight="1" x14ac:dyDescent="0.25">
      <c r="B463" s="545"/>
      <c r="C463" s="546"/>
      <c r="D463" s="546"/>
      <c r="E463" s="546"/>
      <c r="F463" s="546"/>
      <c r="G463" s="546"/>
      <c r="H463" s="546"/>
      <c r="I463" s="546"/>
      <c r="J463" s="87"/>
      <c r="K463" s="88"/>
      <c r="L463" s="88"/>
      <c r="M463" s="88"/>
      <c r="N463" s="88"/>
      <c r="X463" s="504"/>
      <c r="Y463" s="504"/>
      <c r="Z463" s="504"/>
      <c r="AA463" s="504"/>
      <c r="AB463" s="504"/>
    </row>
    <row r="464" spans="2:34" x14ac:dyDescent="0.25">
      <c r="P464" s="38"/>
      <c r="X464" s="504"/>
      <c r="Y464" s="504"/>
      <c r="Z464" s="504"/>
      <c r="AA464" s="504"/>
      <c r="AB464" s="504"/>
    </row>
    <row r="465" spans="2:46" ht="15" customHeight="1" x14ac:dyDescent="0.25">
      <c r="B465" s="24" t="s">
        <v>177</v>
      </c>
      <c r="M465" s="24"/>
      <c r="P465" s="24" t="s">
        <v>178</v>
      </c>
      <c r="X465" s="504"/>
      <c r="Y465" s="504"/>
      <c r="Z465" s="504"/>
      <c r="AA465" s="504"/>
      <c r="AB465" s="504"/>
    </row>
    <row r="466" spans="2:46" ht="19.5" customHeight="1" x14ac:dyDescent="0.25">
      <c r="B466" s="526" t="s">
        <v>179</v>
      </c>
      <c r="C466" s="526"/>
      <c r="D466" s="526"/>
      <c r="E466" s="526"/>
      <c r="F466" s="526"/>
      <c r="G466" s="526"/>
      <c r="H466" s="526"/>
      <c r="I466" s="526"/>
      <c r="P466" s="521" t="s">
        <v>180</v>
      </c>
      <c r="Q466" s="522"/>
      <c r="R466" s="522"/>
      <c r="S466" s="522"/>
      <c r="T466" s="522"/>
      <c r="U466" s="522"/>
      <c r="V466" s="522"/>
      <c r="W466" s="527"/>
      <c r="X466" s="504"/>
      <c r="Y466" s="504"/>
      <c r="Z466" s="504"/>
      <c r="AA466" s="504"/>
      <c r="AB466" s="504"/>
    </row>
    <row r="467" spans="2:46" ht="19.5" customHeight="1" x14ac:dyDescent="0.25">
      <c r="B467" s="525"/>
      <c r="C467" s="525"/>
      <c r="D467" s="525"/>
      <c r="E467" s="525"/>
      <c r="F467" s="525"/>
      <c r="G467" s="525"/>
      <c r="H467" s="525"/>
      <c r="I467" s="525"/>
      <c r="O467" s="45"/>
      <c r="P467" s="492"/>
      <c r="Q467" s="493"/>
      <c r="R467" s="493"/>
      <c r="S467" s="493"/>
      <c r="T467" s="493"/>
      <c r="U467" s="493"/>
      <c r="V467" s="493"/>
      <c r="W467" s="494"/>
      <c r="X467" s="504"/>
      <c r="Y467" s="504"/>
      <c r="Z467" s="504"/>
      <c r="AA467" s="504"/>
      <c r="AB467" s="504"/>
    </row>
    <row r="468" spans="2:46" ht="19.5" customHeight="1" x14ac:dyDescent="0.25">
      <c r="B468" s="525"/>
      <c r="C468" s="525"/>
      <c r="D468" s="525"/>
      <c r="E468" s="525"/>
      <c r="F468" s="525"/>
      <c r="G468" s="525"/>
      <c r="H468" s="525"/>
      <c r="I468" s="525"/>
      <c r="P468" s="492"/>
      <c r="Q468" s="493"/>
      <c r="R468" s="493"/>
      <c r="S468" s="493"/>
      <c r="T468" s="493"/>
      <c r="U468" s="493"/>
      <c r="V468" s="493"/>
      <c r="W468" s="494"/>
      <c r="X468" s="504"/>
      <c r="Y468" s="504"/>
      <c r="Z468" s="504"/>
      <c r="AA468" s="504"/>
      <c r="AB468" s="504"/>
    </row>
    <row r="469" spans="2:46" ht="19.5" customHeight="1" x14ac:dyDescent="0.25">
      <c r="B469" s="508"/>
      <c r="C469" s="509"/>
      <c r="D469" s="509"/>
      <c r="E469" s="509"/>
      <c r="F469" s="509"/>
      <c r="G469" s="509"/>
      <c r="H469" s="509"/>
      <c r="I469" s="510"/>
      <c r="P469" s="492"/>
      <c r="Q469" s="493"/>
      <c r="R469" s="493"/>
      <c r="S469" s="493"/>
      <c r="T469" s="493"/>
      <c r="U469" s="493"/>
      <c r="V469" s="493"/>
      <c r="W469" s="494"/>
      <c r="X469" s="504"/>
      <c r="Y469" s="504"/>
      <c r="Z469" s="504"/>
      <c r="AA469" s="504"/>
      <c r="AB469" s="504"/>
    </row>
    <row r="470" spans="2:46" ht="19.5" customHeight="1" x14ac:dyDescent="0.25">
      <c r="B470" s="24"/>
      <c r="P470" s="31"/>
      <c r="Q470" s="31"/>
      <c r="R470" s="31"/>
      <c r="S470" s="31"/>
      <c r="T470" s="31"/>
      <c r="U470" s="31"/>
      <c r="X470" s="504"/>
      <c r="Y470" s="504"/>
      <c r="Z470" s="504"/>
      <c r="AA470" s="504"/>
      <c r="AB470" s="504"/>
    </row>
    <row r="471" spans="2:46" x14ac:dyDescent="0.25">
      <c r="P471" s="38"/>
      <c r="X471" s="504"/>
      <c r="Y471" s="504"/>
      <c r="Z471" s="504"/>
      <c r="AA471" s="504"/>
      <c r="AB471" s="504"/>
    </row>
    <row r="472" spans="2:46" ht="19.5" customHeight="1" x14ac:dyDescent="0.25">
      <c r="B472" s="24"/>
      <c r="H472" s="24"/>
      <c r="R472" s="28"/>
      <c r="U472" s="71"/>
      <c r="X472" s="504"/>
      <c r="Y472" s="504"/>
      <c r="Z472" s="504"/>
      <c r="AA472" s="504"/>
      <c r="AB472" s="504"/>
    </row>
    <row r="473" spans="2:46" ht="19.5" customHeight="1" x14ac:dyDescent="0.25">
      <c r="B473" s="24"/>
      <c r="H473" s="24"/>
      <c r="P473" s="511" t="s">
        <v>181</v>
      </c>
      <c r="Q473" s="512"/>
      <c r="R473" s="512"/>
      <c r="S473" s="512"/>
      <c r="T473" s="512"/>
      <c r="U473" s="512"/>
      <c r="V473" s="512"/>
      <c r="W473" s="513"/>
      <c r="X473" s="68"/>
      <c r="Y473" s="68"/>
      <c r="Z473" s="68"/>
      <c r="AA473" s="68"/>
      <c r="AB473" s="68"/>
    </row>
    <row r="474" spans="2:46" ht="21" customHeight="1" x14ac:dyDescent="0.25">
      <c r="M474" s="38"/>
      <c r="P474" s="514"/>
      <c r="Q474" s="515"/>
      <c r="R474" s="515"/>
      <c r="S474" s="515"/>
      <c r="T474" s="515"/>
      <c r="U474" s="515"/>
      <c r="V474" s="515"/>
      <c r="W474" s="516"/>
      <c r="X474" s="24"/>
      <c r="Y474" s="24"/>
      <c r="Z474" s="24"/>
      <c r="AA474" s="24"/>
      <c r="AB474" s="24"/>
      <c r="AC474" s="24"/>
      <c r="AD474" s="24"/>
      <c r="AE474" s="24"/>
      <c r="AF474" s="24"/>
      <c r="AG474" s="24"/>
      <c r="AH474" s="49"/>
      <c r="AI474" s="49"/>
      <c r="AJ474" s="49"/>
      <c r="AK474" s="49"/>
      <c r="AL474" s="49"/>
      <c r="AM474" s="49"/>
      <c r="AN474" s="49"/>
      <c r="AO474" s="49"/>
      <c r="AP474" s="49"/>
      <c r="AQ474" s="49"/>
      <c r="AR474" s="49"/>
      <c r="AS474" s="49"/>
      <c r="AT474" s="48"/>
    </row>
    <row r="475" spans="2:46" ht="51" customHeight="1" x14ac:dyDescent="0.25">
      <c r="B475" s="517" t="s">
        <v>182</v>
      </c>
      <c r="C475" s="518"/>
      <c r="D475" s="518"/>
      <c r="E475" s="518"/>
      <c r="F475" s="518"/>
      <c r="G475" s="518"/>
      <c r="H475" s="518"/>
      <c r="I475" s="519"/>
      <c r="P475" s="520" t="str">
        <f>"Leverantören intygar att avropssvaret är giltigt minst den tid som avropande organisation angett ovan. "&amp;CHAR(10)&amp;"("&amp;TEXT(D34,"ÅÅÅÅ-MM-DD")&amp;")"</f>
        <v>Leverantören intygar att avropssvaret är giltigt minst den tid som avropande organisation angett ovan. 
(1900-01-00)</v>
      </c>
      <c r="Q475" s="520"/>
      <c r="R475" s="520"/>
      <c r="S475" s="520"/>
      <c r="T475" s="520"/>
      <c r="U475" s="520"/>
      <c r="V475" s="520"/>
      <c r="W475" s="520"/>
      <c r="X475" s="24"/>
      <c r="Y475" s="24"/>
      <c r="Z475" s="24"/>
      <c r="AA475" s="24"/>
      <c r="AB475" s="24"/>
      <c r="AC475" s="24"/>
      <c r="AD475" s="24"/>
      <c r="AE475" s="24"/>
      <c r="AF475" s="24"/>
      <c r="AG475" s="24"/>
      <c r="AH475" s="49"/>
      <c r="AI475" s="49"/>
      <c r="AJ475" s="49"/>
      <c r="AK475" s="49"/>
      <c r="AL475" s="49"/>
      <c r="AM475" s="49"/>
      <c r="AN475" s="49"/>
      <c r="AO475" s="49"/>
      <c r="AP475" s="49"/>
      <c r="AQ475" s="49"/>
      <c r="AR475" s="49"/>
      <c r="AS475" s="49"/>
      <c r="AT475" s="48"/>
    </row>
    <row r="476" spans="2:46" ht="21" customHeight="1" x14ac:dyDescent="0.25">
      <c r="B476" s="72"/>
      <c r="P476" s="521" t="s">
        <v>183</v>
      </c>
      <c r="Q476" s="522"/>
      <c r="R476" s="522"/>
      <c r="S476" s="522"/>
      <c r="T476" s="522"/>
      <c r="U476" s="522"/>
      <c r="V476" s="522"/>
      <c r="W476" s="523"/>
      <c r="X476" s="24"/>
      <c r="Y476" s="24"/>
      <c r="Z476" s="24"/>
      <c r="AA476" s="24"/>
      <c r="AB476" s="24"/>
      <c r="AC476" s="24"/>
      <c r="AD476" s="24"/>
      <c r="AE476" s="24"/>
      <c r="AF476" s="24"/>
      <c r="AG476" s="24"/>
      <c r="AH476" s="49"/>
      <c r="AI476" s="49"/>
      <c r="AJ476" s="49"/>
      <c r="AK476" s="49"/>
      <c r="AL476" s="49"/>
      <c r="AM476" s="49"/>
      <c r="AN476" s="49"/>
      <c r="AO476" s="49"/>
      <c r="AP476" s="49"/>
      <c r="AQ476" s="49"/>
      <c r="AR476" s="49"/>
      <c r="AS476" s="49"/>
      <c r="AT476" s="48"/>
    </row>
    <row r="477" spans="2:46" ht="21.75" customHeight="1" x14ac:dyDescent="0.25">
      <c r="B477" s="26"/>
      <c r="C477" s="26"/>
      <c r="D477" s="26"/>
      <c r="E477" s="26"/>
      <c r="F477" s="26"/>
      <c r="G477" s="26"/>
      <c r="H477" s="26"/>
      <c r="I477" s="26"/>
      <c r="J477" s="26"/>
      <c r="K477" s="26"/>
      <c r="L477" s="26"/>
      <c r="M477" s="26"/>
      <c r="P477" s="492"/>
      <c r="Q477" s="493"/>
      <c r="R477" s="493"/>
      <c r="S477" s="493"/>
      <c r="T477" s="493"/>
      <c r="U477" s="493"/>
      <c r="V477" s="493"/>
      <c r="W477" s="494"/>
      <c r="X477" s="32"/>
      <c r="Y477" s="32"/>
      <c r="Z477" s="32"/>
      <c r="AA477" s="32"/>
      <c r="AB477" s="32"/>
      <c r="AC477" s="32"/>
      <c r="AD477" s="32"/>
      <c r="AE477" s="32"/>
      <c r="AF477" s="32"/>
      <c r="AG477" s="32"/>
      <c r="AH477" s="48" t="b">
        <f>IF(P477=0,TRUE,FALSE)</f>
        <v>1</v>
      </c>
      <c r="AI477" s="50"/>
      <c r="AJ477" s="51"/>
      <c r="AK477" s="48"/>
      <c r="AL477" s="48"/>
      <c r="AM477" s="48"/>
      <c r="AN477" s="48"/>
      <c r="AO477" s="48"/>
      <c r="AP477" s="48"/>
      <c r="AQ477" s="48"/>
      <c r="AR477" s="48"/>
      <c r="AS477" s="48"/>
      <c r="AT477" s="48"/>
    </row>
    <row r="478" spans="2:46" ht="7.5" customHeight="1" x14ac:dyDescent="0.25">
      <c r="B478" s="26"/>
      <c r="C478" s="26"/>
      <c r="D478" s="26"/>
      <c r="E478" s="26"/>
      <c r="F478" s="26"/>
      <c r="G478" s="26"/>
      <c r="H478" s="26"/>
      <c r="I478" s="26"/>
      <c r="J478" s="26"/>
      <c r="K478" s="26"/>
      <c r="L478" s="26"/>
      <c r="M478" s="26"/>
      <c r="P478" s="33"/>
      <c r="Q478" s="33"/>
      <c r="R478" s="33"/>
      <c r="S478" s="33"/>
      <c r="T478" s="33"/>
      <c r="X478" s="34"/>
      <c r="Y478" s="34"/>
      <c r="Z478" s="34"/>
      <c r="AA478" s="34"/>
      <c r="AB478" s="34"/>
      <c r="AC478" s="34"/>
      <c r="AD478" s="34"/>
      <c r="AE478" s="34"/>
      <c r="AF478" s="34"/>
      <c r="AG478" s="34"/>
      <c r="AH478" s="52"/>
      <c r="AI478" s="52"/>
      <c r="AJ478" s="51"/>
      <c r="AK478" s="48"/>
      <c r="AL478" s="48"/>
      <c r="AM478" s="48"/>
      <c r="AN478" s="48"/>
      <c r="AO478" s="48"/>
      <c r="AP478" s="48"/>
      <c r="AQ478" s="48"/>
      <c r="AR478" s="48"/>
      <c r="AS478" s="48"/>
      <c r="AT478" s="48"/>
    </row>
    <row r="479" spans="2:46" ht="18" customHeight="1" x14ac:dyDescent="0.25">
      <c r="B479" s="26"/>
      <c r="C479" s="26"/>
      <c r="D479" s="26"/>
      <c r="E479" s="26"/>
      <c r="F479" s="26"/>
      <c r="G479" s="26"/>
      <c r="H479" s="26"/>
      <c r="I479" s="26"/>
      <c r="J479" s="26"/>
      <c r="K479" s="26"/>
      <c r="L479" s="26"/>
      <c r="M479" s="26"/>
      <c r="P479" s="495" t="s">
        <v>184</v>
      </c>
      <c r="Q479" s="496"/>
      <c r="R479" s="496"/>
      <c r="S479" s="496"/>
      <c r="T479" s="496"/>
      <c r="U479" s="496"/>
      <c r="V479" s="496"/>
      <c r="W479" s="497"/>
      <c r="X479" s="33"/>
      <c r="Y479" s="33"/>
      <c r="Z479" s="33"/>
      <c r="AA479" s="33"/>
      <c r="AB479" s="33"/>
      <c r="AC479" s="33"/>
      <c r="AD479" s="33"/>
      <c r="AE479" s="33"/>
      <c r="AF479" s="33"/>
      <c r="AG479" s="33"/>
      <c r="AH479" s="51"/>
      <c r="AI479" s="51"/>
      <c r="AJ479" s="51"/>
      <c r="AK479" s="48"/>
      <c r="AL479" s="48"/>
      <c r="AM479" s="48"/>
      <c r="AN479" s="48"/>
      <c r="AO479" s="48"/>
      <c r="AP479" s="48"/>
      <c r="AQ479" s="48"/>
      <c r="AR479" s="48"/>
      <c r="AS479" s="48"/>
      <c r="AT479" s="48"/>
    </row>
    <row r="480" spans="2:46" ht="14.25" customHeight="1" x14ac:dyDescent="0.25">
      <c r="B480" s="39"/>
      <c r="C480" s="39"/>
      <c r="D480" s="39"/>
      <c r="P480" s="498"/>
      <c r="Q480" s="499"/>
      <c r="R480" s="499"/>
      <c r="S480" s="499"/>
      <c r="T480" s="499"/>
      <c r="U480" s="499"/>
      <c r="V480" s="499"/>
      <c r="W480" s="500"/>
      <c r="X480" s="32"/>
      <c r="Y480" s="32"/>
      <c r="Z480" s="32"/>
      <c r="AA480" s="32"/>
      <c r="AB480" s="32"/>
      <c r="AC480" s="32"/>
      <c r="AD480" s="32"/>
      <c r="AE480" s="32"/>
      <c r="AF480" s="32"/>
      <c r="AG480" s="32"/>
      <c r="AH480" s="50"/>
      <c r="AI480" s="50"/>
      <c r="AJ480" s="51"/>
      <c r="AK480" s="48"/>
      <c r="AL480" s="48"/>
      <c r="AM480" s="48"/>
      <c r="AN480" s="48"/>
      <c r="AO480" s="48"/>
      <c r="AP480" s="48"/>
      <c r="AQ480" s="48"/>
      <c r="AR480" s="48"/>
      <c r="AS480" s="48"/>
      <c r="AT480" s="48"/>
    </row>
    <row r="481" spans="2:46" ht="26.25" customHeight="1" x14ac:dyDescent="0.25">
      <c r="B481" s="39"/>
      <c r="C481" s="39"/>
      <c r="D481" s="39"/>
      <c r="F481" s="38"/>
      <c r="P481" s="501"/>
      <c r="Q481" s="502"/>
      <c r="R481" s="502"/>
      <c r="S481" s="502"/>
      <c r="T481" s="502"/>
      <c r="U481" s="502"/>
      <c r="V481" s="502"/>
      <c r="W481" s="503"/>
      <c r="X481" s="34"/>
      <c r="Y481" s="34"/>
      <c r="Z481" s="34"/>
      <c r="AA481" s="34"/>
      <c r="AB481" s="34"/>
      <c r="AC481" s="34"/>
      <c r="AD481" s="34"/>
      <c r="AE481" s="34"/>
      <c r="AF481" s="34"/>
      <c r="AG481" s="34"/>
      <c r="AH481" s="48" t="b">
        <f>IF(P480=0,TRUE,FALSE)</f>
        <v>1</v>
      </c>
      <c r="AI481" s="52"/>
      <c r="AJ481" s="51"/>
      <c r="AK481" s="48"/>
      <c r="AL481" s="48"/>
      <c r="AM481" s="48"/>
      <c r="AN481" s="48"/>
      <c r="AO481" s="48"/>
      <c r="AP481" s="48"/>
      <c r="AQ481" s="48"/>
      <c r="AR481" s="48"/>
      <c r="AS481" s="48"/>
      <c r="AT481" s="48"/>
    </row>
    <row r="482" spans="2:46" ht="42.75" customHeight="1" x14ac:dyDescent="0.25">
      <c r="F482" s="38"/>
      <c r="R482" s="34"/>
      <c r="X482" s="34"/>
      <c r="Y482" s="34"/>
      <c r="Z482" s="34"/>
      <c r="AA482" s="34"/>
      <c r="AB482" s="34"/>
      <c r="AC482" s="34"/>
      <c r="AD482" s="34"/>
      <c r="AE482" s="34"/>
      <c r="AF482" s="34"/>
      <c r="AG482" s="34"/>
      <c r="AH482" s="52"/>
      <c r="AI482" s="52"/>
      <c r="AJ482" s="51"/>
      <c r="AK482" s="48"/>
      <c r="AL482" s="48"/>
      <c r="AM482" s="48"/>
      <c r="AN482" s="48"/>
      <c r="AO482" s="48"/>
      <c r="AP482" s="48"/>
      <c r="AQ482" s="48"/>
      <c r="AR482" s="48"/>
      <c r="AS482" s="48"/>
      <c r="AT482" s="48"/>
    </row>
    <row r="483" spans="2:46" ht="42.75" customHeight="1" x14ac:dyDescent="0.25">
      <c r="T483" s="507" t="str">
        <f>IF(LarmStatus,"Minst ett av de obligatoriska kraven är inte ifyllda eller besvarde med Nej","")</f>
        <v>Minst ett av de obligatoriska kraven är inte ifyllda eller besvarde med Nej</v>
      </c>
      <c r="U483" s="507"/>
      <c r="V483" s="507"/>
      <c r="W483" s="507"/>
      <c r="X483" s="38"/>
      <c r="AH483" s="48"/>
      <c r="AI483" s="48"/>
      <c r="AJ483" s="48"/>
      <c r="AK483" s="48"/>
      <c r="AL483" s="48"/>
      <c r="AM483" s="48"/>
      <c r="AN483" s="48"/>
      <c r="AO483" s="48"/>
      <c r="AP483" s="48"/>
      <c r="AQ483" s="48"/>
      <c r="AR483" s="48"/>
      <c r="AS483" s="48"/>
      <c r="AT483" s="48"/>
    </row>
    <row r="484" spans="2:46" ht="7.5" customHeight="1" x14ac:dyDescent="0.25">
      <c r="AH484" s="48"/>
      <c r="AI484" s="48"/>
      <c r="AJ484" s="48"/>
      <c r="AK484" s="48"/>
      <c r="AL484" s="48"/>
      <c r="AM484" s="48"/>
      <c r="AN484" s="48"/>
      <c r="AO484" s="48"/>
      <c r="AP484" s="48"/>
      <c r="AQ484" s="48"/>
      <c r="AR484" s="48"/>
      <c r="AS484" s="48"/>
      <c r="AT484" s="48"/>
    </row>
    <row r="485" spans="2:46" ht="7.5" customHeight="1" x14ac:dyDescent="0.25">
      <c r="AH485" s="48"/>
      <c r="AI485" s="48"/>
      <c r="AJ485" s="48"/>
      <c r="AK485" s="48"/>
      <c r="AL485" s="48"/>
      <c r="AM485" s="48"/>
      <c r="AN485" s="48"/>
      <c r="AO485" s="48"/>
      <c r="AP485" s="48"/>
      <c r="AQ485" s="48"/>
      <c r="AR485" s="48"/>
      <c r="AS485" s="48"/>
      <c r="AT485" s="48"/>
    </row>
    <row r="486" spans="2:46" ht="20.25" customHeight="1" x14ac:dyDescent="0.25">
      <c r="AH486" s="48"/>
      <c r="AI486" s="48"/>
      <c r="AJ486" s="48"/>
      <c r="AK486" s="48"/>
      <c r="AL486" s="48"/>
      <c r="AM486" s="48"/>
      <c r="AN486" s="48"/>
      <c r="AO486" s="48"/>
      <c r="AP486" s="48"/>
      <c r="AQ486" s="48"/>
      <c r="AR486" s="48"/>
      <c r="AS486" s="48"/>
      <c r="AT486" s="48"/>
    </row>
    <row r="487" spans="2:46" ht="17.25" customHeight="1" x14ac:dyDescent="0.25">
      <c r="AH487" s="48"/>
      <c r="AI487" s="48"/>
      <c r="AJ487" s="48"/>
      <c r="AK487" s="48"/>
      <c r="AL487" s="48"/>
      <c r="AM487" s="48"/>
      <c r="AN487" s="48"/>
      <c r="AO487" s="48"/>
      <c r="AP487" s="48"/>
      <c r="AQ487" s="48"/>
      <c r="AR487" s="48"/>
      <c r="AS487" s="48"/>
      <c r="AT487" s="48"/>
    </row>
    <row r="488" spans="2:46" ht="17.25" customHeight="1" x14ac:dyDescent="0.25">
      <c r="AH488" s="48"/>
      <c r="AI488" s="48"/>
      <c r="AJ488" s="48"/>
      <c r="AK488" s="48"/>
      <c r="AL488" s="48"/>
      <c r="AM488" s="48"/>
      <c r="AN488" s="48"/>
      <c r="AO488" s="48"/>
      <c r="AP488" s="48"/>
      <c r="AQ488" s="48"/>
      <c r="AR488" s="48"/>
      <c r="AS488" s="48"/>
      <c r="AT488" s="48"/>
    </row>
    <row r="489" spans="2:46" ht="17.25" customHeight="1" x14ac:dyDescent="0.25">
      <c r="AH489" s="48"/>
      <c r="AI489" s="48"/>
      <c r="AJ489" s="48"/>
      <c r="AK489" s="48"/>
      <c r="AL489" s="48"/>
      <c r="AM489" s="48"/>
      <c r="AN489" s="48"/>
      <c r="AO489" s="48"/>
      <c r="AP489" s="48"/>
      <c r="AQ489" s="48"/>
      <c r="AR489" s="48"/>
      <c r="AS489" s="48"/>
      <c r="AT489" s="48"/>
    </row>
    <row r="490" spans="2:46" ht="17.25" customHeight="1" x14ac:dyDescent="0.25">
      <c r="AH490" s="48"/>
      <c r="AI490" s="48"/>
      <c r="AJ490" s="48"/>
      <c r="AK490" s="48"/>
      <c r="AL490" s="48"/>
      <c r="AM490" s="48"/>
      <c r="AN490" s="48"/>
      <c r="AO490" s="48"/>
      <c r="AP490" s="48"/>
      <c r="AQ490" s="48"/>
      <c r="AR490" s="48"/>
      <c r="AS490" s="48"/>
      <c r="AT490" s="48"/>
    </row>
    <row r="491" spans="2:46" ht="17.25" customHeight="1" x14ac:dyDescent="0.25">
      <c r="AH491" s="48"/>
      <c r="AI491" s="48"/>
      <c r="AJ491" s="48"/>
      <c r="AK491" s="48"/>
      <c r="AL491" s="48"/>
      <c r="AM491" s="48"/>
      <c r="AN491" s="48"/>
      <c r="AO491" s="48"/>
      <c r="AP491" s="48"/>
      <c r="AQ491" s="48"/>
      <c r="AR491" s="48"/>
      <c r="AS491" s="48"/>
      <c r="AT491" s="48"/>
    </row>
    <row r="492" spans="2:46" ht="17.25" customHeight="1" x14ac:dyDescent="0.25">
      <c r="AH492" s="48"/>
      <c r="AI492" s="48"/>
      <c r="AJ492" s="48"/>
      <c r="AK492" s="48"/>
      <c r="AL492" s="48"/>
      <c r="AM492" s="48"/>
      <c r="AN492" s="48"/>
      <c r="AO492" s="48"/>
      <c r="AP492" s="48"/>
      <c r="AQ492" s="48"/>
      <c r="AR492" s="48"/>
      <c r="AS492" s="48"/>
      <c r="AT492" s="48"/>
    </row>
    <row r="493" spans="2:46" ht="17.25" customHeight="1" x14ac:dyDescent="0.25">
      <c r="AH493" s="48"/>
      <c r="AI493" s="48"/>
      <c r="AJ493" s="48"/>
      <c r="AK493" s="48"/>
      <c r="AL493" s="48"/>
      <c r="AM493" s="48"/>
      <c r="AN493" s="48"/>
      <c r="AO493" s="48"/>
      <c r="AP493" s="48"/>
      <c r="AQ493" s="48"/>
      <c r="AR493" s="48"/>
      <c r="AS493" s="48"/>
      <c r="AT493" s="48"/>
    </row>
  </sheetData>
  <sheetProtection algorithmName="SHA-512" hashValue="fWHv90biFx6MSbiZSBrjH7tbY8iXX8lqD+hf0UhMBd7p60cjUIg3geQ89/k91yIUaElAud7syaud+c6g+ivr+g==" saltValue="Myv8a4kdPDQX8Bz+RImvIQ==" spinCount="100000" sheet="1" objects="1" scenarios="1" selectLockedCells="1"/>
  <dataConsolidate/>
  <mergeCells count="1724">
    <mergeCell ref="C106:F106"/>
    <mergeCell ref="G106:L106"/>
    <mergeCell ref="P106:T106"/>
    <mergeCell ref="V106:W106"/>
    <mergeCell ref="X106:Y106"/>
    <mergeCell ref="C107:F107"/>
    <mergeCell ref="G107:L107"/>
    <mergeCell ref="P107:T107"/>
    <mergeCell ref="V107:W107"/>
    <mergeCell ref="X107:Y107"/>
    <mergeCell ref="C108:F108"/>
    <mergeCell ref="G108:L108"/>
    <mergeCell ref="P108:T108"/>
    <mergeCell ref="V108:W108"/>
    <mergeCell ref="X108:Y108"/>
    <mergeCell ref="C109:F109"/>
    <mergeCell ref="G109:L109"/>
    <mergeCell ref="P109:T109"/>
    <mergeCell ref="V109:W109"/>
    <mergeCell ref="X109:Y109"/>
    <mergeCell ref="C102:F102"/>
    <mergeCell ref="G102:L102"/>
    <mergeCell ref="P102:T102"/>
    <mergeCell ref="V102:W102"/>
    <mergeCell ref="X102:Y102"/>
    <mergeCell ref="C103:F103"/>
    <mergeCell ref="G103:L103"/>
    <mergeCell ref="P103:T103"/>
    <mergeCell ref="V103:W103"/>
    <mergeCell ref="X103:Y103"/>
    <mergeCell ref="C104:F104"/>
    <mergeCell ref="G104:L104"/>
    <mergeCell ref="P104:T104"/>
    <mergeCell ref="V104:W104"/>
    <mergeCell ref="X104:Y104"/>
    <mergeCell ref="C105:F105"/>
    <mergeCell ref="G105:L105"/>
    <mergeCell ref="P105:T105"/>
    <mergeCell ref="V105:W105"/>
    <mergeCell ref="X105:Y105"/>
    <mergeCell ref="C98:F98"/>
    <mergeCell ref="G98:L98"/>
    <mergeCell ref="P98:T98"/>
    <mergeCell ref="V98:W98"/>
    <mergeCell ref="X98:Y98"/>
    <mergeCell ref="C99:F99"/>
    <mergeCell ref="G99:L99"/>
    <mergeCell ref="P99:T99"/>
    <mergeCell ref="V99:W99"/>
    <mergeCell ref="X99:Y99"/>
    <mergeCell ref="C100:F100"/>
    <mergeCell ref="G100:L100"/>
    <mergeCell ref="P100:T100"/>
    <mergeCell ref="V100:W100"/>
    <mergeCell ref="X100:Y100"/>
    <mergeCell ref="C101:F101"/>
    <mergeCell ref="G101:L101"/>
    <mergeCell ref="P101:T101"/>
    <mergeCell ref="V101:W101"/>
    <mergeCell ref="X101:Y101"/>
    <mergeCell ref="C94:F94"/>
    <mergeCell ref="G94:L94"/>
    <mergeCell ref="P94:T94"/>
    <mergeCell ref="V94:W94"/>
    <mergeCell ref="X94:Y94"/>
    <mergeCell ref="C95:F95"/>
    <mergeCell ref="G95:L95"/>
    <mergeCell ref="P95:T95"/>
    <mergeCell ref="V95:W95"/>
    <mergeCell ref="X95:Y95"/>
    <mergeCell ref="C96:F96"/>
    <mergeCell ref="G96:L96"/>
    <mergeCell ref="P96:T96"/>
    <mergeCell ref="V96:W96"/>
    <mergeCell ref="X96:Y96"/>
    <mergeCell ref="C97:F97"/>
    <mergeCell ref="G97:L97"/>
    <mergeCell ref="P97:T97"/>
    <mergeCell ref="V97:W97"/>
    <mergeCell ref="X97:Y97"/>
    <mergeCell ref="C90:F90"/>
    <mergeCell ref="G90:L90"/>
    <mergeCell ref="P90:T90"/>
    <mergeCell ref="V90:W90"/>
    <mergeCell ref="X90:Y90"/>
    <mergeCell ref="C91:F91"/>
    <mergeCell ref="G91:L91"/>
    <mergeCell ref="P91:T91"/>
    <mergeCell ref="V91:W91"/>
    <mergeCell ref="X91:Y91"/>
    <mergeCell ref="C92:F92"/>
    <mergeCell ref="G92:L92"/>
    <mergeCell ref="P92:T92"/>
    <mergeCell ref="V92:W92"/>
    <mergeCell ref="X92:Y92"/>
    <mergeCell ref="C93:F93"/>
    <mergeCell ref="G93:L93"/>
    <mergeCell ref="P93:T93"/>
    <mergeCell ref="V93:W93"/>
    <mergeCell ref="X93:Y93"/>
    <mergeCell ref="C86:F86"/>
    <mergeCell ref="G86:L86"/>
    <mergeCell ref="P86:T86"/>
    <mergeCell ref="V86:W86"/>
    <mergeCell ref="X86:Y86"/>
    <mergeCell ref="C87:F87"/>
    <mergeCell ref="G87:L87"/>
    <mergeCell ref="P87:T87"/>
    <mergeCell ref="V87:W87"/>
    <mergeCell ref="X87:Y87"/>
    <mergeCell ref="C88:F88"/>
    <mergeCell ref="G88:L88"/>
    <mergeCell ref="P88:T88"/>
    <mergeCell ref="V88:W88"/>
    <mergeCell ref="X88:Y88"/>
    <mergeCell ref="C89:F89"/>
    <mergeCell ref="G89:L89"/>
    <mergeCell ref="P89:T89"/>
    <mergeCell ref="V89:W89"/>
    <mergeCell ref="X89:Y89"/>
    <mergeCell ref="C82:F82"/>
    <mergeCell ref="G82:L82"/>
    <mergeCell ref="P82:T82"/>
    <mergeCell ref="V82:W82"/>
    <mergeCell ref="X82:Y82"/>
    <mergeCell ref="C83:F83"/>
    <mergeCell ref="G83:L83"/>
    <mergeCell ref="P83:T83"/>
    <mergeCell ref="V83:W83"/>
    <mergeCell ref="X83:Y83"/>
    <mergeCell ref="C84:F84"/>
    <mergeCell ref="G84:L84"/>
    <mergeCell ref="P84:T84"/>
    <mergeCell ref="V84:W84"/>
    <mergeCell ref="X84:Y84"/>
    <mergeCell ref="C85:F85"/>
    <mergeCell ref="G85:L85"/>
    <mergeCell ref="P85:T85"/>
    <mergeCell ref="V85:W85"/>
    <mergeCell ref="X85:Y85"/>
    <mergeCell ref="C78:F78"/>
    <mergeCell ref="G78:L78"/>
    <mergeCell ref="P78:T78"/>
    <mergeCell ref="V78:W78"/>
    <mergeCell ref="X78:Y78"/>
    <mergeCell ref="C79:F79"/>
    <mergeCell ref="G79:L79"/>
    <mergeCell ref="P79:T79"/>
    <mergeCell ref="V79:W79"/>
    <mergeCell ref="X79:Y79"/>
    <mergeCell ref="C80:F80"/>
    <mergeCell ref="G80:L80"/>
    <mergeCell ref="P80:T80"/>
    <mergeCell ref="V80:W80"/>
    <mergeCell ref="X80:Y80"/>
    <mergeCell ref="C81:F81"/>
    <mergeCell ref="G81:L81"/>
    <mergeCell ref="P81:T81"/>
    <mergeCell ref="V81:W81"/>
    <mergeCell ref="X81:Y81"/>
    <mergeCell ref="C74:F74"/>
    <mergeCell ref="G74:L74"/>
    <mergeCell ref="P74:T74"/>
    <mergeCell ref="V74:W74"/>
    <mergeCell ref="X74:Y74"/>
    <mergeCell ref="C75:F75"/>
    <mergeCell ref="G75:L75"/>
    <mergeCell ref="P75:T75"/>
    <mergeCell ref="V75:W75"/>
    <mergeCell ref="X75:Y75"/>
    <mergeCell ref="C76:F76"/>
    <mergeCell ref="G76:L76"/>
    <mergeCell ref="P76:T76"/>
    <mergeCell ref="V76:W76"/>
    <mergeCell ref="X76:Y76"/>
    <mergeCell ref="C77:F77"/>
    <mergeCell ref="G77:L77"/>
    <mergeCell ref="P77:T77"/>
    <mergeCell ref="V77:W77"/>
    <mergeCell ref="X77:Y77"/>
    <mergeCell ref="C70:F70"/>
    <mergeCell ref="G70:L70"/>
    <mergeCell ref="P70:T70"/>
    <mergeCell ref="V70:W70"/>
    <mergeCell ref="X70:Y70"/>
    <mergeCell ref="C71:F71"/>
    <mergeCell ref="G71:L71"/>
    <mergeCell ref="P71:T71"/>
    <mergeCell ref="V71:W71"/>
    <mergeCell ref="X71:Y71"/>
    <mergeCell ref="C72:F72"/>
    <mergeCell ref="G72:L72"/>
    <mergeCell ref="P72:T72"/>
    <mergeCell ref="V72:W72"/>
    <mergeCell ref="X72:Y72"/>
    <mergeCell ref="C73:F73"/>
    <mergeCell ref="G73:L73"/>
    <mergeCell ref="P73:T73"/>
    <mergeCell ref="V73:W73"/>
    <mergeCell ref="X73:Y73"/>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31:C31"/>
    <mergeCell ref="D31:E31"/>
    <mergeCell ref="G31:I31"/>
    <mergeCell ref="B33:C33"/>
    <mergeCell ref="D33:E33"/>
    <mergeCell ref="B34:C34"/>
    <mergeCell ref="D34:E34"/>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V51:W51"/>
    <mergeCell ref="X51:Y51"/>
    <mergeCell ref="V49:W49"/>
    <mergeCell ref="X49:Y49"/>
    <mergeCell ref="V50:W50"/>
    <mergeCell ref="X50:Y50"/>
    <mergeCell ref="P48:Q48"/>
    <mergeCell ref="B39:K39"/>
    <mergeCell ref="B40:K40"/>
    <mergeCell ref="B42:K42"/>
    <mergeCell ref="B43:K43"/>
    <mergeCell ref="B48:E48"/>
    <mergeCell ref="B36:C36"/>
    <mergeCell ref="D36:E36"/>
    <mergeCell ref="G36:H36"/>
    <mergeCell ref="B37:C37"/>
    <mergeCell ref="D37:E37"/>
    <mergeCell ref="G37:H37"/>
    <mergeCell ref="P49:T49"/>
    <mergeCell ref="P50:T50"/>
    <mergeCell ref="P51:T51"/>
    <mergeCell ref="X56:Y56"/>
    <mergeCell ref="V57:W57"/>
    <mergeCell ref="X57:Y57"/>
    <mergeCell ref="V56:W56"/>
    <mergeCell ref="G59:L59"/>
    <mergeCell ref="X54:Y54"/>
    <mergeCell ref="V55:W55"/>
    <mergeCell ref="X55:Y55"/>
    <mergeCell ref="V54:W54"/>
    <mergeCell ref="X52:Y52"/>
    <mergeCell ref="V53:W53"/>
    <mergeCell ref="X53:Y53"/>
    <mergeCell ref="V52:W52"/>
    <mergeCell ref="G55:L55"/>
    <mergeCell ref="G56:L56"/>
    <mergeCell ref="G57:L57"/>
    <mergeCell ref="P52:T52"/>
    <mergeCell ref="P53:T53"/>
    <mergeCell ref="P54:T54"/>
    <mergeCell ref="P55:T55"/>
    <mergeCell ref="P56:T56"/>
    <mergeCell ref="P57:T57"/>
    <mergeCell ref="X62:Y62"/>
    <mergeCell ref="V63:W63"/>
    <mergeCell ref="X63:Y63"/>
    <mergeCell ref="V62:W62"/>
    <mergeCell ref="X60:Y60"/>
    <mergeCell ref="V61:W61"/>
    <mergeCell ref="X61:Y61"/>
    <mergeCell ref="V60:W60"/>
    <mergeCell ref="G60:L60"/>
    <mergeCell ref="G61:L61"/>
    <mergeCell ref="G62:L62"/>
    <mergeCell ref="G63:L63"/>
    <mergeCell ref="X58:Y58"/>
    <mergeCell ref="V59:W59"/>
    <mergeCell ref="X59:Y59"/>
    <mergeCell ref="V58:W58"/>
    <mergeCell ref="G58:L58"/>
    <mergeCell ref="P58:T58"/>
    <mergeCell ref="P59:T59"/>
    <mergeCell ref="P60:T60"/>
    <mergeCell ref="P61:T61"/>
    <mergeCell ref="P62:T62"/>
    <mergeCell ref="P63:T63"/>
    <mergeCell ref="G68:L68"/>
    <mergeCell ref="G69:L69"/>
    <mergeCell ref="X66:Y66"/>
    <mergeCell ref="V67:W67"/>
    <mergeCell ref="X67:Y67"/>
    <mergeCell ref="V66:W66"/>
    <mergeCell ref="X64:Y64"/>
    <mergeCell ref="V65:W65"/>
    <mergeCell ref="X65:Y65"/>
    <mergeCell ref="V64:W64"/>
    <mergeCell ref="G64:L64"/>
    <mergeCell ref="G65:L65"/>
    <mergeCell ref="G66:L66"/>
    <mergeCell ref="G67:L67"/>
    <mergeCell ref="P64:T64"/>
    <mergeCell ref="P65:T65"/>
    <mergeCell ref="P66:T66"/>
    <mergeCell ref="P67:T67"/>
    <mergeCell ref="X111:Y111"/>
    <mergeCell ref="P119:U119"/>
    <mergeCell ref="X119:Y119"/>
    <mergeCell ref="P120:U120"/>
    <mergeCell ref="X120:Y120"/>
    <mergeCell ref="P121:U121"/>
    <mergeCell ref="X121:Y121"/>
    <mergeCell ref="P122:U122"/>
    <mergeCell ref="X122:Y122"/>
    <mergeCell ref="P116:U116"/>
    <mergeCell ref="X116:Y116"/>
    <mergeCell ref="P117:U117"/>
    <mergeCell ref="X117:Y117"/>
    <mergeCell ref="P118:U118"/>
    <mergeCell ref="X118:Y118"/>
    <mergeCell ref="P129:U129"/>
    <mergeCell ref="X68:Y68"/>
    <mergeCell ref="V69:W69"/>
    <mergeCell ref="X69:Y69"/>
    <mergeCell ref="V68:W68"/>
    <mergeCell ref="X129:Y129"/>
    <mergeCell ref="P68:T68"/>
    <mergeCell ref="P69:T69"/>
    <mergeCell ref="Q211:X211"/>
    <mergeCell ref="Q212:X212"/>
    <mergeCell ref="C211:D211"/>
    <mergeCell ref="E211:F211"/>
    <mergeCell ref="G211:J211"/>
    <mergeCell ref="K211:N211"/>
    <mergeCell ref="C212:D212"/>
    <mergeCell ref="E212:F212"/>
    <mergeCell ref="G212:J212"/>
    <mergeCell ref="K212:N212"/>
    <mergeCell ref="Q210:X210"/>
    <mergeCell ref="Q207:X207"/>
    <mergeCell ref="Q208:X208"/>
    <mergeCell ref="Q205:X205"/>
    <mergeCell ref="Q206:X206"/>
    <mergeCell ref="C209:D209"/>
    <mergeCell ref="E209:F209"/>
    <mergeCell ref="G209:J209"/>
    <mergeCell ref="K209:N209"/>
    <mergeCell ref="C210:D210"/>
    <mergeCell ref="E210:F210"/>
    <mergeCell ref="G210:J210"/>
    <mergeCell ref="K210:N210"/>
    <mergeCell ref="Q209:X209"/>
    <mergeCell ref="Q221:X221"/>
    <mergeCell ref="Q222:X222"/>
    <mergeCell ref="Q219:X219"/>
    <mergeCell ref="Q220:X220"/>
    <mergeCell ref="Q217:X217"/>
    <mergeCell ref="Q218:X218"/>
    <mergeCell ref="C218:D218"/>
    <mergeCell ref="E218:F218"/>
    <mergeCell ref="G218:J218"/>
    <mergeCell ref="K218:N218"/>
    <mergeCell ref="C219:D219"/>
    <mergeCell ref="E219:F219"/>
    <mergeCell ref="G219:J219"/>
    <mergeCell ref="K219:N219"/>
    <mergeCell ref="Q215:X215"/>
    <mergeCell ref="Q216:X216"/>
    <mergeCell ref="Q213:X213"/>
    <mergeCell ref="Q214:X214"/>
    <mergeCell ref="C213:D213"/>
    <mergeCell ref="E213:F213"/>
    <mergeCell ref="G213:J213"/>
    <mergeCell ref="K213:N213"/>
    <mergeCell ref="C214:D214"/>
    <mergeCell ref="E214:F214"/>
    <mergeCell ref="G214:J214"/>
    <mergeCell ref="K214:N214"/>
    <mergeCell ref="C215:D215"/>
    <mergeCell ref="E215:F215"/>
    <mergeCell ref="G215:J215"/>
    <mergeCell ref="K215:N215"/>
    <mergeCell ref="C216:D216"/>
    <mergeCell ref="E216:F216"/>
    <mergeCell ref="Q229:X229"/>
    <mergeCell ref="Q230:X230"/>
    <mergeCell ref="C232:D232"/>
    <mergeCell ref="E232:F232"/>
    <mergeCell ref="G232:J232"/>
    <mergeCell ref="K232:N232"/>
    <mergeCell ref="C233:D233"/>
    <mergeCell ref="E233:F233"/>
    <mergeCell ref="G233:J233"/>
    <mergeCell ref="K233:N233"/>
    <mergeCell ref="Q227:X227"/>
    <mergeCell ref="Q228:X228"/>
    <mergeCell ref="Q225:X225"/>
    <mergeCell ref="Q226:X226"/>
    <mergeCell ref="Q223:X223"/>
    <mergeCell ref="Q224:X224"/>
    <mergeCell ref="C225:D225"/>
    <mergeCell ref="E225:F225"/>
    <mergeCell ref="G225:J225"/>
    <mergeCell ref="K225:N225"/>
    <mergeCell ref="C226:D226"/>
    <mergeCell ref="E226:F226"/>
    <mergeCell ref="G226:J226"/>
    <mergeCell ref="K226:N226"/>
    <mergeCell ref="C223:D223"/>
    <mergeCell ref="E223:F223"/>
    <mergeCell ref="G223:J223"/>
    <mergeCell ref="K223:N223"/>
    <mergeCell ref="C224:D224"/>
    <mergeCell ref="E224:F224"/>
    <mergeCell ref="G224:J224"/>
    <mergeCell ref="K224:N224"/>
    <mergeCell ref="Q239:X239"/>
    <mergeCell ref="Q240:X240"/>
    <mergeCell ref="Q237:X237"/>
    <mergeCell ref="Q238:X238"/>
    <mergeCell ref="Q235:X235"/>
    <mergeCell ref="Q236:X236"/>
    <mergeCell ref="C239:D239"/>
    <mergeCell ref="E239:F239"/>
    <mergeCell ref="G239:J239"/>
    <mergeCell ref="K239:N239"/>
    <mergeCell ref="C240:D240"/>
    <mergeCell ref="E240:F240"/>
    <mergeCell ref="G240:J240"/>
    <mergeCell ref="K240:N240"/>
    <mergeCell ref="Q233:X233"/>
    <mergeCell ref="Q234:X234"/>
    <mergeCell ref="Q231:X231"/>
    <mergeCell ref="Q232:X232"/>
    <mergeCell ref="C234:D234"/>
    <mergeCell ref="E234:F234"/>
    <mergeCell ref="G234:J234"/>
    <mergeCell ref="K234:N234"/>
    <mergeCell ref="C235:D235"/>
    <mergeCell ref="E235:F235"/>
    <mergeCell ref="G235:J235"/>
    <mergeCell ref="K235:N235"/>
    <mergeCell ref="C236:D236"/>
    <mergeCell ref="E236:F236"/>
    <mergeCell ref="G236:J236"/>
    <mergeCell ref="K236:N236"/>
    <mergeCell ref="C237:D237"/>
    <mergeCell ref="E237:F237"/>
    <mergeCell ref="Q247:X247"/>
    <mergeCell ref="Q248:X248"/>
    <mergeCell ref="C248:D248"/>
    <mergeCell ref="E248:F248"/>
    <mergeCell ref="G248:J248"/>
    <mergeCell ref="K248:N248"/>
    <mergeCell ref="C249:D249"/>
    <mergeCell ref="E249:F249"/>
    <mergeCell ref="G249:J249"/>
    <mergeCell ref="K249:N249"/>
    <mergeCell ref="Q245:X245"/>
    <mergeCell ref="Q246:X246"/>
    <mergeCell ref="Q243:X243"/>
    <mergeCell ref="Q244:X244"/>
    <mergeCell ref="Q241:X241"/>
    <mergeCell ref="Q242:X242"/>
    <mergeCell ref="C241:D241"/>
    <mergeCell ref="E241:F241"/>
    <mergeCell ref="G241:J241"/>
    <mergeCell ref="K241:N241"/>
    <mergeCell ref="C242:D242"/>
    <mergeCell ref="E242:F242"/>
    <mergeCell ref="G242:J242"/>
    <mergeCell ref="K242:N242"/>
    <mergeCell ref="C246:D246"/>
    <mergeCell ref="E246:F246"/>
    <mergeCell ref="G246:J246"/>
    <mergeCell ref="K246:N246"/>
    <mergeCell ref="C247:D247"/>
    <mergeCell ref="E247:F247"/>
    <mergeCell ref="G247:J247"/>
    <mergeCell ref="K247:N247"/>
    <mergeCell ref="Q257:X257"/>
    <mergeCell ref="Q258:X258"/>
    <mergeCell ref="Q255:X255"/>
    <mergeCell ref="Q256:X256"/>
    <mergeCell ref="Q253:X253"/>
    <mergeCell ref="Q254:X254"/>
    <mergeCell ref="C255:D255"/>
    <mergeCell ref="E255:F255"/>
    <mergeCell ref="G255:J255"/>
    <mergeCell ref="K255:N255"/>
    <mergeCell ref="C256:D256"/>
    <mergeCell ref="E256:F256"/>
    <mergeCell ref="G256:J256"/>
    <mergeCell ref="K256:N256"/>
    <mergeCell ref="Q251:X251"/>
    <mergeCell ref="Q252:X252"/>
    <mergeCell ref="Q249:X249"/>
    <mergeCell ref="Q250:X250"/>
    <mergeCell ref="C250:D250"/>
    <mergeCell ref="E250:F250"/>
    <mergeCell ref="G250:J250"/>
    <mergeCell ref="K250:N250"/>
    <mergeCell ref="C251:D251"/>
    <mergeCell ref="E251:F251"/>
    <mergeCell ref="G251:J251"/>
    <mergeCell ref="K251:N251"/>
    <mergeCell ref="C252:D252"/>
    <mergeCell ref="E252:F252"/>
    <mergeCell ref="G252:J252"/>
    <mergeCell ref="K252:N252"/>
    <mergeCell ref="C253:D253"/>
    <mergeCell ref="E253:F253"/>
    <mergeCell ref="Q265:X265"/>
    <mergeCell ref="Q266:X266"/>
    <mergeCell ref="C269:D269"/>
    <mergeCell ref="E269:F269"/>
    <mergeCell ref="G269:J269"/>
    <mergeCell ref="K269:N269"/>
    <mergeCell ref="C270:D270"/>
    <mergeCell ref="E270:F270"/>
    <mergeCell ref="G270:J270"/>
    <mergeCell ref="K270:N270"/>
    <mergeCell ref="Q263:X263"/>
    <mergeCell ref="Q264:X264"/>
    <mergeCell ref="Q261:X261"/>
    <mergeCell ref="Q262:X262"/>
    <mergeCell ref="Q259:X259"/>
    <mergeCell ref="Q260:X260"/>
    <mergeCell ref="C262:D262"/>
    <mergeCell ref="E262:F262"/>
    <mergeCell ref="G262:J262"/>
    <mergeCell ref="K262:N262"/>
    <mergeCell ref="C263:D263"/>
    <mergeCell ref="E263:F263"/>
    <mergeCell ref="G263:J263"/>
    <mergeCell ref="K263:N263"/>
    <mergeCell ref="C260:D260"/>
    <mergeCell ref="E260:F260"/>
    <mergeCell ref="G260:J260"/>
    <mergeCell ref="K260:N260"/>
    <mergeCell ref="C261:D261"/>
    <mergeCell ref="E261:F261"/>
    <mergeCell ref="G261:J261"/>
    <mergeCell ref="K261:N261"/>
    <mergeCell ref="Q275:X275"/>
    <mergeCell ref="Q276:X276"/>
    <mergeCell ref="Q273:X273"/>
    <mergeCell ref="Q274:X274"/>
    <mergeCell ref="Q271:X271"/>
    <mergeCell ref="Q272:X272"/>
    <mergeCell ref="C271:D271"/>
    <mergeCell ref="E271:F271"/>
    <mergeCell ref="G271:J271"/>
    <mergeCell ref="K271:N271"/>
    <mergeCell ref="C272:D272"/>
    <mergeCell ref="E272:F272"/>
    <mergeCell ref="G272:J272"/>
    <mergeCell ref="K272:N272"/>
    <mergeCell ref="Q269:X269"/>
    <mergeCell ref="Q270:X270"/>
    <mergeCell ref="Q267:X267"/>
    <mergeCell ref="Q268:X268"/>
    <mergeCell ref="C273:D273"/>
    <mergeCell ref="E273:F273"/>
    <mergeCell ref="G273:J273"/>
    <mergeCell ref="K273:N273"/>
    <mergeCell ref="C274:D274"/>
    <mergeCell ref="E274:F274"/>
    <mergeCell ref="G274:J274"/>
    <mergeCell ref="K274:N274"/>
    <mergeCell ref="C275:D275"/>
    <mergeCell ref="E275:F275"/>
    <mergeCell ref="G275:J275"/>
    <mergeCell ref="K275:N275"/>
    <mergeCell ref="C276:D276"/>
    <mergeCell ref="E276:F276"/>
    <mergeCell ref="Q283:X283"/>
    <mergeCell ref="Q284:X284"/>
    <mergeCell ref="C285:D285"/>
    <mergeCell ref="E285:F285"/>
    <mergeCell ref="G285:J285"/>
    <mergeCell ref="K285:N285"/>
    <mergeCell ref="C286:D286"/>
    <mergeCell ref="E286:F286"/>
    <mergeCell ref="G286:J286"/>
    <mergeCell ref="K286:N286"/>
    <mergeCell ref="Q281:X281"/>
    <mergeCell ref="Q282:X282"/>
    <mergeCell ref="Q279:X279"/>
    <mergeCell ref="Q280:X280"/>
    <mergeCell ref="Q277:X277"/>
    <mergeCell ref="Q278:X278"/>
    <mergeCell ref="C278:D278"/>
    <mergeCell ref="E278:F278"/>
    <mergeCell ref="G278:J278"/>
    <mergeCell ref="K278:N278"/>
    <mergeCell ref="C279:D279"/>
    <mergeCell ref="E279:F279"/>
    <mergeCell ref="G279:J279"/>
    <mergeCell ref="K279:N279"/>
    <mergeCell ref="C283:D283"/>
    <mergeCell ref="E283:F283"/>
    <mergeCell ref="G283:J283"/>
    <mergeCell ref="K283:N283"/>
    <mergeCell ref="C284:D284"/>
    <mergeCell ref="E284:F284"/>
    <mergeCell ref="G284:J284"/>
    <mergeCell ref="K284:N284"/>
    <mergeCell ref="Q293:X293"/>
    <mergeCell ref="Q294:X294"/>
    <mergeCell ref="Q291:X291"/>
    <mergeCell ref="Q292:X292"/>
    <mergeCell ref="Q289:X289"/>
    <mergeCell ref="Q290:X290"/>
    <mergeCell ref="C292:D292"/>
    <mergeCell ref="E292:F292"/>
    <mergeCell ref="G292:J292"/>
    <mergeCell ref="K292:N292"/>
    <mergeCell ref="C293:D293"/>
    <mergeCell ref="E293:F293"/>
    <mergeCell ref="G293:J293"/>
    <mergeCell ref="K293:N293"/>
    <mergeCell ref="Q287:X287"/>
    <mergeCell ref="Q288:X288"/>
    <mergeCell ref="Q285:X285"/>
    <mergeCell ref="Q286:X286"/>
    <mergeCell ref="C294:D294"/>
    <mergeCell ref="E294:F294"/>
    <mergeCell ref="G294:J294"/>
    <mergeCell ref="K294:N294"/>
    <mergeCell ref="C287:D287"/>
    <mergeCell ref="E287:F287"/>
    <mergeCell ref="G287:J287"/>
    <mergeCell ref="K287:N287"/>
    <mergeCell ref="C288:D288"/>
    <mergeCell ref="E288:F288"/>
    <mergeCell ref="G288:J288"/>
    <mergeCell ref="K288:N288"/>
    <mergeCell ref="C289:D289"/>
    <mergeCell ref="E289:F289"/>
    <mergeCell ref="B301:C301"/>
    <mergeCell ref="D301:G301"/>
    <mergeCell ref="H301:K301"/>
    <mergeCell ref="M301:N301"/>
    <mergeCell ref="Q301:X301"/>
    <mergeCell ref="B302:C302"/>
    <mergeCell ref="D302:G302"/>
    <mergeCell ref="H302:K302"/>
    <mergeCell ref="M302:N302"/>
    <mergeCell ref="Q302:X302"/>
    <mergeCell ref="B299:E299"/>
    <mergeCell ref="B300:C300"/>
    <mergeCell ref="D300:G300"/>
    <mergeCell ref="H300:K300"/>
    <mergeCell ref="M300:N300"/>
    <mergeCell ref="Q300:X300"/>
    <mergeCell ref="Q295:X295"/>
    <mergeCell ref="H297:J297"/>
    <mergeCell ref="L297:N298"/>
    <mergeCell ref="C295:D295"/>
    <mergeCell ref="E295:F295"/>
    <mergeCell ref="G295:J295"/>
    <mergeCell ref="K295:N295"/>
    <mergeCell ref="B305:C305"/>
    <mergeCell ref="D305:G305"/>
    <mergeCell ref="H305:K305"/>
    <mergeCell ref="M305:N305"/>
    <mergeCell ref="Q305:X305"/>
    <mergeCell ref="B306:C306"/>
    <mergeCell ref="D306:G306"/>
    <mergeCell ref="H306:K306"/>
    <mergeCell ref="M306:N306"/>
    <mergeCell ref="Q306:X306"/>
    <mergeCell ref="B303:C303"/>
    <mergeCell ref="D303:G303"/>
    <mergeCell ref="H303:K303"/>
    <mergeCell ref="M303:N303"/>
    <mergeCell ref="Q303:X303"/>
    <mergeCell ref="B304:C304"/>
    <mergeCell ref="D304:G304"/>
    <mergeCell ref="H304:K304"/>
    <mergeCell ref="M304:N304"/>
    <mergeCell ref="Q304:X304"/>
    <mergeCell ref="B309:C309"/>
    <mergeCell ref="D309:G309"/>
    <mergeCell ref="H309:K309"/>
    <mergeCell ref="M309:N309"/>
    <mergeCell ref="Q309:X309"/>
    <mergeCell ref="B310:C310"/>
    <mergeCell ref="D310:G310"/>
    <mergeCell ref="H310:K310"/>
    <mergeCell ref="M310:N310"/>
    <mergeCell ref="Q310:X310"/>
    <mergeCell ref="B307:C307"/>
    <mergeCell ref="D307:G307"/>
    <mergeCell ref="H307:K307"/>
    <mergeCell ref="M307:N307"/>
    <mergeCell ref="Q307:X307"/>
    <mergeCell ref="B308:C308"/>
    <mergeCell ref="D308:G308"/>
    <mergeCell ref="H308:K308"/>
    <mergeCell ref="M308:N308"/>
    <mergeCell ref="Q308:X308"/>
    <mergeCell ref="B313:C313"/>
    <mergeCell ref="D313:G313"/>
    <mergeCell ref="H313:K313"/>
    <mergeCell ref="M313:N313"/>
    <mergeCell ref="Q313:X313"/>
    <mergeCell ref="B314:C314"/>
    <mergeCell ref="D314:G314"/>
    <mergeCell ref="H314:K314"/>
    <mergeCell ref="M314:N314"/>
    <mergeCell ref="Q314:X314"/>
    <mergeCell ref="B311:C311"/>
    <mergeCell ref="D311:G311"/>
    <mergeCell ref="H311:K311"/>
    <mergeCell ref="M311:N311"/>
    <mergeCell ref="Q311:X311"/>
    <mergeCell ref="B312:C312"/>
    <mergeCell ref="D312:G312"/>
    <mergeCell ref="H312:K312"/>
    <mergeCell ref="M312:N312"/>
    <mergeCell ref="Q312:X312"/>
    <mergeCell ref="B317:C317"/>
    <mergeCell ref="D317:G317"/>
    <mergeCell ref="H317:K317"/>
    <mergeCell ref="M317:N317"/>
    <mergeCell ref="Q317:X317"/>
    <mergeCell ref="B318:C318"/>
    <mergeCell ref="D318:G318"/>
    <mergeCell ref="H318:K318"/>
    <mergeCell ref="M318:N318"/>
    <mergeCell ref="Q318:X318"/>
    <mergeCell ref="B315:C315"/>
    <mergeCell ref="D315:G315"/>
    <mergeCell ref="H315:K315"/>
    <mergeCell ref="M315:N315"/>
    <mergeCell ref="Q315:X315"/>
    <mergeCell ref="B316:C316"/>
    <mergeCell ref="D316:G316"/>
    <mergeCell ref="H316:K316"/>
    <mergeCell ref="M316:N316"/>
    <mergeCell ref="Q316:X316"/>
    <mergeCell ref="B321:C321"/>
    <mergeCell ref="D321:G321"/>
    <mergeCell ref="H321:K321"/>
    <mergeCell ref="M321:N321"/>
    <mergeCell ref="Q321:X321"/>
    <mergeCell ref="B322:C322"/>
    <mergeCell ref="D322:G322"/>
    <mergeCell ref="H322:K322"/>
    <mergeCell ref="M322:N322"/>
    <mergeCell ref="Q322:X322"/>
    <mergeCell ref="B319:C319"/>
    <mergeCell ref="D319:G319"/>
    <mergeCell ref="H319:K319"/>
    <mergeCell ref="M319:N319"/>
    <mergeCell ref="Q319:X319"/>
    <mergeCell ref="B320:C320"/>
    <mergeCell ref="D320:G320"/>
    <mergeCell ref="H320:K320"/>
    <mergeCell ref="M320:N320"/>
    <mergeCell ref="Q320:X320"/>
    <mergeCell ref="B325:C325"/>
    <mergeCell ref="D325:G325"/>
    <mergeCell ref="H325:K325"/>
    <mergeCell ref="M325:N325"/>
    <mergeCell ref="Q325:X325"/>
    <mergeCell ref="B326:C326"/>
    <mergeCell ref="D326:G326"/>
    <mergeCell ref="H326:K326"/>
    <mergeCell ref="M326:N326"/>
    <mergeCell ref="Q326:X326"/>
    <mergeCell ref="B323:C323"/>
    <mergeCell ref="D323:G323"/>
    <mergeCell ref="H323:K323"/>
    <mergeCell ref="M323:N323"/>
    <mergeCell ref="Q323:X323"/>
    <mergeCell ref="B324:C324"/>
    <mergeCell ref="D324:G324"/>
    <mergeCell ref="H324:K324"/>
    <mergeCell ref="M324:N324"/>
    <mergeCell ref="Q324:X324"/>
    <mergeCell ref="B329:C329"/>
    <mergeCell ref="D329:G329"/>
    <mergeCell ref="H329:K329"/>
    <mergeCell ref="M329:N329"/>
    <mergeCell ref="Q329:X329"/>
    <mergeCell ref="B330:C330"/>
    <mergeCell ref="D330:G330"/>
    <mergeCell ref="H330:K330"/>
    <mergeCell ref="M330:N330"/>
    <mergeCell ref="Q330:X330"/>
    <mergeCell ref="B327:C327"/>
    <mergeCell ref="D327:G327"/>
    <mergeCell ref="H327:K327"/>
    <mergeCell ref="M327:N327"/>
    <mergeCell ref="Q327:X327"/>
    <mergeCell ref="B328:C328"/>
    <mergeCell ref="D328:G328"/>
    <mergeCell ref="H328:K328"/>
    <mergeCell ref="M328:N328"/>
    <mergeCell ref="Q328:X328"/>
    <mergeCell ref="B333:C333"/>
    <mergeCell ref="D333:G333"/>
    <mergeCell ref="H333:K333"/>
    <mergeCell ref="M333:N333"/>
    <mergeCell ref="Q333:X333"/>
    <mergeCell ref="B334:C334"/>
    <mergeCell ref="D334:G334"/>
    <mergeCell ref="H334:K334"/>
    <mergeCell ref="M334:N334"/>
    <mergeCell ref="Q334:X334"/>
    <mergeCell ref="B331:C331"/>
    <mergeCell ref="D331:G331"/>
    <mergeCell ref="H331:K331"/>
    <mergeCell ref="M331:N331"/>
    <mergeCell ref="Q331:X331"/>
    <mergeCell ref="B332:C332"/>
    <mergeCell ref="D332:G332"/>
    <mergeCell ref="H332:K332"/>
    <mergeCell ref="M332:N332"/>
    <mergeCell ref="Q332:X332"/>
    <mergeCell ref="B337:C337"/>
    <mergeCell ref="D337:G337"/>
    <mergeCell ref="H337:K337"/>
    <mergeCell ref="M337:N337"/>
    <mergeCell ref="Q337:X337"/>
    <mergeCell ref="B338:C338"/>
    <mergeCell ref="D338:G338"/>
    <mergeCell ref="H338:K338"/>
    <mergeCell ref="M338:N338"/>
    <mergeCell ref="Q338:X338"/>
    <mergeCell ref="B335:C335"/>
    <mergeCell ref="D335:G335"/>
    <mergeCell ref="H335:K335"/>
    <mergeCell ref="M335:N335"/>
    <mergeCell ref="Q335:X335"/>
    <mergeCell ref="B336:C336"/>
    <mergeCell ref="D336:G336"/>
    <mergeCell ref="H336:K336"/>
    <mergeCell ref="M336:N336"/>
    <mergeCell ref="Q336:X336"/>
    <mergeCell ref="B341:C341"/>
    <mergeCell ref="D341:G341"/>
    <mergeCell ref="H341:K341"/>
    <mergeCell ref="M341:N341"/>
    <mergeCell ref="Q341:X341"/>
    <mergeCell ref="B342:C342"/>
    <mergeCell ref="D342:G342"/>
    <mergeCell ref="H342:K342"/>
    <mergeCell ref="M342:N342"/>
    <mergeCell ref="Q342:X342"/>
    <mergeCell ref="B339:C339"/>
    <mergeCell ref="D339:G339"/>
    <mergeCell ref="H339:K339"/>
    <mergeCell ref="M339:N339"/>
    <mergeCell ref="Q339:X339"/>
    <mergeCell ref="B340:C340"/>
    <mergeCell ref="D340:G340"/>
    <mergeCell ref="H340:K340"/>
    <mergeCell ref="M340:N340"/>
    <mergeCell ref="Q340:X340"/>
    <mergeCell ref="B345:C345"/>
    <mergeCell ref="D345:G345"/>
    <mergeCell ref="H345:K345"/>
    <mergeCell ref="M345:N345"/>
    <mergeCell ref="Q345:X345"/>
    <mergeCell ref="B346:C346"/>
    <mergeCell ref="D346:G346"/>
    <mergeCell ref="H346:K346"/>
    <mergeCell ref="M346:N346"/>
    <mergeCell ref="Q346:X346"/>
    <mergeCell ref="B343:C343"/>
    <mergeCell ref="D343:G343"/>
    <mergeCell ref="H343:K343"/>
    <mergeCell ref="M343:N343"/>
    <mergeCell ref="Q343:X343"/>
    <mergeCell ref="B344:C344"/>
    <mergeCell ref="D344:G344"/>
    <mergeCell ref="H344:K344"/>
    <mergeCell ref="M344:N344"/>
    <mergeCell ref="Q344:X344"/>
    <mergeCell ref="B349:C349"/>
    <mergeCell ref="D349:G349"/>
    <mergeCell ref="H349:K349"/>
    <mergeCell ref="M349:N349"/>
    <mergeCell ref="Q349:X349"/>
    <mergeCell ref="B350:C350"/>
    <mergeCell ref="D350:G350"/>
    <mergeCell ref="H350:K350"/>
    <mergeCell ref="M350:N350"/>
    <mergeCell ref="Q350:X350"/>
    <mergeCell ref="B347:C347"/>
    <mergeCell ref="D347:G347"/>
    <mergeCell ref="H347:K347"/>
    <mergeCell ref="M347:N347"/>
    <mergeCell ref="Q347:X347"/>
    <mergeCell ref="B348:C348"/>
    <mergeCell ref="D348:G348"/>
    <mergeCell ref="H348:K348"/>
    <mergeCell ref="M348:N348"/>
    <mergeCell ref="Q348:X348"/>
    <mergeCell ref="B353:C353"/>
    <mergeCell ref="D353:G353"/>
    <mergeCell ref="H353:K353"/>
    <mergeCell ref="M353:N353"/>
    <mergeCell ref="Q353:X353"/>
    <mergeCell ref="B354:C354"/>
    <mergeCell ref="D354:G354"/>
    <mergeCell ref="H354:K354"/>
    <mergeCell ref="M354:N354"/>
    <mergeCell ref="Q354:X354"/>
    <mergeCell ref="B351:C351"/>
    <mergeCell ref="D351:G351"/>
    <mergeCell ref="H351:K351"/>
    <mergeCell ref="M351:N351"/>
    <mergeCell ref="Q351:X351"/>
    <mergeCell ref="B352:C352"/>
    <mergeCell ref="D352:G352"/>
    <mergeCell ref="H352:K352"/>
    <mergeCell ref="M352:N352"/>
    <mergeCell ref="Q352:X352"/>
    <mergeCell ref="B357:C357"/>
    <mergeCell ref="D357:G357"/>
    <mergeCell ref="H357:K357"/>
    <mergeCell ref="M357:N357"/>
    <mergeCell ref="Q357:X357"/>
    <mergeCell ref="B358:C358"/>
    <mergeCell ref="D358:G358"/>
    <mergeCell ref="H358:K358"/>
    <mergeCell ref="M358:N358"/>
    <mergeCell ref="Q358:X358"/>
    <mergeCell ref="B355:C355"/>
    <mergeCell ref="D355:G355"/>
    <mergeCell ref="H355:K355"/>
    <mergeCell ref="M355:N355"/>
    <mergeCell ref="Q355:X355"/>
    <mergeCell ref="B356:C356"/>
    <mergeCell ref="D356:G356"/>
    <mergeCell ref="H356:K356"/>
    <mergeCell ref="M356:N356"/>
    <mergeCell ref="Q356:X356"/>
    <mergeCell ref="B361:C361"/>
    <mergeCell ref="D361:G361"/>
    <mergeCell ref="H361:K361"/>
    <mergeCell ref="M361:N361"/>
    <mergeCell ref="Q361:X361"/>
    <mergeCell ref="B362:C362"/>
    <mergeCell ref="D362:G362"/>
    <mergeCell ref="H362:K362"/>
    <mergeCell ref="M362:N362"/>
    <mergeCell ref="Q362:X362"/>
    <mergeCell ref="B359:C359"/>
    <mergeCell ref="D359:G359"/>
    <mergeCell ref="H359:K359"/>
    <mergeCell ref="M359:N359"/>
    <mergeCell ref="Q359:X359"/>
    <mergeCell ref="B360:C360"/>
    <mergeCell ref="D360:G360"/>
    <mergeCell ref="H360:K360"/>
    <mergeCell ref="M360:N360"/>
    <mergeCell ref="Q360:X360"/>
    <mergeCell ref="B365:C365"/>
    <mergeCell ref="D365:G365"/>
    <mergeCell ref="H365:K365"/>
    <mergeCell ref="M365:N365"/>
    <mergeCell ref="Q365:X365"/>
    <mergeCell ref="B366:C366"/>
    <mergeCell ref="D366:G366"/>
    <mergeCell ref="H366:K366"/>
    <mergeCell ref="M366:N366"/>
    <mergeCell ref="Q366:X366"/>
    <mergeCell ref="B363:C363"/>
    <mergeCell ref="D363:G363"/>
    <mergeCell ref="H363:K363"/>
    <mergeCell ref="M363:N363"/>
    <mergeCell ref="Q363:X363"/>
    <mergeCell ref="B364:C364"/>
    <mergeCell ref="D364:G364"/>
    <mergeCell ref="H364:K364"/>
    <mergeCell ref="M364:N364"/>
    <mergeCell ref="Q364:X364"/>
    <mergeCell ref="B369:C369"/>
    <mergeCell ref="D369:G369"/>
    <mergeCell ref="H369:K369"/>
    <mergeCell ref="M369:N369"/>
    <mergeCell ref="Q369:X369"/>
    <mergeCell ref="B370:C370"/>
    <mergeCell ref="D370:G370"/>
    <mergeCell ref="H370:K370"/>
    <mergeCell ref="M370:N370"/>
    <mergeCell ref="Q370:X370"/>
    <mergeCell ref="B367:C367"/>
    <mergeCell ref="D367:G367"/>
    <mergeCell ref="H367:K367"/>
    <mergeCell ref="M367:N367"/>
    <mergeCell ref="Q367:X367"/>
    <mergeCell ref="B368:C368"/>
    <mergeCell ref="D368:G368"/>
    <mergeCell ref="H368:K368"/>
    <mergeCell ref="M368:N368"/>
    <mergeCell ref="Q368:X368"/>
    <mergeCell ref="B373:C373"/>
    <mergeCell ref="D373:G373"/>
    <mergeCell ref="H373:K373"/>
    <mergeCell ref="M373:N373"/>
    <mergeCell ref="Q373:X373"/>
    <mergeCell ref="B374:C374"/>
    <mergeCell ref="D374:G374"/>
    <mergeCell ref="H374:K374"/>
    <mergeCell ref="M374:N374"/>
    <mergeCell ref="Q374:X374"/>
    <mergeCell ref="B371:C371"/>
    <mergeCell ref="D371:G371"/>
    <mergeCell ref="H371:K371"/>
    <mergeCell ref="M371:N371"/>
    <mergeCell ref="Q371:X371"/>
    <mergeCell ref="B372:C372"/>
    <mergeCell ref="D372:G372"/>
    <mergeCell ref="H372:K372"/>
    <mergeCell ref="M372:N372"/>
    <mergeCell ref="Q372:X372"/>
    <mergeCell ref="B377:C377"/>
    <mergeCell ref="D377:G377"/>
    <mergeCell ref="H377:K377"/>
    <mergeCell ref="M377:N377"/>
    <mergeCell ref="Q377:X377"/>
    <mergeCell ref="B378:C378"/>
    <mergeCell ref="D378:G378"/>
    <mergeCell ref="H378:K378"/>
    <mergeCell ref="M378:N378"/>
    <mergeCell ref="Q378:X378"/>
    <mergeCell ref="B375:C375"/>
    <mergeCell ref="D375:G375"/>
    <mergeCell ref="H375:K375"/>
    <mergeCell ref="M375:N375"/>
    <mergeCell ref="Q375:X375"/>
    <mergeCell ref="B376:C376"/>
    <mergeCell ref="D376:G376"/>
    <mergeCell ref="H376:K376"/>
    <mergeCell ref="M376:N376"/>
    <mergeCell ref="Q376:X376"/>
    <mergeCell ref="B381:C381"/>
    <mergeCell ref="D381:G381"/>
    <mergeCell ref="H381:K381"/>
    <mergeCell ref="M381:N381"/>
    <mergeCell ref="Q381:X381"/>
    <mergeCell ref="B382:C382"/>
    <mergeCell ref="D382:G382"/>
    <mergeCell ref="H382:K382"/>
    <mergeCell ref="M382:N382"/>
    <mergeCell ref="Q382:X382"/>
    <mergeCell ref="B379:C379"/>
    <mergeCell ref="D379:G379"/>
    <mergeCell ref="H379:K379"/>
    <mergeCell ref="M379:N379"/>
    <mergeCell ref="Q379:X379"/>
    <mergeCell ref="B380:C380"/>
    <mergeCell ref="D380:G380"/>
    <mergeCell ref="H380:K380"/>
    <mergeCell ref="M380:N380"/>
    <mergeCell ref="Q380:X380"/>
    <mergeCell ref="B385:C385"/>
    <mergeCell ref="D385:G385"/>
    <mergeCell ref="H385:K385"/>
    <mergeCell ref="M385:N385"/>
    <mergeCell ref="Q385:X385"/>
    <mergeCell ref="B386:C386"/>
    <mergeCell ref="D386:G386"/>
    <mergeCell ref="H386:K386"/>
    <mergeCell ref="M386:N386"/>
    <mergeCell ref="Q386:X386"/>
    <mergeCell ref="B383:C383"/>
    <mergeCell ref="D383:G383"/>
    <mergeCell ref="H383:K383"/>
    <mergeCell ref="M383:N383"/>
    <mergeCell ref="Q383:X383"/>
    <mergeCell ref="B384:C384"/>
    <mergeCell ref="D384:G384"/>
    <mergeCell ref="H384:K384"/>
    <mergeCell ref="M384:N384"/>
    <mergeCell ref="Q384:X384"/>
    <mergeCell ref="M392:N392"/>
    <mergeCell ref="B393:C393"/>
    <mergeCell ref="M393:N393"/>
    <mergeCell ref="R393:S393"/>
    <mergeCell ref="T393:U393"/>
    <mergeCell ref="V393:W393"/>
    <mergeCell ref="B389:C389"/>
    <mergeCell ref="D389:G389"/>
    <mergeCell ref="H389:K389"/>
    <mergeCell ref="M389:N389"/>
    <mergeCell ref="Q389:X389"/>
    <mergeCell ref="B390:C390"/>
    <mergeCell ref="D390:G390"/>
    <mergeCell ref="H390:K390"/>
    <mergeCell ref="M390:N390"/>
    <mergeCell ref="Q390:X390"/>
    <mergeCell ref="B387:C387"/>
    <mergeCell ref="D387:G387"/>
    <mergeCell ref="H387:K387"/>
    <mergeCell ref="M387:N387"/>
    <mergeCell ref="Q387:X387"/>
    <mergeCell ref="B388:C388"/>
    <mergeCell ref="D388:G388"/>
    <mergeCell ref="H388:K388"/>
    <mergeCell ref="M388:N388"/>
    <mergeCell ref="Q388:X388"/>
    <mergeCell ref="M394:N394"/>
    <mergeCell ref="R412:T413"/>
    <mergeCell ref="S414:T414"/>
    <mergeCell ref="U414:V414"/>
    <mergeCell ref="U415:V415"/>
    <mergeCell ref="B418:F418"/>
    <mergeCell ref="B419:I419"/>
    <mergeCell ref="Z403:AB403"/>
    <mergeCell ref="B408:N408"/>
    <mergeCell ref="S408:T408"/>
    <mergeCell ref="U408:V408"/>
    <mergeCell ref="B409:N415"/>
    <mergeCell ref="U409:V409"/>
    <mergeCell ref="S410:T410"/>
    <mergeCell ref="U410:V410"/>
    <mergeCell ref="S411:T411"/>
    <mergeCell ref="U411:V411"/>
    <mergeCell ref="S397:T397"/>
    <mergeCell ref="U397:V397"/>
    <mergeCell ref="P400:Q400"/>
    <mergeCell ref="R400:S400"/>
    <mergeCell ref="B401:N403"/>
    <mergeCell ref="R402:S403"/>
    <mergeCell ref="B437:I437"/>
    <mergeCell ref="B438:I438"/>
    <mergeCell ref="B441:I441"/>
    <mergeCell ref="P441:S441"/>
    <mergeCell ref="B442:I442"/>
    <mergeCell ref="B443:I443"/>
    <mergeCell ref="B430:I430"/>
    <mergeCell ref="B433:I433"/>
    <mergeCell ref="P433:S433"/>
    <mergeCell ref="B434:I434"/>
    <mergeCell ref="B435:I435"/>
    <mergeCell ref="B436:I436"/>
    <mergeCell ref="B421:I421"/>
    <mergeCell ref="P421:S421"/>
    <mergeCell ref="B422:I422"/>
    <mergeCell ref="B423:I423"/>
    <mergeCell ref="X423:AB472"/>
    <mergeCell ref="B424:I424"/>
    <mergeCell ref="B427:I427"/>
    <mergeCell ref="P427:S427"/>
    <mergeCell ref="B428:I428"/>
    <mergeCell ref="B429:I429"/>
    <mergeCell ref="T483:W483"/>
    <mergeCell ref="B469:I469"/>
    <mergeCell ref="P469:W469"/>
    <mergeCell ref="P473:W474"/>
    <mergeCell ref="B475:I475"/>
    <mergeCell ref="P475:W475"/>
    <mergeCell ref="P476:W476"/>
    <mergeCell ref="B466:I466"/>
    <mergeCell ref="P466:W466"/>
    <mergeCell ref="B467:I467"/>
    <mergeCell ref="P467:W467"/>
    <mergeCell ref="B468:I468"/>
    <mergeCell ref="P468:W468"/>
    <mergeCell ref="B444:I444"/>
    <mergeCell ref="B447:I447"/>
    <mergeCell ref="B448:I450"/>
    <mergeCell ref="B452:F452"/>
    <mergeCell ref="B453:I453"/>
    <mergeCell ref="B454:I463"/>
    <mergeCell ref="P477:W477"/>
    <mergeCell ref="P479:W479"/>
    <mergeCell ref="P480:W481"/>
    <mergeCell ref="P130:U130"/>
    <mergeCell ref="X130:Y130"/>
    <mergeCell ref="P131:U131"/>
    <mergeCell ref="X131:Y131"/>
    <mergeCell ref="G131:L131"/>
    <mergeCell ref="P126:U126"/>
    <mergeCell ref="X126:Y126"/>
    <mergeCell ref="P127:U127"/>
    <mergeCell ref="X127:Y127"/>
    <mergeCell ref="P128:U128"/>
    <mergeCell ref="X128:Y128"/>
    <mergeCell ref="P123:U123"/>
    <mergeCell ref="X123:Y123"/>
    <mergeCell ref="P124:U124"/>
    <mergeCell ref="X124:Y124"/>
    <mergeCell ref="P125:U125"/>
    <mergeCell ref="X125:Y125"/>
    <mergeCell ref="P135:U135"/>
    <mergeCell ref="X135:Y135"/>
    <mergeCell ref="P136:U136"/>
    <mergeCell ref="X136:Y136"/>
    <mergeCell ref="P137:U137"/>
    <mergeCell ref="X137:Y137"/>
    <mergeCell ref="G135:L135"/>
    <mergeCell ref="G136:L136"/>
    <mergeCell ref="G137:L137"/>
    <mergeCell ref="P132:U132"/>
    <mergeCell ref="X132:Y132"/>
    <mergeCell ref="P133:U133"/>
    <mergeCell ref="X133:Y133"/>
    <mergeCell ref="P134:U134"/>
    <mergeCell ref="X134:Y134"/>
    <mergeCell ref="G132:L132"/>
    <mergeCell ref="G133:L133"/>
    <mergeCell ref="G134:L134"/>
    <mergeCell ref="M134:N134"/>
    <mergeCell ref="M135:N135"/>
    <mergeCell ref="M136:N136"/>
    <mergeCell ref="M137:N137"/>
    <mergeCell ref="P141:U141"/>
    <mergeCell ref="X141:Y141"/>
    <mergeCell ref="P142:U142"/>
    <mergeCell ref="X142:Y142"/>
    <mergeCell ref="P143:U143"/>
    <mergeCell ref="X143:Y143"/>
    <mergeCell ref="G141:L141"/>
    <mergeCell ref="G142:L142"/>
    <mergeCell ref="G143:L143"/>
    <mergeCell ref="P138:U138"/>
    <mergeCell ref="X138:Y138"/>
    <mergeCell ref="P139:U139"/>
    <mergeCell ref="X139:Y139"/>
    <mergeCell ref="P140:U140"/>
    <mergeCell ref="X140:Y140"/>
    <mergeCell ref="G138:L138"/>
    <mergeCell ref="G139:L139"/>
    <mergeCell ref="G140:L140"/>
    <mergeCell ref="M138:N138"/>
    <mergeCell ref="M139:N139"/>
    <mergeCell ref="M140:N140"/>
    <mergeCell ref="M141:N141"/>
    <mergeCell ref="P147:U147"/>
    <mergeCell ref="X147:Y147"/>
    <mergeCell ref="P148:U148"/>
    <mergeCell ref="X148:Y148"/>
    <mergeCell ref="P149:U149"/>
    <mergeCell ref="X149:Y149"/>
    <mergeCell ref="G147:L147"/>
    <mergeCell ref="G148:L148"/>
    <mergeCell ref="G149:L149"/>
    <mergeCell ref="C147:F147"/>
    <mergeCell ref="C148:F148"/>
    <mergeCell ref="C149:F149"/>
    <mergeCell ref="M147:N147"/>
    <mergeCell ref="M148:N148"/>
    <mergeCell ref="M149:N149"/>
    <mergeCell ref="P144:U144"/>
    <mergeCell ref="X144:Y144"/>
    <mergeCell ref="P145:U145"/>
    <mergeCell ref="X145:Y145"/>
    <mergeCell ref="P146:U146"/>
    <mergeCell ref="X146:Y146"/>
    <mergeCell ref="G144:L144"/>
    <mergeCell ref="G145:L145"/>
    <mergeCell ref="G146:L146"/>
    <mergeCell ref="C146:F146"/>
    <mergeCell ref="M146:N146"/>
    <mergeCell ref="P153:U153"/>
    <mergeCell ref="X153:Y153"/>
    <mergeCell ref="P154:U154"/>
    <mergeCell ref="X154:Y154"/>
    <mergeCell ref="P155:U155"/>
    <mergeCell ref="X155:Y155"/>
    <mergeCell ref="G153:L153"/>
    <mergeCell ref="G154:L154"/>
    <mergeCell ref="G155:L155"/>
    <mergeCell ref="C153:F153"/>
    <mergeCell ref="C154:F154"/>
    <mergeCell ref="C155:F155"/>
    <mergeCell ref="M153:N153"/>
    <mergeCell ref="M154:N154"/>
    <mergeCell ref="M155:N155"/>
    <mergeCell ref="P150:U150"/>
    <mergeCell ref="X150:Y150"/>
    <mergeCell ref="P151:U151"/>
    <mergeCell ref="X151:Y151"/>
    <mergeCell ref="P152:U152"/>
    <mergeCell ref="X152:Y152"/>
    <mergeCell ref="G150:L150"/>
    <mergeCell ref="G151:L151"/>
    <mergeCell ref="G152:L152"/>
    <mergeCell ref="C150:F150"/>
    <mergeCell ref="C151:F151"/>
    <mergeCell ref="C152:F152"/>
    <mergeCell ref="M150:N150"/>
    <mergeCell ref="M151:N151"/>
    <mergeCell ref="M152:N152"/>
    <mergeCell ref="P159:U159"/>
    <mergeCell ref="X159:Y159"/>
    <mergeCell ref="P160:U160"/>
    <mergeCell ref="X160:Y160"/>
    <mergeCell ref="P161:U161"/>
    <mergeCell ref="X161:Y161"/>
    <mergeCell ref="G159:L159"/>
    <mergeCell ref="G160:L160"/>
    <mergeCell ref="G161:L161"/>
    <mergeCell ref="C159:F159"/>
    <mergeCell ref="C160:F160"/>
    <mergeCell ref="C161:F161"/>
    <mergeCell ref="M159:N159"/>
    <mergeCell ref="M160:N160"/>
    <mergeCell ref="M161:N161"/>
    <mergeCell ref="P156:U156"/>
    <mergeCell ref="X156:Y156"/>
    <mergeCell ref="P157:U157"/>
    <mergeCell ref="X157:Y157"/>
    <mergeCell ref="P158:U158"/>
    <mergeCell ref="X158:Y158"/>
    <mergeCell ref="G156:L156"/>
    <mergeCell ref="G157:L157"/>
    <mergeCell ref="G158:L158"/>
    <mergeCell ref="C156:F156"/>
    <mergeCell ref="C157:F157"/>
    <mergeCell ref="C158:F158"/>
    <mergeCell ref="M156:N156"/>
    <mergeCell ref="M157:N157"/>
    <mergeCell ref="M158:N158"/>
    <mergeCell ref="P165:U165"/>
    <mergeCell ref="X165:Y165"/>
    <mergeCell ref="P166:U166"/>
    <mergeCell ref="X166:Y166"/>
    <mergeCell ref="P167:U167"/>
    <mergeCell ref="X167:Y167"/>
    <mergeCell ref="G165:L165"/>
    <mergeCell ref="G166:L166"/>
    <mergeCell ref="G167:L167"/>
    <mergeCell ref="C165:F165"/>
    <mergeCell ref="C166:F166"/>
    <mergeCell ref="C167:F167"/>
    <mergeCell ref="M165:N165"/>
    <mergeCell ref="M166:N166"/>
    <mergeCell ref="M167:N167"/>
    <mergeCell ref="P162:U162"/>
    <mergeCell ref="X162:Y162"/>
    <mergeCell ref="P163:U163"/>
    <mergeCell ref="X163:Y163"/>
    <mergeCell ref="P164:U164"/>
    <mergeCell ref="X164:Y164"/>
    <mergeCell ref="G162:L162"/>
    <mergeCell ref="G163:L163"/>
    <mergeCell ref="G164:L164"/>
    <mergeCell ref="C162:F162"/>
    <mergeCell ref="C163:F163"/>
    <mergeCell ref="C164:F164"/>
    <mergeCell ref="M162:N162"/>
    <mergeCell ref="M163:N163"/>
    <mergeCell ref="M164:N164"/>
    <mergeCell ref="P171:U171"/>
    <mergeCell ref="X171:Y171"/>
    <mergeCell ref="P172:U172"/>
    <mergeCell ref="X172:Y172"/>
    <mergeCell ref="P173:U173"/>
    <mergeCell ref="X173:Y173"/>
    <mergeCell ref="G171:L171"/>
    <mergeCell ref="G172:L172"/>
    <mergeCell ref="G173:L173"/>
    <mergeCell ref="C171:F171"/>
    <mergeCell ref="C172:F172"/>
    <mergeCell ref="C173:F173"/>
    <mergeCell ref="M171:N171"/>
    <mergeCell ref="M172:N172"/>
    <mergeCell ref="M173:N173"/>
    <mergeCell ref="P168:U168"/>
    <mergeCell ref="X168:Y168"/>
    <mergeCell ref="P169:U169"/>
    <mergeCell ref="X169:Y169"/>
    <mergeCell ref="P170:U170"/>
    <mergeCell ref="X170:Y170"/>
    <mergeCell ref="G168:L168"/>
    <mergeCell ref="G169:L169"/>
    <mergeCell ref="G170:L170"/>
    <mergeCell ref="C168:F168"/>
    <mergeCell ref="C169:F169"/>
    <mergeCell ref="C170:F170"/>
    <mergeCell ref="M168:N168"/>
    <mergeCell ref="M169:N169"/>
    <mergeCell ref="M170:N170"/>
    <mergeCell ref="X179:Y179"/>
    <mergeCell ref="G177:L177"/>
    <mergeCell ref="G178:L178"/>
    <mergeCell ref="G179:L179"/>
    <mergeCell ref="C177:F177"/>
    <mergeCell ref="C178:F178"/>
    <mergeCell ref="C179:F179"/>
    <mergeCell ref="M177:N177"/>
    <mergeCell ref="M178:N178"/>
    <mergeCell ref="M179:N179"/>
    <mergeCell ref="P174:U174"/>
    <mergeCell ref="X174:Y174"/>
    <mergeCell ref="P175:U175"/>
    <mergeCell ref="X175:Y175"/>
    <mergeCell ref="P176:U176"/>
    <mergeCell ref="X176:Y176"/>
    <mergeCell ref="G174:L174"/>
    <mergeCell ref="G175:L175"/>
    <mergeCell ref="G176:L176"/>
    <mergeCell ref="C174:F174"/>
    <mergeCell ref="C175:F175"/>
    <mergeCell ref="C176:F176"/>
    <mergeCell ref="M174:N174"/>
    <mergeCell ref="M175:N175"/>
    <mergeCell ref="M176:N176"/>
    <mergeCell ref="X181:Y181"/>
    <mergeCell ref="B115:E115"/>
    <mergeCell ref="P115:Q115"/>
    <mergeCell ref="P180:U180"/>
    <mergeCell ref="X180:Y180"/>
    <mergeCell ref="P181:U181"/>
    <mergeCell ref="X183:Y183"/>
    <mergeCell ref="G116:L116"/>
    <mergeCell ref="G117:L117"/>
    <mergeCell ref="G118:L118"/>
    <mergeCell ref="G119:L119"/>
    <mergeCell ref="G120:L120"/>
    <mergeCell ref="G121:L121"/>
    <mergeCell ref="G122:L122"/>
    <mergeCell ref="G123:L123"/>
    <mergeCell ref="G124:L124"/>
    <mergeCell ref="G125:L125"/>
    <mergeCell ref="G126:L126"/>
    <mergeCell ref="G127:L127"/>
    <mergeCell ref="G128:L128"/>
    <mergeCell ref="G129:L129"/>
    <mergeCell ref="G130:L130"/>
    <mergeCell ref="P177:U177"/>
    <mergeCell ref="X177:Y177"/>
    <mergeCell ref="P178:U178"/>
    <mergeCell ref="X178:Y178"/>
    <mergeCell ref="P179:U179"/>
    <mergeCell ref="C142:F142"/>
    <mergeCell ref="C143:F143"/>
    <mergeCell ref="C144:F144"/>
    <mergeCell ref="C145:F145"/>
    <mergeCell ref="G181:L181"/>
    <mergeCell ref="X186:Y186"/>
    <mergeCell ref="C49:F49"/>
    <mergeCell ref="C50:F50"/>
    <mergeCell ref="C51:F51"/>
    <mergeCell ref="C52:F52"/>
    <mergeCell ref="C53:F53"/>
    <mergeCell ref="C54:F54"/>
    <mergeCell ref="C55:F55"/>
    <mergeCell ref="C56:F56"/>
    <mergeCell ref="C57:F57"/>
    <mergeCell ref="C58:F58"/>
    <mergeCell ref="C59:F59"/>
    <mergeCell ref="C60:F60"/>
    <mergeCell ref="C61:F61"/>
    <mergeCell ref="C62:F62"/>
    <mergeCell ref="C63:F63"/>
    <mergeCell ref="C64:F64"/>
    <mergeCell ref="C65:F65"/>
    <mergeCell ref="C66:F66"/>
    <mergeCell ref="C67:F67"/>
    <mergeCell ref="C68:F68"/>
    <mergeCell ref="C69:F69"/>
    <mergeCell ref="G49:L49"/>
    <mergeCell ref="G50:L50"/>
    <mergeCell ref="G51:L51"/>
    <mergeCell ref="G52:L52"/>
    <mergeCell ref="G53:L53"/>
    <mergeCell ref="G54:L54"/>
    <mergeCell ref="M142:N142"/>
    <mergeCell ref="M143:N143"/>
    <mergeCell ref="M144:N144"/>
    <mergeCell ref="M145:N145"/>
    <mergeCell ref="C116:F116"/>
    <mergeCell ref="C117:F117"/>
    <mergeCell ref="C118:F118"/>
    <mergeCell ref="C119:F119"/>
    <mergeCell ref="C120:F120"/>
    <mergeCell ref="C121:F121"/>
    <mergeCell ref="C122:F122"/>
    <mergeCell ref="C123:F123"/>
    <mergeCell ref="C124:F124"/>
    <mergeCell ref="C125:F125"/>
    <mergeCell ref="C126:F126"/>
    <mergeCell ref="C127:F127"/>
    <mergeCell ref="C128:F128"/>
    <mergeCell ref="C129:F129"/>
    <mergeCell ref="C130:F130"/>
    <mergeCell ref="C131:F131"/>
    <mergeCell ref="C132:F132"/>
    <mergeCell ref="C133:F133"/>
    <mergeCell ref="C134:F134"/>
    <mergeCell ref="C135:F135"/>
    <mergeCell ref="C136:F136"/>
    <mergeCell ref="C137:F137"/>
    <mergeCell ref="C138:F138"/>
    <mergeCell ref="C139:F139"/>
    <mergeCell ref="C140:F140"/>
    <mergeCell ref="C141:F141"/>
    <mergeCell ref="M180:N180"/>
    <mergeCell ref="M181:N181"/>
    <mergeCell ref="F47:I48"/>
    <mergeCell ref="C180:F180"/>
    <mergeCell ref="C181:F181"/>
    <mergeCell ref="M116:N116"/>
    <mergeCell ref="M117:N117"/>
    <mergeCell ref="M118:N118"/>
    <mergeCell ref="M119:N119"/>
    <mergeCell ref="M120:N120"/>
    <mergeCell ref="M121:N121"/>
    <mergeCell ref="M122:N122"/>
    <mergeCell ref="M123:N123"/>
    <mergeCell ref="M124:N124"/>
    <mergeCell ref="M125:N125"/>
    <mergeCell ref="M126:N126"/>
    <mergeCell ref="M127:N127"/>
    <mergeCell ref="M128:N128"/>
    <mergeCell ref="M129:N129"/>
    <mergeCell ref="M130:N130"/>
    <mergeCell ref="M131:N131"/>
    <mergeCell ref="M132:N132"/>
    <mergeCell ref="M133:N133"/>
    <mergeCell ref="G180:L180"/>
    <mergeCell ref="E205:F205"/>
    <mergeCell ref="C205:D205"/>
    <mergeCell ref="C206:D206"/>
    <mergeCell ref="E206:F206"/>
    <mergeCell ref="G205:J205"/>
    <mergeCell ref="G206:J206"/>
    <mergeCell ref="K205:N205"/>
    <mergeCell ref="K206:N206"/>
    <mergeCell ref="C207:D207"/>
    <mergeCell ref="E207:F207"/>
    <mergeCell ref="G207:J207"/>
    <mergeCell ref="K207:N207"/>
    <mergeCell ref="C208:D208"/>
    <mergeCell ref="E208:F208"/>
    <mergeCell ref="G208:J208"/>
    <mergeCell ref="K208:N208"/>
    <mergeCell ref="B199:J199"/>
    <mergeCell ref="B200:J201"/>
    <mergeCell ref="K201:K204"/>
    <mergeCell ref="L201:N203"/>
    <mergeCell ref="B203:F203"/>
    <mergeCell ref="B204:E204"/>
    <mergeCell ref="B189:J189"/>
    <mergeCell ref="B190:J190"/>
    <mergeCell ref="E192:I192"/>
    <mergeCell ref="L194:N197"/>
    <mergeCell ref="B196:D196"/>
    <mergeCell ref="G216:J216"/>
    <mergeCell ref="K216:N216"/>
    <mergeCell ref="C217:D217"/>
    <mergeCell ref="E217:F217"/>
    <mergeCell ref="G217:J217"/>
    <mergeCell ref="K217:N217"/>
    <mergeCell ref="C220:D220"/>
    <mergeCell ref="E220:F220"/>
    <mergeCell ref="G220:J220"/>
    <mergeCell ref="K220:N220"/>
    <mergeCell ref="C221:D221"/>
    <mergeCell ref="E221:F221"/>
    <mergeCell ref="G221:J221"/>
    <mergeCell ref="K221:N221"/>
    <mergeCell ref="C222:D222"/>
    <mergeCell ref="E222:F222"/>
    <mergeCell ref="G222:J222"/>
    <mergeCell ref="K222:N222"/>
    <mergeCell ref="C227:D227"/>
    <mergeCell ref="E227:F227"/>
    <mergeCell ref="G227:J227"/>
    <mergeCell ref="K227:N227"/>
    <mergeCell ref="C228:D228"/>
    <mergeCell ref="E228:F228"/>
    <mergeCell ref="G228:J228"/>
    <mergeCell ref="K228:N228"/>
    <mergeCell ref="C229:D229"/>
    <mergeCell ref="E229:F229"/>
    <mergeCell ref="G229:J229"/>
    <mergeCell ref="K229:N229"/>
    <mergeCell ref="C230:D230"/>
    <mergeCell ref="E230:F230"/>
    <mergeCell ref="G230:J230"/>
    <mergeCell ref="K230:N230"/>
    <mergeCell ref="C231:D231"/>
    <mergeCell ref="E231:F231"/>
    <mergeCell ref="G231:J231"/>
    <mergeCell ref="K231:N231"/>
    <mergeCell ref="G237:J237"/>
    <mergeCell ref="K237:N237"/>
    <mergeCell ref="C238:D238"/>
    <mergeCell ref="E238:F238"/>
    <mergeCell ref="G238:J238"/>
    <mergeCell ref="K238:N238"/>
    <mergeCell ref="C243:D243"/>
    <mergeCell ref="E243:F243"/>
    <mergeCell ref="G243:J243"/>
    <mergeCell ref="K243:N243"/>
    <mergeCell ref="C244:D244"/>
    <mergeCell ref="E244:F244"/>
    <mergeCell ref="G244:J244"/>
    <mergeCell ref="K244:N244"/>
    <mergeCell ref="C245:D245"/>
    <mergeCell ref="E245:F245"/>
    <mergeCell ref="G245:J245"/>
    <mergeCell ref="K245:N245"/>
    <mergeCell ref="G253:J253"/>
    <mergeCell ref="K253:N253"/>
    <mergeCell ref="C254:D254"/>
    <mergeCell ref="E254:F254"/>
    <mergeCell ref="G254:J254"/>
    <mergeCell ref="K254:N254"/>
    <mergeCell ref="C257:D257"/>
    <mergeCell ref="E257:F257"/>
    <mergeCell ref="G257:J257"/>
    <mergeCell ref="K257:N257"/>
    <mergeCell ref="C258:D258"/>
    <mergeCell ref="E258:F258"/>
    <mergeCell ref="G258:J258"/>
    <mergeCell ref="K258:N258"/>
    <mergeCell ref="C259:D259"/>
    <mergeCell ref="E259:F259"/>
    <mergeCell ref="G259:J259"/>
    <mergeCell ref="K259:N259"/>
    <mergeCell ref="C264:D264"/>
    <mergeCell ref="E264:F264"/>
    <mergeCell ref="G264:J264"/>
    <mergeCell ref="K264:N264"/>
    <mergeCell ref="C265:D265"/>
    <mergeCell ref="E265:F265"/>
    <mergeCell ref="G265:J265"/>
    <mergeCell ref="K265:N265"/>
    <mergeCell ref="C266:D266"/>
    <mergeCell ref="E266:F266"/>
    <mergeCell ref="G266:J266"/>
    <mergeCell ref="K266:N266"/>
    <mergeCell ref="C267:D267"/>
    <mergeCell ref="E267:F267"/>
    <mergeCell ref="G267:J267"/>
    <mergeCell ref="K267:N267"/>
    <mergeCell ref="C268:D268"/>
    <mergeCell ref="E268:F268"/>
    <mergeCell ref="G268:J268"/>
    <mergeCell ref="K268:N268"/>
    <mergeCell ref="G289:J289"/>
    <mergeCell ref="K289:N289"/>
    <mergeCell ref="C290:D290"/>
    <mergeCell ref="E290:F290"/>
    <mergeCell ref="G290:J290"/>
    <mergeCell ref="K290:N290"/>
    <mergeCell ref="C291:D291"/>
    <mergeCell ref="E291:F291"/>
    <mergeCell ref="G291:J291"/>
    <mergeCell ref="K291:N291"/>
    <mergeCell ref="G276:J276"/>
    <mergeCell ref="K276:N276"/>
    <mergeCell ref="C277:D277"/>
    <mergeCell ref="E277:F277"/>
    <mergeCell ref="G277:J277"/>
    <mergeCell ref="K277:N277"/>
    <mergeCell ref="C280:D280"/>
    <mergeCell ref="E280:F280"/>
    <mergeCell ref="G280:J280"/>
    <mergeCell ref="K280:N280"/>
    <mergeCell ref="C281:D281"/>
    <mergeCell ref="E281:F281"/>
    <mergeCell ref="G281:J281"/>
    <mergeCell ref="K281:N281"/>
    <mergeCell ref="C282:D282"/>
    <mergeCell ref="E282:F282"/>
    <mergeCell ref="G282:J282"/>
    <mergeCell ref="K282:N282"/>
  </mergeCells>
  <conditionalFormatting sqref="C206:D295">
    <cfRule type="expression" dxfId="6" priority="8">
      <formula>$B206&lt;&gt;"Vara"</formula>
    </cfRule>
  </conditionalFormatting>
  <conditionalFormatting sqref="E206:F295">
    <cfRule type="expression" dxfId="5" priority="7">
      <formula>$B206&lt;&gt;"Tjänst"</formula>
    </cfRule>
  </conditionalFormatting>
  <conditionalFormatting sqref="G206:J295">
    <cfRule type="expression" dxfId="4" priority="3">
      <formula>$C206=""</formula>
    </cfRule>
  </conditionalFormatting>
  <dataValidations count="17">
    <dataValidation type="list" showInputMessage="1" showErrorMessage="1" sqref="B301:C390 C206:D295" xr:uid="{0FEE4572-57D2-46CA-BF76-CC07BA224191}">
      <formula1>$AD$50:$AD$109</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794B14A9-C6BB-4A1D-A199-ED4209F99563}">
      <formula1>40817</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7802BDAA-6DF3-4166-ABAB-AD95F4D2160B}">
      <formula1>40909</formula1>
      <formula2>47484</formula2>
    </dataValidation>
    <dataValidation type="list" allowBlank="1" showInputMessage="1" showErrorMessage="1" sqref="M117:M181 M50:M109" xr:uid="{C1B2BECE-4C03-409F-B982-08F9F0B839E3}">
      <formula1>ValBilaga</formula1>
    </dataValidation>
    <dataValidation type="list" allowBlank="1" showInputMessage="1" showErrorMessage="1" sqref="B190:J190" xr:uid="{4D5BD519-1D43-418A-97F4-5C23DC3AAB4F}">
      <formula1>TblGrundTilldeln</formula1>
    </dataValidation>
    <dataValidation type="list" allowBlank="1" showInputMessage="1" showErrorMessage="1" sqref="B40 B43:K43" xr:uid="{6C76642D-A7B8-4EDB-99C1-EABDF0125A1A}">
      <formula1>TblDelområde</formula1>
    </dataValidation>
    <dataValidation type="list" allowBlank="1" showInputMessage="1" showErrorMessage="1" sqref="B391:C391" xr:uid="{393B2117-A70D-4A2D-9595-2F1ECE7775FF}">
      <formula1>ResVarTja</formula1>
    </dataValidation>
    <dataValidation type="list" allowBlank="1" showInputMessage="1" showErrorMessage="1" sqref="K391" xr:uid="{3A0A5F63-3A07-4DD9-9A3C-0C40C6B3C73F}">
      <formula1>"Välj typ av krav,Bör-krav,Ska-krav"</formula1>
    </dataValidation>
    <dataValidation type="date" errorStyle="information" allowBlank="1" showInputMessage="1" showErrorMessage="1" errorTitle="Fel" error="Ange datum i datumformatet ÅÅÅÅ-MM-DD" promptTitle="Datum" prompt="Datum i datumformatet ÅÅÅÅ-MM-DD" sqref="D38" xr:uid="{6749711E-FB39-435C-B55B-63EC38760203}">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593C9B39-3CB8-42C3-AEE8-0AB365B71ADB}">
      <formula1>40817</formula1>
      <formula2>42308</formula2>
    </dataValidation>
    <dataValidation allowBlank="1" showErrorMessage="1" sqref="B41:I41" xr:uid="{B75E4E51-6002-4051-915E-0992584E2AD4}"/>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580BB981-D3BC-45F8-89C5-176ED19A28D6}">
      <formula1>40817</formula1>
      <formula2>47484</formula2>
    </dataValidation>
    <dataValidation type="date" errorStyle="information" allowBlank="1" showInputMessage="1" showErrorMessage="1" errorTitle="Fel" error="Ange datum i datumformatet ÅÅÅÅ-MM-DD" promptTitle="Datum" prompt="Datum i datumformatet ÅÅÅÅ-MM-DD" sqref="D34:E34" xr:uid="{0BBD8BE1-EFBC-4DB7-A3F7-A9094E6C4C27}">
      <formula1>40817</formula1>
      <formula2>47484</formula2>
    </dataValidation>
    <dataValidation type="list" allowBlank="1" showInputMessage="1" showErrorMessage="1" sqref="T421 P17:P18 Q472 T427 T433 T441 P206:P295 P301:P391" xr:uid="{624DF590-C430-4CE7-979E-B522B50472D8}">
      <formula1>"Ja,Nej"</formula1>
    </dataValidation>
    <dataValidation type="list" showInputMessage="1" showErrorMessage="1" sqref="B206:B295" xr:uid="{BE86653C-907D-4F1B-8452-FB0D059C71D3}">
      <formula1>TblVaraTjanstAlt</formula1>
    </dataValidation>
    <dataValidation type="list" allowBlank="1" showInputMessage="1" showErrorMessage="1" sqref="G206:J295" xr:uid="{937BD5C0-AAD3-4979-8872-DAEDE8B19E2A}">
      <formula1>TblSkaKravFKU</formula1>
    </dataValidation>
    <dataValidation type="list" showInputMessage="1" showErrorMessage="1" sqref="E206:F295" xr:uid="{EE6F3EDF-FFA4-4B8C-8571-9122DA64C4A3}">
      <formula1>$AD$117:$AD$181</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20" id="{DFF7302F-B2C0-4414-A7D2-BAA751F93947}">
            <xm:f>Information!$D$14&lt;&gt;"Ja"</xm:f>
            <x14:dxf>
              <font>
                <color theme="0"/>
              </font>
              <fill>
                <patternFill patternType="none">
                  <bgColor auto="1"/>
                </patternFill>
              </fill>
              <border>
                <left/>
                <right/>
                <top/>
                <bottom/>
                <vertical/>
                <horizontal/>
              </border>
            </x14:dxf>
          </x14:cfRule>
          <xm:sqref>A1:ZZ999</xm:sqref>
        </x14:conditionalFormatting>
        <x14:conditionalFormatting xmlns:xm="http://schemas.microsoft.com/office/excel/2006/main">
          <x14:cfRule type="expression" priority="2" id="{91178B26-7F2B-409C-8CCC-C9F04122462C}">
            <xm:f>Information!$D$12&lt;&gt;"Ja"</xm:f>
            <x14:dxf>
              <font>
                <color theme="0"/>
              </font>
              <fill>
                <patternFill>
                  <bgColor theme="0"/>
                </patternFill>
              </fill>
              <border>
                <left/>
                <right/>
                <top/>
                <bottom/>
                <vertical/>
                <horizontal/>
              </border>
            </x14:dxf>
          </x14:cfRule>
          <xm:sqref>B465</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2771EE31-F2FD-4EDA-83B4-8B3A7E69A435}">
          <x14:formula1>
            <xm:f>Admin!$AM$61:$AM$105</xm:f>
          </x14:formula1>
          <xm:sqref>P9:U9</xm:sqref>
        </x14:dataValidation>
        <x14:dataValidation type="list" allowBlank="1" showInputMessage="1" showErrorMessage="1" xr:uid="{81937CB6-BB4A-4D84-BCD5-CDA34554F4E4}">
          <x14:formula1>
            <xm:f>Admin!$F$37:$F$44</xm:f>
          </x14:formula1>
          <xm:sqref>D391:E391</xm:sqref>
        </x14:dataValidation>
        <x14:dataValidation type="list" allowBlank="1" showInputMessage="1" showErrorMessage="1" xr:uid="{6B22470A-29E9-4840-8323-76771B7313DE}">
          <x14:formula1>
            <xm:f>Admin!#REF!</xm:f>
          </x14:formula1>
          <xm:sqref>D316:G322</xm:sqref>
        </x14:dataValidation>
        <x14:dataValidation type="list" allowBlank="1" showInputMessage="1" showErrorMessage="1" xr:uid="{404E259C-26C0-4E82-9E29-08890350E971}">
          <x14:formula1>
            <xm:f>Admin!$T$3:$T$18</xm:f>
          </x14:formula1>
          <xm:sqref>C117:C181</xm:sqref>
        </x14:dataValidation>
        <x14:dataValidation type="list" allowBlank="1" showInputMessage="1" showErrorMessage="1" xr:uid="{3509CA6A-72A5-4230-B9C6-044F66961D00}">
          <x14:formula1>
            <xm:f>Admin!$N204:$U204</xm:f>
          </x14:formula1>
          <xm:sqref>D301:G305</xm:sqref>
        </x14:dataValidation>
        <x14:dataValidation type="list" allowBlank="1" showInputMessage="1" showErrorMessage="1" xr:uid="{8FA96C1D-10FF-4FF8-8F70-397D2B532463}">
          <x14:formula1>
            <xm:f>Admin!$N221:$U221</xm:f>
          </x14:formula1>
          <xm:sqref>D358:G363</xm:sqref>
        </x14:dataValidation>
        <x14:dataValidation type="list" allowBlank="1" showInputMessage="1" showErrorMessage="1" xr:uid="{CC26F327-FB4E-4CD6-BD5D-17A05D800DC0}">
          <x14:formula1>
            <xm:f>Admin!$N217:$U217</xm:f>
          </x14:formula1>
          <xm:sqref>D349:G357 D324:G330</xm:sqref>
        </x14:dataValidation>
        <x14:dataValidation type="list" allowBlank="1" showInputMessage="1" showErrorMessage="1" xr:uid="{E2FEB456-8947-4EF5-8853-91F8734B6D1E}">
          <x14:formula1>
            <xm:f>Admin!$N201:$U201</xm:f>
          </x14:formula1>
          <xm:sqref>D364:G390 D331:G348 D323:G323</xm:sqref>
        </x14:dataValidation>
        <x14:dataValidation type="list" allowBlank="1" showInputMessage="1" showErrorMessage="1" xr:uid="{C938843F-53A0-40BD-9E46-490205E6CA73}">
          <x14:formula1>
            <xm:f>Admin!$N191:$U191</xm:f>
          </x14:formula1>
          <xm:sqref>D306:G315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2:AT484"/>
  <sheetViews>
    <sheetView showGridLines="0" zoomScaleNormal="100" workbookViewId="0">
      <selection activeCell="AK2" sqref="AK2"/>
    </sheetView>
  </sheetViews>
  <sheetFormatPr defaultColWidth="9.1796875" defaultRowHeight="12.5" x14ac:dyDescent="0.25"/>
  <cols>
    <col min="1" max="1" width="4.1796875" style="177" customWidth="1"/>
    <col min="2" max="2" width="13" style="23" customWidth="1"/>
    <col min="3" max="4" width="12.7265625" style="23" customWidth="1"/>
    <col min="5" max="8" width="11.7265625" style="23" customWidth="1"/>
    <col min="9" max="10" width="10.26953125" style="23" customWidth="1"/>
    <col min="11" max="11" width="14.1796875" style="23" customWidth="1"/>
    <col min="12" max="12" width="16" style="23" customWidth="1"/>
    <col min="13" max="14" width="12.7265625" style="23" customWidth="1"/>
    <col min="15" max="15" width="3.26953125" style="23" customWidth="1"/>
    <col min="16" max="17" width="19.1796875" style="23" customWidth="1"/>
    <col min="18" max="18" width="9.7265625" style="23" customWidth="1"/>
    <col min="19" max="19" width="10.26953125" style="23" customWidth="1"/>
    <col min="20" max="20" width="9.54296875" style="23" customWidth="1"/>
    <col min="21" max="21" width="20.7265625" style="23" customWidth="1"/>
    <col min="22" max="23" width="10.7265625" style="23" customWidth="1"/>
    <col min="24" max="25" width="8.7265625" style="23" customWidth="1"/>
    <col min="26" max="26" width="9.54296875" style="23" hidden="1" customWidth="1"/>
    <col min="27" max="28" width="9.1796875" style="23" hidden="1" customWidth="1"/>
    <col min="29" max="29" width="12.54296875" style="23" hidden="1" customWidth="1"/>
    <col min="30" max="32" width="8.453125" style="23" hidden="1" customWidth="1"/>
    <col min="33" max="34" width="9.7265625" style="23" hidden="1" customWidth="1"/>
    <col min="35" max="35" width="8.453125" style="23" hidden="1" customWidth="1"/>
    <col min="36" max="36" width="7.7265625" style="23" hidden="1" customWidth="1"/>
    <col min="37" max="37" width="7.7265625" style="23" customWidth="1"/>
    <col min="38" max="39" width="8.7265625" style="23" customWidth="1"/>
    <col min="40" max="40" width="7.7265625" style="23" customWidth="1"/>
    <col min="41" max="43" width="9.1796875" style="23" customWidth="1"/>
    <col min="44" max="44" width="10.453125" style="23" customWidth="1"/>
    <col min="45" max="50" width="9.1796875" style="23" customWidth="1"/>
    <col min="51" max="16384" width="9.1796875" style="23"/>
  </cols>
  <sheetData>
    <row r="2" spans="1:46" ht="13" x14ac:dyDescent="0.25">
      <c r="G2" s="24"/>
      <c r="J2" s="38"/>
      <c r="M2" s="45"/>
      <c r="O2" s="20"/>
      <c r="W2" s="20" t="str">
        <f>"Diarienummer avropsberättigad : "&amp;B15</f>
        <v xml:space="preserve">Diarienummer avropsberättigad : </v>
      </c>
      <c r="AC2" s="20"/>
      <c r="AH2" s="48"/>
      <c r="AI2" s="48"/>
      <c r="AJ2" s="48"/>
      <c r="AK2" s="48"/>
      <c r="AL2" s="48"/>
      <c r="AM2" s="48"/>
      <c r="AN2" s="48"/>
      <c r="AO2" s="48"/>
      <c r="AP2" s="48"/>
      <c r="AQ2" s="48"/>
      <c r="AR2" s="48"/>
      <c r="AS2" s="48"/>
      <c r="AT2" s="48"/>
    </row>
    <row r="3" spans="1:46" ht="25" x14ac:dyDescent="0.25">
      <c r="B3" s="649" t="s">
        <v>13</v>
      </c>
      <c r="C3" s="649"/>
      <c r="D3" s="650"/>
      <c r="E3" s="650"/>
      <c r="P3" s="649" t="s">
        <v>14</v>
      </c>
      <c r="Q3" s="651"/>
      <c r="R3" s="650"/>
      <c r="T3" s="507" t="str">
        <f>IF(LarmStatus,"Minst ett av de obligatoriska kraven är inte ifyllda eller besvarade med Nej","")</f>
        <v>Minst ett av de obligatoriska kraven är inte ifyllda eller besvarade med Nej</v>
      </c>
      <c r="U3" s="507"/>
      <c r="V3" s="507"/>
      <c r="W3" s="507"/>
      <c r="X3" s="24"/>
      <c r="Y3" s="24"/>
      <c r="Z3" s="24"/>
      <c r="AB3" s="24"/>
      <c r="AD3" s="54"/>
      <c r="AH3" s="24" t="b">
        <f>OR(AH4:AH1119)</f>
        <v>1</v>
      </c>
    </row>
    <row r="4" spans="1:46" ht="32.25" customHeight="1" x14ac:dyDescent="0.45">
      <c r="B4" s="652" t="s">
        <v>15</v>
      </c>
      <c r="C4" s="653"/>
      <c r="D4" s="653"/>
      <c r="E4" s="653"/>
      <c r="F4" s="653"/>
      <c r="G4" s="653"/>
      <c r="H4" s="653"/>
      <c r="I4" s="653"/>
      <c r="J4" s="656" t="s">
        <v>16</v>
      </c>
      <c r="K4" s="657"/>
      <c r="L4" s="657"/>
      <c r="M4" s="657"/>
      <c r="N4" s="657"/>
      <c r="O4" s="658"/>
      <c r="P4" s="659" t="s">
        <v>17</v>
      </c>
      <c r="Q4" s="659"/>
      <c r="R4" s="659"/>
      <c r="S4" s="659"/>
      <c r="T4" s="659"/>
      <c r="U4" s="659"/>
      <c r="V4" s="659"/>
      <c r="W4" s="660"/>
      <c r="Z4" s="25"/>
    </row>
    <row r="5" spans="1:46" ht="63" customHeight="1" x14ac:dyDescent="0.25">
      <c r="B5" s="654"/>
      <c r="C5" s="655"/>
      <c r="D5" s="655"/>
      <c r="E5" s="655"/>
      <c r="F5" s="655"/>
      <c r="G5" s="655"/>
      <c r="H5" s="655"/>
      <c r="I5" s="655"/>
      <c r="J5" s="663" t="s">
        <v>18</v>
      </c>
      <c r="K5" s="664"/>
      <c r="L5" s="664"/>
      <c r="M5" s="664"/>
      <c r="N5" s="664"/>
      <c r="O5" s="665"/>
      <c r="P5" s="661"/>
      <c r="Q5" s="661"/>
      <c r="R5" s="661"/>
      <c r="S5" s="661"/>
      <c r="T5" s="661"/>
      <c r="U5" s="661"/>
      <c r="V5" s="661"/>
      <c r="W5" s="662"/>
      <c r="AB5" s="1"/>
      <c r="AC5" s="26"/>
      <c r="AD5" s="26"/>
      <c r="AE5" s="26"/>
      <c r="AF5" s="26"/>
    </row>
    <row r="6" spans="1:46" ht="26.25" customHeight="1" x14ac:dyDescent="0.25">
      <c r="B6" s="641" t="s">
        <v>19</v>
      </c>
      <c r="C6" s="641"/>
      <c r="D6" s="641"/>
      <c r="E6" s="641"/>
      <c r="F6" s="641"/>
      <c r="G6" s="641"/>
      <c r="H6" s="641"/>
      <c r="I6" s="641"/>
      <c r="J6" s="642" t="s">
        <v>20</v>
      </c>
      <c r="K6" s="643"/>
      <c r="L6" s="643"/>
      <c r="M6" s="643"/>
      <c r="N6" s="643"/>
      <c r="O6" s="644"/>
      <c r="P6" s="24"/>
      <c r="Q6" s="5"/>
      <c r="R6" s="5"/>
      <c r="S6" s="5"/>
      <c r="T6" s="5"/>
      <c r="U6" s="5"/>
      <c r="V6" s="5"/>
      <c r="W6" s="5"/>
      <c r="AB6" s="1"/>
      <c r="AC6" s="26"/>
      <c r="AD6" s="26"/>
      <c r="AE6" s="26"/>
      <c r="AF6" s="26"/>
    </row>
    <row r="7" spans="1:46" ht="18" customHeight="1" x14ac:dyDescent="0.25">
      <c r="B7" s="645" t="s">
        <v>21</v>
      </c>
      <c r="C7" s="645"/>
      <c r="D7" s="645"/>
      <c r="E7" s="645"/>
      <c r="F7" s="645"/>
      <c r="G7" s="645"/>
      <c r="H7" s="645"/>
      <c r="I7" s="645"/>
      <c r="J7" s="642"/>
      <c r="K7" s="643"/>
      <c r="L7" s="643"/>
      <c r="M7" s="643"/>
      <c r="N7" s="643"/>
      <c r="O7" s="644"/>
      <c r="P7" s="359" t="s">
        <v>22</v>
      </c>
      <c r="Q7" s="5"/>
      <c r="R7" s="5"/>
      <c r="S7" s="5"/>
      <c r="T7" s="5"/>
      <c r="U7" s="5"/>
      <c r="V7" s="5"/>
      <c r="W7" s="5"/>
      <c r="AB7" s="1"/>
      <c r="AC7" s="26"/>
      <c r="AD7" s="26"/>
      <c r="AE7" s="26"/>
      <c r="AF7" s="26"/>
    </row>
    <row r="8" spans="1:46" ht="27.75" customHeight="1" x14ac:dyDescent="0.25">
      <c r="B8" s="611" t="s">
        <v>23</v>
      </c>
      <c r="C8" s="612"/>
      <c r="D8" s="612"/>
      <c r="E8" s="612"/>
      <c r="F8" s="612"/>
      <c r="G8" s="612"/>
      <c r="H8" s="611" t="s">
        <v>24</v>
      </c>
      <c r="I8" s="613"/>
      <c r="J8" s="646" t="s">
        <v>25</v>
      </c>
      <c r="K8" s="647"/>
      <c r="L8" s="647"/>
      <c r="M8" s="647"/>
      <c r="N8" s="647"/>
      <c r="O8" s="648"/>
      <c r="P8" s="622" t="s">
        <v>26</v>
      </c>
      <c r="Q8" s="622"/>
      <c r="R8" s="622"/>
      <c r="S8" s="622"/>
      <c r="T8" s="622"/>
      <c r="U8" s="622"/>
      <c r="V8" s="622" t="s">
        <v>24</v>
      </c>
      <c r="W8" s="622"/>
      <c r="AB8" s="1"/>
      <c r="AC8" s="26"/>
      <c r="AD8" s="26"/>
      <c r="AE8" s="26"/>
      <c r="AF8" s="26"/>
    </row>
    <row r="9" spans="1:46" ht="19.5" customHeight="1" x14ac:dyDescent="0.25">
      <c r="B9" s="666"/>
      <c r="C9" s="667"/>
      <c r="D9" s="667"/>
      <c r="E9" s="667"/>
      <c r="F9" s="667"/>
      <c r="G9" s="667"/>
      <c r="H9" s="666"/>
      <c r="I9" s="668"/>
      <c r="J9" s="672" t="s">
        <v>27</v>
      </c>
      <c r="K9" s="673"/>
      <c r="L9" s="673"/>
      <c r="M9" s="673"/>
      <c r="N9" s="673"/>
      <c r="O9" s="674"/>
      <c r="P9" s="675"/>
      <c r="Q9" s="675"/>
      <c r="R9" s="675"/>
      <c r="S9" s="675"/>
      <c r="T9" s="675"/>
      <c r="U9" s="675"/>
      <c r="V9" s="621" t="str">
        <f>IFERROR(INDEX(Admin!$E$61:$E$105,MATCH('1 Spec. - 4. Annan modell'!$P$9,Admin!$C$61:$C$105,0)),"")</f>
        <v/>
      </c>
      <c r="W9" s="621"/>
      <c r="AB9" s="1"/>
      <c r="AC9" s="26"/>
      <c r="AD9" s="26"/>
      <c r="AE9" s="26"/>
      <c r="AF9" s="26"/>
    </row>
    <row r="10" spans="1:46" s="26" customFormat="1" ht="27.75" customHeight="1" x14ac:dyDescent="0.25">
      <c r="A10" s="178"/>
      <c r="B10" s="610" t="s">
        <v>28</v>
      </c>
      <c r="C10" s="610"/>
      <c r="D10" s="610"/>
      <c r="E10" s="610" t="s">
        <v>29</v>
      </c>
      <c r="F10" s="610"/>
      <c r="G10" s="610"/>
      <c r="H10" s="610" t="s">
        <v>30</v>
      </c>
      <c r="I10" s="610"/>
      <c r="J10" s="669" t="str">
        <f>'1 Spec. - 1. Lägsta pris'!J10</f>
        <v>Version 1.5</v>
      </c>
      <c r="K10" s="670"/>
      <c r="L10" s="670"/>
      <c r="M10" s="670"/>
      <c r="N10" s="670"/>
      <c r="O10" s="671"/>
      <c r="P10" s="622" t="s">
        <v>31</v>
      </c>
      <c r="Q10" s="622"/>
      <c r="R10" s="622"/>
      <c r="S10" s="622"/>
      <c r="T10" s="622" t="s">
        <v>32</v>
      </c>
      <c r="U10" s="622"/>
      <c r="V10" s="622"/>
      <c r="W10" s="622"/>
      <c r="AB10" s="1"/>
    </row>
    <row r="11" spans="1:46" ht="19.5" customHeight="1" x14ac:dyDescent="0.25">
      <c r="B11" s="620"/>
      <c r="C11" s="620"/>
      <c r="D11" s="620"/>
      <c r="E11" s="620"/>
      <c r="F11" s="620"/>
      <c r="G11" s="620"/>
      <c r="H11" s="620"/>
      <c r="I11" s="620"/>
      <c r="P11" s="621" t="str">
        <f>IFERROR(INDEX(Admin!$L$61:$L$105,MATCH('1 Spec. - 4. Annan modell'!$P$9,Admin!$C$61:$C$105,0)),"")</f>
        <v/>
      </c>
      <c r="Q11" s="621"/>
      <c r="R11" s="621"/>
      <c r="S11" s="621"/>
      <c r="T11" s="621" t="str">
        <f>IFERROR(INDEX(Admin!$N$61:$N$105,MATCH('1 Spec. - 4. Annan modell'!$P$9,Admin!$C$61:$C$105,0)),"")</f>
        <v/>
      </c>
      <c r="U11" s="621"/>
      <c r="V11" s="621"/>
      <c r="W11" s="621"/>
      <c r="AB11" s="1"/>
      <c r="AC11" s="26"/>
      <c r="AD11" s="26"/>
      <c r="AE11" s="26"/>
      <c r="AF11" s="26"/>
    </row>
    <row r="12" spans="1:46" ht="27.75" customHeight="1" x14ac:dyDescent="0.25">
      <c r="B12" s="610" t="s">
        <v>33</v>
      </c>
      <c r="C12" s="610"/>
      <c r="D12" s="610"/>
      <c r="E12" s="610" t="s">
        <v>31</v>
      </c>
      <c r="F12" s="610"/>
      <c r="G12" s="610"/>
      <c r="H12" s="610" t="s">
        <v>34</v>
      </c>
      <c r="I12" s="610"/>
      <c r="P12" s="622" t="s">
        <v>28</v>
      </c>
      <c r="Q12" s="622"/>
      <c r="R12" s="622"/>
      <c r="S12" s="511"/>
      <c r="T12" s="622" t="s">
        <v>29</v>
      </c>
      <c r="U12" s="622"/>
      <c r="V12" s="622" t="s">
        <v>30</v>
      </c>
      <c r="W12" s="622"/>
      <c r="AB12" s="1"/>
      <c r="AC12" s="26"/>
      <c r="AD12" s="26"/>
      <c r="AE12" s="26"/>
      <c r="AF12" s="26"/>
    </row>
    <row r="13" spans="1:46" ht="19.5" customHeight="1" x14ac:dyDescent="0.25">
      <c r="B13" s="620"/>
      <c r="C13" s="620"/>
      <c r="D13" s="620"/>
      <c r="E13" s="620"/>
      <c r="F13" s="620"/>
      <c r="G13" s="620"/>
      <c r="H13" s="620"/>
      <c r="I13" s="620"/>
      <c r="P13" s="604" t="str">
        <f>IFERROR(INDEX(Admin!$F$61:$F$105,MATCH('1 Spec. - 4. Annan modell'!$P$9,Admin!$C$61:$C$105,0)),"")</f>
        <v/>
      </c>
      <c r="Q13" s="605"/>
      <c r="R13" s="605"/>
      <c r="S13" s="606"/>
      <c r="T13" s="621" t="str">
        <f>IFERROR(INDEX(Admin!$G$61:$G$105,MATCH('1 Spec. - 4. Annan modell'!$P$9,Admin!$C$61:$C$105,0)),"")</f>
        <v/>
      </c>
      <c r="U13" s="621"/>
      <c r="V13" s="621" t="str">
        <f>IFERROR(INDEX(Admin!$H$61:$H$105,MATCH('1 Spec. - 4. Annan modell'!$P$9,Admin!$C$61:$C$105,0)),"")</f>
        <v/>
      </c>
      <c r="W13" s="621"/>
      <c r="AB13" s="1"/>
      <c r="AC13" s="26"/>
      <c r="AD13" s="26"/>
      <c r="AE13" s="26"/>
      <c r="AF13" s="26"/>
    </row>
    <row r="14" spans="1:46" ht="27.75" customHeight="1" x14ac:dyDescent="0.25">
      <c r="B14" s="610" t="s">
        <v>35</v>
      </c>
      <c r="C14" s="610"/>
      <c r="D14" s="610"/>
      <c r="E14" s="611" t="s">
        <v>32</v>
      </c>
      <c r="F14" s="612"/>
      <c r="G14" s="612"/>
      <c r="H14" s="612"/>
      <c r="I14" s="613"/>
      <c r="P14" s="511" t="s">
        <v>34</v>
      </c>
      <c r="Q14" s="512"/>
      <c r="R14" s="512"/>
      <c r="S14" s="512"/>
      <c r="T14" s="511" t="s">
        <v>36</v>
      </c>
      <c r="U14" s="512"/>
      <c r="V14" s="512"/>
      <c r="W14" s="602"/>
      <c r="AB14" s="1"/>
      <c r="AC14" s="26"/>
      <c r="AD14" s="26"/>
      <c r="AE14" s="26"/>
      <c r="AF14" s="26"/>
    </row>
    <row r="15" spans="1:46" ht="19.5" customHeight="1" x14ac:dyDescent="0.25">
      <c r="B15" s="620"/>
      <c r="C15" s="620"/>
      <c r="D15" s="620"/>
      <c r="E15" s="666"/>
      <c r="F15" s="667"/>
      <c r="G15" s="667"/>
      <c r="H15" s="667"/>
      <c r="I15" s="668"/>
      <c r="P15" s="604" t="str">
        <f>IFERROR(INDEX(Admin!$M$61:$M$105,MATCH($P$9,Admin!$C$61:$C$105,0)),"")</f>
        <v/>
      </c>
      <c r="Q15" s="605"/>
      <c r="R15" s="605"/>
      <c r="S15" s="606"/>
      <c r="T15" s="604"/>
      <c r="U15" s="605"/>
      <c r="V15" s="605"/>
      <c r="W15" s="606"/>
      <c r="AB15" s="1"/>
      <c r="AC15" s="26"/>
      <c r="AD15" s="26"/>
      <c r="AE15" s="26"/>
      <c r="AF15" s="26"/>
    </row>
    <row r="16" spans="1:46" ht="27.75" customHeight="1" x14ac:dyDescent="0.25">
      <c r="B16" s="612"/>
      <c r="C16" s="612"/>
      <c r="D16" s="612"/>
      <c r="E16" s="612"/>
      <c r="F16" s="612"/>
      <c r="G16" s="612"/>
      <c r="H16" s="612"/>
      <c r="I16" s="612"/>
      <c r="J16" s="38"/>
      <c r="P16" s="511" t="s">
        <v>37</v>
      </c>
      <c r="Q16" s="512"/>
      <c r="R16" s="602"/>
      <c r="S16" s="511" t="s">
        <v>38</v>
      </c>
      <c r="T16" s="512"/>
      <c r="U16" s="512"/>
      <c r="V16" s="512"/>
      <c r="W16" s="602"/>
      <c r="AB16" s="1"/>
      <c r="AC16" s="26"/>
      <c r="AD16" s="26"/>
      <c r="AE16" s="26"/>
      <c r="AF16" s="26"/>
    </row>
    <row r="17" spans="2:34" ht="19.5" customHeight="1" x14ac:dyDescent="0.25">
      <c r="B17" s="603"/>
      <c r="C17" s="603"/>
      <c r="D17" s="603"/>
      <c r="E17" s="603" t="s">
        <v>39</v>
      </c>
      <c r="F17" s="603"/>
      <c r="G17" s="603"/>
      <c r="H17" s="603"/>
      <c r="I17" s="603"/>
      <c r="P17" s="604"/>
      <c r="Q17" s="605"/>
      <c r="R17" s="606"/>
      <c r="S17" s="607"/>
      <c r="T17" s="608"/>
      <c r="U17" s="608"/>
      <c r="V17" s="608"/>
      <c r="W17" s="609"/>
      <c r="AB17" s="1"/>
      <c r="AC17" s="26"/>
      <c r="AD17" s="26"/>
      <c r="AE17" s="26"/>
      <c r="AF17" s="26"/>
      <c r="AH17" s="55" t="b">
        <f>IF(AND(P17=0,P17&lt;&gt;"Ja"),TRUE,FALSE)</f>
        <v>1</v>
      </c>
    </row>
    <row r="18" spans="2:34" ht="19.5" customHeight="1" x14ac:dyDescent="0.25">
      <c r="B18" s="357"/>
      <c r="C18" s="357"/>
      <c r="D18" s="357"/>
      <c r="E18" s="357"/>
      <c r="F18" s="357"/>
      <c r="G18" s="357"/>
      <c r="H18" s="357"/>
      <c r="I18" s="357"/>
      <c r="P18" s="217"/>
      <c r="Q18" s="217"/>
      <c r="R18" s="217"/>
      <c r="S18" s="216"/>
      <c r="T18" s="216"/>
      <c r="U18" s="216"/>
      <c r="V18" s="216"/>
      <c r="W18" s="216"/>
      <c r="AB18" s="1"/>
      <c r="AC18" s="26"/>
      <c r="AD18" s="26"/>
      <c r="AE18" s="26"/>
      <c r="AF18" s="26"/>
      <c r="AH18" s="55"/>
    </row>
    <row r="19" spans="2:34" ht="17.25" customHeight="1" x14ac:dyDescent="0.25">
      <c r="B19" s="24" t="s">
        <v>40</v>
      </c>
      <c r="P19" s="24" t="s">
        <v>41</v>
      </c>
      <c r="AB19" s="1"/>
      <c r="AC19" s="26"/>
      <c r="AD19" s="26"/>
      <c r="AE19" s="26"/>
      <c r="AF19" s="26"/>
    </row>
    <row r="20" spans="2:34" ht="12.75" customHeight="1" x14ac:dyDescent="0.25">
      <c r="B20" s="626" t="s">
        <v>42</v>
      </c>
      <c r="C20" s="627"/>
      <c r="D20" s="627"/>
      <c r="E20" s="627"/>
      <c r="F20" s="627"/>
      <c r="G20" s="627"/>
      <c r="H20" s="627"/>
      <c r="I20" s="628"/>
      <c r="P20" s="626" t="s">
        <v>43</v>
      </c>
      <c r="Q20" s="627"/>
      <c r="R20" s="627"/>
      <c r="S20" s="627"/>
      <c r="T20" s="627"/>
      <c r="U20" s="627"/>
      <c r="V20" s="627"/>
      <c r="W20" s="628"/>
      <c r="AB20" s="1"/>
      <c r="AC20" s="26"/>
      <c r="AD20" s="26"/>
      <c r="AE20" s="26"/>
      <c r="AF20" s="26"/>
    </row>
    <row r="21" spans="2:34" ht="12.75" customHeight="1" x14ac:dyDescent="0.25">
      <c r="B21" s="629"/>
      <c r="C21" s="584"/>
      <c r="D21" s="584"/>
      <c r="E21" s="584"/>
      <c r="F21" s="584"/>
      <c r="G21" s="584"/>
      <c r="H21" s="584"/>
      <c r="I21" s="630"/>
      <c r="P21" s="629"/>
      <c r="Q21" s="584"/>
      <c r="R21" s="584"/>
      <c r="S21" s="584"/>
      <c r="T21" s="584"/>
      <c r="U21" s="584"/>
      <c r="V21" s="584"/>
      <c r="W21" s="630"/>
      <c r="AB21" s="1"/>
      <c r="AC21" s="26"/>
      <c r="AD21" s="26"/>
      <c r="AE21" s="26"/>
      <c r="AF21" s="26"/>
    </row>
    <row r="22" spans="2:34" ht="12.75" customHeight="1" x14ac:dyDescent="0.25">
      <c r="B22" s="629"/>
      <c r="C22" s="584"/>
      <c r="D22" s="584"/>
      <c r="E22" s="584"/>
      <c r="F22" s="584"/>
      <c r="G22" s="584"/>
      <c r="H22" s="584"/>
      <c r="I22" s="630"/>
      <c r="P22" s="629"/>
      <c r="Q22" s="584"/>
      <c r="R22" s="584"/>
      <c r="S22" s="584"/>
      <c r="T22" s="584"/>
      <c r="U22" s="584"/>
      <c r="V22" s="584"/>
      <c r="W22" s="630"/>
      <c r="AB22" s="1"/>
      <c r="AC22" s="26"/>
      <c r="AD22" s="26"/>
      <c r="AE22" s="26"/>
      <c r="AF22" s="26"/>
    </row>
    <row r="23" spans="2:34" ht="12.75" customHeight="1" x14ac:dyDescent="0.25">
      <c r="B23" s="629"/>
      <c r="C23" s="584"/>
      <c r="D23" s="584"/>
      <c r="E23" s="584"/>
      <c r="F23" s="584"/>
      <c r="G23" s="584"/>
      <c r="H23" s="584"/>
      <c r="I23" s="630"/>
      <c r="P23" s="629"/>
      <c r="Q23" s="584"/>
      <c r="R23" s="584"/>
      <c r="S23" s="584"/>
      <c r="T23" s="584"/>
      <c r="U23" s="584"/>
      <c r="V23" s="584"/>
      <c r="W23" s="630"/>
      <c r="AB23" s="1"/>
      <c r="AC23" s="26"/>
      <c r="AD23" s="26"/>
      <c r="AE23" s="26"/>
      <c r="AF23" s="26"/>
    </row>
    <row r="24" spans="2:34" ht="54.4" customHeight="1" x14ac:dyDescent="0.25">
      <c r="B24" s="629"/>
      <c r="C24" s="584"/>
      <c r="D24" s="584"/>
      <c r="E24" s="584"/>
      <c r="F24" s="584"/>
      <c r="G24" s="584"/>
      <c r="H24" s="584"/>
      <c r="I24" s="630"/>
      <c r="P24" s="631"/>
      <c r="Q24" s="632"/>
      <c r="R24" s="632"/>
      <c r="S24" s="632"/>
      <c r="T24" s="632"/>
      <c r="U24" s="632"/>
      <c r="V24" s="632"/>
      <c r="W24" s="633"/>
      <c r="AB24" s="1"/>
      <c r="AC24" s="26"/>
      <c r="AD24" s="26"/>
      <c r="AE24" s="26"/>
      <c r="AF24" s="26"/>
    </row>
    <row r="25" spans="2:34" ht="43.15" customHeight="1" x14ac:dyDescent="0.25">
      <c r="B25" s="631"/>
      <c r="C25" s="632"/>
      <c r="D25" s="632"/>
      <c r="E25" s="632"/>
      <c r="F25" s="632"/>
      <c r="G25" s="632"/>
      <c r="H25" s="632"/>
      <c r="I25" s="633"/>
      <c r="AB25" s="1"/>
      <c r="AC25" s="26"/>
      <c r="AD25" s="26"/>
      <c r="AE25" s="26"/>
      <c r="AF25" s="26"/>
    </row>
    <row r="26" spans="2:34" ht="17.25" customHeight="1" x14ac:dyDescent="0.25">
      <c r="B26" s="56"/>
      <c r="C26" s="35"/>
      <c r="D26" s="35"/>
      <c r="E26" s="35"/>
      <c r="F26" s="35"/>
      <c r="G26" s="35"/>
      <c r="H26" s="35"/>
      <c r="P26" s="24" t="s">
        <v>44</v>
      </c>
    </row>
    <row r="27" spans="2:34" ht="55.5" customHeight="1" x14ac:dyDescent="0.3">
      <c r="B27" s="41" t="s">
        <v>45</v>
      </c>
      <c r="P27" s="634" t="s">
        <v>46</v>
      </c>
      <c r="Q27" s="635"/>
      <c r="R27" s="635"/>
      <c r="S27" s="635"/>
      <c r="T27" s="635"/>
      <c r="U27" s="635"/>
      <c r="V27" s="635"/>
      <c r="W27" s="636"/>
      <c r="AB27" s="1"/>
      <c r="AC27" s="26"/>
      <c r="AD27" s="26"/>
      <c r="AE27" s="26"/>
      <c r="AF27" s="26"/>
    </row>
    <row r="28" spans="2:34" ht="115.5" customHeight="1" x14ac:dyDescent="0.25">
      <c r="B28" s="618"/>
      <c r="C28" s="637"/>
      <c r="D28" s="637"/>
      <c r="E28" s="637"/>
      <c r="F28" s="637"/>
      <c r="G28" s="637"/>
      <c r="H28" s="637"/>
      <c r="I28" s="637"/>
      <c r="P28" s="638"/>
      <c r="Q28" s="639"/>
      <c r="R28" s="639"/>
      <c r="S28" s="639"/>
      <c r="T28" s="639"/>
      <c r="U28" s="639"/>
      <c r="V28" s="639"/>
      <c r="W28" s="640"/>
      <c r="AB28" s="1"/>
      <c r="AC28" s="26"/>
      <c r="AD28" s="26"/>
      <c r="AE28" s="26"/>
      <c r="AF28" s="26"/>
    </row>
    <row r="29" spans="2:34" ht="17.25" customHeight="1" x14ac:dyDescent="0.25">
      <c r="B29" s="56"/>
      <c r="C29" s="35"/>
      <c r="D29" s="35"/>
      <c r="E29" s="35"/>
      <c r="F29" s="35"/>
      <c r="G29" s="35"/>
      <c r="H29" s="35"/>
    </row>
    <row r="30" spans="2:34" ht="27.75" customHeight="1" x14ac:dyDescent="0.25">
      <c r="B30" s="619" t="s">
        <v>47</v>
      </c>
      <c r="C30" s="619"/>
      <c r="D30" s="619" t="s">
        <v>48</v>
      </c>
      <c r="E30" s="619"/>
      <c r="G30" s="526" t="s">
        <v>49</v>
      </c>
      <c r="H30" s="526"/>
      <c r="I30" s="526"/>
    </row>
    <row r="31" spans="2:34" ht="19.5" customHeight="1" x14ac:dyDescent="0.25">
      <c r="B31" s="614"/>
      <c r="C31" s="615"/>
      <c r="D31" s="617"/>
      <c r="E31" s="617"/>
      <c r="G31" s="618"/>
      <c r="H31" s="618"/>
      <c r="I31" s="618"/>
    </row>
    <row r="32" spans="2:34" ht="12.75" customHeight="1" x14ac:dyDescent="0.25"/>
    <row r="33" spans="2:27" ht="27.75" customHeight="1" x14ac:dyDescent="0.25">
      <c r="B33" s="619" t="s">
        <v>50</v>
      </c>
      <c r="C33" s="619"/>
      <c r="D33" s="619" t="s">
        <v>51</v>
      </c>
      <c r="E33" s="619"/>
    </row>
    <row r="34" spans="2:27" ht="19.5" customHeight="1" x14ac:dyDescent="0.25">
      <c r="B34" s="614"/>
      <c r="C34" s="615"/>
      <c r="D34" s="617"/>
      <c r="E34" s="617"/>
      <c r="P34" s="57"/>
      <c r="Q34" s="57"/>
      <c r="R34" s="57"/>
    </row>
    <row r="35" spans="2:27" ht="12.75" customHeight="1" x14ac:dyDescent="0.25">
      <c r="F35" s="38"/>
    </row>
    <row r="36" spans="2:27" ht="27.75" customHeight="1" x14ac:dyDescent="0.25">
      <c r="B36" s="619" t="s">
        <v>52</v>
      </c>
      <c r="C36" s="619"/>
      <c r="D36" s="619" t="s">
        <v>53</v>
      </c>
      <c r="E36" s="619"/>
      <c r="G36" s="625"/>
      <c r="H36" s="625"/>
    </row>
    <row r="37" spans="2:27" ht="19.5" customHeight="1" x14ac:dyDescent="0.25">
      <c r="B37" s="614"/>
      <c r="C37" s="615"/>
      <c r="D37" s="614"/>
      <c r="E37" s="615"/>
      <c r="G37" s="616"/>
      <c r="H37" s="616"/>
      <c r="P37" s="57"/>
      <c r="Q37" s="57"/>
      <c r="R37" s="57"/>
    </row>
    <row r="38" spans="2:27" ht="12.75" hidden="1" customHeight="1" x14ac:dyDescent="0.25"/>
    <row r="39" spans="2:27" ht="26.25" hidden="1" customHeight="1" x14ac:dyDescent="0.25">
      <c r="B39" s="521" t="s">
        <v>54</v>
      </c>
      <c r="C39" s="522"/>
      <c r="D39" s="522"/>
      <c r="E39" s="522"/>
      <c r="F39" s="522"/>
      <c r="G39" s="522"/>
      <c r="H39" s="522"/>
      <c r="I39" s="522"/>
      <c r="J39" s="522"/>
      <c r="K39" s="522"/>
      <c r="L39" s="186"/>
      <c r="M39" s="187"/>
      <c r="N39" s="187"/>
    </row>
    <row r="40" spans="2:27" ht="26.25" hidden="1" customHeight="1" x14ac:dyDescent="0.25">
      <c r="B40" s="594" t="s">
        <v>55</v>
      </c>
      <c r="C40" s="595"/>
      <c r="D40" s="595"/>
      <c r="E40" s="595"/>
      <c r="F40" s="595"/>
      <c r="G40" s="595"/>
      <c r="H40" s="595"/>
      <c r="I40" s="595"/>
      <c r="J40" s="595"/>
      <c r="K40" s="595"/>
      <c r="L40" s="188"/>
      <c r="M40" s="189"/>
      <c r="N40" s="189"/>
    </row>
    <row r="41" spans="2:27" ht="12.75" customHeight="1" x14ac:dyDescent="0.25">
      <c r="B41" s="32"/>
      <c r="C41" s="32"/>
      <c r="D41" s="32"/>
      <c r="E41" s="32"/>
      <c r="F41" s="32"/>
      <c r="G41" s="32"/>
      <c r="H41" s="32"/>
      <c r="I41" s="32"/>
      <c r="J41" s="32"/>
      <c r="K41" s="75"/>
    </row>
    <row r="42" spans="2:27" ht="27.75" customHeight="1" x14ac:dyDescent="0.25">
      <c r="B42" s="592" t="s">
        <v>56</v>
      </c>
      <c r="C42" s="596"/>
      <c r="D42" s="596"/>
      <c r="E42" s="596"/>
      <c r="F42" s="596"/>
      <c r="G42" s="596"/>
      <c r="H42" s="596"/>
      <c r="I42" s="596"/>
      <c r="J42" s="596"/>
      <c r="K42" s="596"/>
      <c r="L42" s="222"/>
      <c r="M42" s="223"/>
      <c r="N42" s="223"/>
    </row>
    <row r="43" spans="2:27" ht="25.5" customHeight="1" x14ac:dyDescent="0.25">
      <c r="B43" s="594"/>
      <c r="C43" s="595"/>
      <c r="D43" s="595"/>
      <c r="E43" s="595"/>
      <c r="F43" s="595"/>
      <c r="G43" s="595"/>
      <c r="H43" s="595"/>
      <c r="I43" s="595"/>
      <c r="J43" s="595"/>
      <c r="K43" s="595"/>
      <c r="L43" s="224"/>
      <c r="M43" s="225"/>
      <c r="N43" s="225"/>
      <c r="P43" s="220"/>
      <c r="Q43" s="220"/>
      <c r="R43" s="220"/>
      <c r="V43" s="38"/>
    </row>
    <row r="44" spans="2:27" ht="18.75" customHeight="1" x14ac:dyDescent="0.25">
      <c r="B44" s="26"/>
      <c r="C44" s="26"/>
      <c r="D44" s="26"/>
      <c r="E44" s="26"/>
      <c r="F44" s="26"/>
      <c r="G44" s="26"/>
      <c r="H44" s="26"/>
      <c r="I44" s="26"/>
      <c r="J44" s="26"/>
      <c r="K44" s="26"/>
      <c r="L44" s="26"/>
      <c r="M44" s="26"/>
      <c r="N44" s="26"/>
    </row>
    <row r="45" spans="2:27" ht="18.75" customHeight="1" x14ac:dyDescent="0.25">
      <c r="B45" s="26"/>
      <c r="C45" s="26"/>
      <c r="D45" s="26"/>
      <c r="E45" s="26"/>
      <c r="F45" s="26"/>
      <c r="G45" s="26"/>
      <c r="H45" s="26"/>
      <c r="I45" s="26"/>
      <c r="J45" s="26"/>
      <c r="K45" s="26"/>
      <c r="L45" s="26"/>
      <c r="M45" s="26"/>
      <c r="N45" s="26"/>
    </row>
    <row r="46" spans="2:27" ht="18.75" customHeight="1" x14ac:dyDescent="0.25">
      <c r="B46" s="26"/>
      <c r="C46" s="26"/>
      <c r="D46" s="26"/>
      <c r="E46" s="26"/>
      <c r="F46" s="26"/>
      <c r="G46" s="26"/>
      <c r="H46" s="26"/>
      <c r="I46" s="26"/>
      <c r="J46" s="26"/>
      <c r="K46" s="26"/>
      <c r="L46" s="26"/>
      <c r="M46" s="26"/>
      <c r="N46" s="26"/>
    </row>
    <row r="47" spans="2:27" ht="59.25" customHeight="1" x14ac:dyDescent="0.25">
      <c r="F47" s="597" t="s">
        <v>57</v>
      </c>
      <c r="G47" s="597"/>
      <c r="H47" s="597"/>
      <c r="I47" s="597"/>
      <c r="N47" s="26"/>
      <c r="X47" s="226"/>
      <c r="Y47" s="27"/>
      <c r="Z47" s="27"/>
      <c r="AA47" s="27"/>
    </row>
    <row r="48" spans="2:27" ht="59.25" customHeight="1" x14ac:dyDescent="0.25">
      <c r="B48" s="474" t="s">
        <v>58</v>
      </c>
      <c r="C48" s="474"/>
      <c r="D48" s="474"/>
      <c r="E48" s="474"/>
      <c r="F48" s="598"/>
      <c r="G48" s="598"/>
      <c r="H48" s="598"/>
      <c r="I48" s="598"/>
      <c r="P48" s="572" t="s">
        <v>59</v>
      </c>
      <c r="Q48" s="572"/>
      <c r="R48" s="54"/>
      <c r="S48" s="54"/>
      <c r="T48" s="54"/>
    </row>
    <row r="49" spans="2:43" ht="96.75" customHeight="1" x14ac:dyDescent="0.25">
      <c r="B49" s="227" t="s">
        <v>60</v>
      </c>
      <c r="C49" s="468" t="s">
        <v>61</v>
      </c>
      <c r="D49" s="469"/>
      <c r="E49" s="469"/>
      <c r="F49" s="470"/>
      <c r="G49" s="680" t="s">
        <v>62</v>
      </c>
      <c r="H49" s="681"/>
      <c r="I49" s="681"/>
      <c r="J49" s="681"/>
      <c r="K49" s="681"/>
      <c r="L49" s="682"/>
      <c r="M49" s="234" t="s">
        <v>63</v>
      </c>
      <c r="N49" s="228" t="s">
        <v>64</v>
      </c>
      <c r="P49" s="599" t="s">
        <v>65</v>
      </c>
      <c r="Q49" s="600"/>
      <c r="R49" s="600"/>
      <c r="S49" s="600"/>
      <c r="T49" s="600"/>
      <c r="U49" s="355" t="s">
        <v>871</v>
      </c>
      <c r="V49" s="623" t="s">
        <v>872</v>
      </c>
      <c r="W49" s="624"/>
      <c r="X49" s="592" t="s">
        <v>66</v>
      </c>
      <c r="Y49" s="593"/>
    </row>
    <row r="50" spans="2:43" ht="43.5" customHeight="1" x14ac:dyDescent="0.25">
      <c r="B50" s="233" t="s">
        <v>67</v>
      </c>
      <c r="C50" s="465"/>
      <c r="D50" s="466"/>
      <c r="E50" s="466"/>
      <c r="F50" s="467"/>
      <c r="G50" s="471"/>
      <c r="H50" s="472"/>
      <c r="I50" s="472"/>
      <c r="J50" s="472"/>
      <c r="K50" s="472"/>
      <c r="L50" s="473"/>
      <c r="M50" s="235"/>
      <c r="N50" s="235"/>
      <c r="P50" s="459"/>
      <c r="Q50" s="460"/>
      <c r="R50" s="460"/>
      <c r="S50" s="460"/>
      <c r="T50" s="460"/>
      <c r="U50" s="356"/>
      <c r="V50" s="570"/>
      <c r="W50" s="571"/>
      <c r="X50" s="568">
        <f>IFERROR(IF(M50="Ja",V50,V50*N50),0)</f>
        <v>0</v>
      </c>
      <c r="Y50" s="569"/>
      <c r="Z50" s="349"/>
      <c r="AA50" s="86"/>
      <c r="AB50" s="86"/>
      <c r="AC50" s="86"/>
      <c r="AD50" s="86" t="str">
        <f>IF(C50="","",B50&amp;" "&amp;C50)</f>
        <v/>
      </c>
      <c r="AE50" s="86"/>
      <c r="AF50" s="86"/>
      <c r="AG50" s="86"/>
      <c r="AH50" s="86"/>
      <c r="AI50" s="86"/>
      <c r="AJ50" s="86"/>
      <c r="AK50" s="86"/>
      <c r="AL50" s="86"/>
      <c r="AM50" s="86"/>
      <c r="AN50" s="86"/>
      <c r="AO50" s="86"/>
      <c r="AP50" s="86"/>
      <c r="AQ50" s="86"/>
    </row>
    <row r="51" spans="2:43" ht="42.75" customHeight="1" x14ac:dyDescent="0.25">
      <c r="B51" s="233" t="s">
        <v>68</v>
      </c>
      <c r="C51" s="465"/>
      <c r="D51" s="466"/>
      <c r="E51" s="466"/>
      <c r="F51" s="467"/>
      <c r="G51" s="471"/>
      <c r="H51" s="472"/>
      <c r="I51" s="472"/>
      <c r="J51" s="472"/>
      <c r="K51" s="472"/>
      <c r="L51" s="473"/>
      <c r="M51" s="235"/>
      <c r="N51" s="235"/>
      <c r="P51" s="459"/>
      <c r="Q51" s="460"/>
      <c r="R51" s="460"/>
      <c r="S51" s="460"/>
      <c r="T51" s="460"/>
      <c r="U51" s="356"/>
      <c r="V51" s="570"/>
      <c r="W51" s="571"/>
      <c r="X51" s="568">
        <f t="shared" ref="X51:X69" si="0">IFERROR(IF(M51="Ja",V51,V51*N51),0)</f>
        <v>0</v>
      </c>
      <c r="Y51" s="569"/>
      <c r="AD51" s="86" t="str">
        <f t="shared" ref="AD51:AD69" si="1">IF(C51="","",B51&amp;" "&amp;C51)</f>
        <v/>
      </c>
    </row>
    <row r="52" spans="2:43" ht="42.75" customHeight="1" x14ac:dyDescent="0.25">
      <c r="B52" s="233" t="s">
        <v>69</v>
      </c>
      <c r="C52" s="465"/>
      <c r="D52" s="466"/>
      <c r="E52" s="466"/>
      <c r="F52" s="467"/>
      <c r="G52" s="471"/>
      <c r="H52" s="472"/>
      <c r="I52" s="472"/>
      <c r="J52" s="472"/>
      <c r="K52" s="472"/>
      <c r="L52" s="473"/>
      <c r="M52" s="235"/>
      <c r="N52" s="235"/>
      <c r="P52" s="459"/>
      <c r="Q52" s="460"/>
      <c r="R52" s="460"/>
      <c r="S52" s="460"/>
      <c r="T52" s="460"/>
      <c r="U52" s="356"/>
      <c r="V52" s="570"/>
      <c r="W52" s="571"/>
      <c r="X52" s="568">
        <f t="shared" si="0"/>
        <v>0</v>
      </c>
      <c r="Y52" s="569"/>
      <c r="AD52" s="86" t="str">
        <f t="shared" si="1"/>
        <v/>
      </c>
    </row>
    <row r="53" spans="2:43" ht="42.75" customHeight="1" x14ac:dyDescent="0.25">
      <c r="B53" s="233" t="s">
        <v>70</v>
      </c>
      <c r="C53" s="465"/>
      <c r="D53" s="466"/>
      <c r="E53" s="466"/>
      <c r="F53" s="467"/>
      <c r="G53" s="471"/>
      <c r="H53" s="472"/>
      <c r="I53" s="472"/>
      <c r="J53" s="472"/>
      <c r="K53" s="472"/>
      <c r="L53" s="473"/>
      <c r="M53" s="235"/>
      <c r="N53" s="235"/>
      <c r="P53" s="459"/>
      <c r="Q53" s="460"/>
      <c r="R53" s="460"/>
      <c r="S53" s="460"/>
      <c r="T53" s="460"/>
      <c r="U53" s="356"/>
      <c r="V53" s="570"/>
      <c r="W53" s="571"/>
      <c r="X53" s="568">
        <f t="shared" si="0"/>
        <v>0</v>
      </c>
      <c r="Y53" s="569"/>
      <c r="AD53" s="86" t="str">
        <f t="shared" si="1"/>
        <v/>
      </c>
    </row>
    <row r="54" spans="2:43" ht="42.75" customHeight="1" x14ac:dyDescent="0.25">
      <c r="B54" s="233" t="s">
        <v>71</v>
      </c>
      <c r="C54" s="465"/>
      <c r="D54" s="466"/>
      <c r="E54" s="466"/>
      <c r="F54" s="467"/>
      <c r="G54" s="471"/>
      <c r="H54" s="472"/>
      <c r="I54" s="472"/>
      <c r="J54" s="472"/>
      <c r="K54" s="472"/>
      <c r="L54" s="473"/>
      <c r="M54" s="235"/>
      <c r="N54" s="235"/>
      <c r="P54" s="459"/>
      <c r="Q54" s="460"/>
      <c r="R54" s="460"/>
      <c r="S54" s="460"/>
      <c r="T54" s="460"/>
      <c r="U54" s="356"/>
      <c r="V54" s="570"/>
      <c r="W54" s="571"/>
      <c r="X54" s="568">
        <f t="shared" si="0"/>
        <v>0</v>
      </c>
      <c r="Y54" s="569"/>
      <c r="AD54" s="86" t="str">
        <f t="shared" si="1"/>
        <v/>
      </c>
    </row>
    <row r="55" spans="2:43" ht="42.75" customHeight="1" x14ac:dyDescent="0.25">
      <c r="B55" s="233" t="s">
        <v>72</v>
      </c>
      <c r="C55" s="465"/>
      <c r="D55" s="466"/>
      <c r="E55" s="466"/>
      <c r="F55" s="467"/>
      <c r="G55" s="471"/>
      <c r="H55" s="472"/>
      <c r="I55" s="472"/>
      <c r="J55" s="472"/>
      <c r="K55" s="472"/>
      <c r="L55" s="473"/>
      <c r="M55" s="235"/>
      <c r="N55" s="235"/>
      <c r="P55" s="459"/>
      <c r="Q55" s="460"/>
      <c r="R55" s="460"/>
      <c r="S55" s="460"/>
      <c r="T55" s="460"/>
      <c r="U55" s="356"/>
      <c r="V55" s="570"/>
      <c r="W55" s="571"/>
      <c r="X55" s="568">
        <f t="shared" si="0"/>
        <v>0</v>
      </c>
      <c r="Y55" s="569"/>
      <c r="AD55" s="86" t="str">
        <f t="shared" si="1"/>
        <v/>
      </c>
    </row>
    <row r="56" spans="2:43" ht="42.75" customHeight="1" x14ac:dyDescent="0.25">
      <c r="B56" s="233" t="s">
        <v>73</v>
      </c>
      <c r="C56" s="465"/>
      <c r="D56" s="466"/>
      <c r="E56" s="466"/>
      <c r="F56" s="467"/>
      <c r="G56" s="471"/>
      <c r="H56" s="472"/>
      <c r="I56" s="472"/>
      <c r="J56" s="472"/>
      <c r="K56" s="472"/>
      <c r="L56" s="473"/>
      <c r="M56" s="235"/>
      <c r="N56" s="235"/>
      <c r="P56" s="459"/>
      <c r="Q56" s="460"/>
      <c r="R56" s="460"/>
      <c r="S56" s="460"/>
      <c r="T56" s="460"/>
      <c r="U56" s="356"/>
      <c r="V56" s="570"/>
      <c r="W56" s="571"/>
      <c r="X56" s="568">
        <f t="shared" si="0"/>
        <v>0</v>
      </c>
      <c r="Y56" s="569"/>
      <c r="AD56" s="86" t="str">
        <f t="shared" si="1"/>
        <v/>
      </c>
    </row>
    <row r="57" spans="2:43" ht="42.75" customHeight="1" x14ac:dyDescent="0.25">
      <c r="B57" s="233" t="s">
        <v>74</v>
      </c>
      <c r="C57" s="465"/>
      <c r="D57" s="466"/>
      <c r="E57" s="466"/>
      <c r="F57" s="467"/>
      <c r="G57" s="471"/>
      <c r="H57" s="472"/>
      <c r="I57" s="472"/>
      <c r="J57" s="472"/>
      <c r="K57" s="472"/>
      <c r="L57" s="473"/>
      <c r="M57" s="235"/>
      <c r="N57" s="235"/>
      <c r="P57" s="459"/>
      <c r="Q57" s="460"/>
      <c r="R57" s="460"/>
      <c r="S57" s="460"/>
      <c r="T57" s="460"/>
      <c r="U57" s="356"/>
      <c r="V57" s="570"/>
      <c r="W57" s="571"/>
      <c r="X57" s="568">
        <f t="shared" si="0"/>
        <v>0</v>
      </c>
      <c r="Y57" s="569"/>
      <c r="AD57" s="86" t="str">
        <f t="shared" si="1"/>
        <v/>
      </c>
    </row>
    <row r="58" spans="2:43" ht="42.75" customHeight="1" x14ac:dyDescent="0.25">
      <c r="B58" s="233" t="s">
        <v>75</v>
      </c>
      <c r="C58" s="465"/>
      <c r="D58" s="466"/>
      <c r="E58" s="466"/>
      <c r="F58" s="467"/>
      <c r="G58" s="471"/>
      <c r="H58" s="472"/>
      <c r="I58" s="472"/>
      <c r="J58" s="472"/>
      <c r="K58" s="472"/>
      <c r="L58" s="473"/>
      <c r="M58" s="235"/>
      <c r="N58" s="235"/>
      <c r="P58" s="459"/>
      <c r="Q58" s="460"/>
      <c r="R58" s="460"/>
      <c r="S58" s="460"/>
      <c r="T58" s="460"/>
      <c r="U58" s="356"/>
      <c r="V58" s="570"/>
      <c r="W58" s="571"/>
      <c r="X58" s="568">
        <f t="shared" si="0"/>
        <v>0</v>
      </c>
      <c r="Y58" s="569"/>
      <c r="AD58" s="86" t="str">
        <f t="shared" si="1"/>
        <v/>
      </c>
    </row>
    <row r="59" spans="2:43" ht="42.75" customHeight="1" x14ac:dyDescent="0.25">
      <c r="B59" s="233" t="s">
        <v>76</v>
      </c>
      <c r="C59" s="465"/>
      <c r="D59" s="466"/>
      <c r="E59" s="466"/>
      <c r="F59" s="467"/>
      <c r="G59" s="471"/>
      <c r="H59" s="472"/>
      <c r="I59" s="472"/>
      <c r="J59" s="472"/>
      <c r="K59" s="472"/>
      <c r="L59" s="473"/>
      <c r="M59" s="235"/>
      <c r="N59" s="235"/>
      <c r="P59" s="459"/>
      <c r="Q59" s="460"/>
      <c r="R59" s="460"/>
      <c r="S59" s="460"/>
      <c r="T59" s="460"/>
      <c r="U59" s="356"/>
      <c r="V59" s="570"/>
      <c r="W59" s="571"/>
      <c r="X59" s="568">
        <f t="shared" si="0"/>
        <v>0</v>
      </c>
      <c r="Y59" s="569"/>
      <c r="AD59" s="86" t="str">
        <f t="shared" si="1"/>
        <v/>
      </c>
    </row>
    <row r="60" spans="2:43" ht="42.75" customHeight="1" x14ac:dyDescent="0.25">
      <c r="B60" s="233" t="s">
        <v>77</v>
      </c>
      <c r="C60" s="465"/>
      <c r="D60" s="466"/>
      <c r="E60" s="466"/>
      <c r="F60" s="467"/>
      <c r="G60" s="471"/>
      <c r="H60" s="472"/>
      <c r="I60" s="472"/>
      <c r="J60" s="472"/>
      <c r="K60" s="472"/>
      <c r="L60" s="473"/>
      <c r="M60" s="235"/>
      <c r="N60" s="235"/>
      <c r="P60" s="459"/>
      <c r="Q60" s="460"/>
      <c r="R60" s="460"/>
      <c r="S60" s="460"/>
      <c r="T60" s="460"/>
      <c r="U60" s="356"/>
      <c r="V60" s="570"/>
      <c r="W60" s="571"/>
      <c r="X60" s="568">
        <f t="shared" si="0"/>
        <v>0</v>
      </c>
      <c r="Y60" s="569"/>
      <c r="AD60" s="86" t="str">
        <f t="shared" si="1"/>
        <v/>
      </c>
    </row>
    <row r="61" spans="2:43" ht="42.75" customHeight="1" x14ac:dyDescent="0.25">
      <c r="B61" s="233" t="s">
        <v>78</v>
      </c>
      <c r="C61" s="465"/>
      <c r="D61" s="466"/>
      <c r="E61" s="466"/>
      <c r="F61" s="467"/>
      <c r="G61" s="471"/>
      <c r="H61" s="472"/>
      <c r="I61" s="472"/>
      <c r="J61" s="472"/>
      <c r="K61" s="472"/>
      <c r="L61" s="473"/>
      <c r="M61" s="235"/>
      <c r="N61" s="235"/>
      <c r="P61" s="459"/>
      <c r="Q61" s="460"/>
      <c r="R61" s="460"/>
      <c r="S61" s="460"/>
      <c r="T61" s="460"/>
      <c r="U61" s="356"/>
      <c r="V61" s="570"/>
      <c r="W61" s="571"/>
      <c r="X61" s="568">
        <f t="shared" si="0"/>
        <v>0</v>
      </c>
      <c r="Y61" s="569"/>
      <c r="AD61" s="86" t="str">
        <f t="shared" si="1"/>
        <v/>
      </c>
    </row>
    <row r="62" spans="2:43" ht="42.75" customHeight="1" x14ac:dyDescent="0.25">
      <c r="B62" s="233" t="s">
        <v>79</v>
      </c>
      <c r="C62" s="465"/>
      <c r="D62" s="466"/>
      <c r="E62" s="466"/>
      <c r="F62" s="467"/>
      <c r="G62" s="471"/>
      <c r="H62" s="472"/>
      <c r="I62" s="472"/>
      <c r="J62" s="472"/>
      <c r="K62" s="472"/>
      <c r="L62" s="473"/>
      <c r="M62" s="235"/>
      <c r="N62" s="235"/>
      <c r="P62" s="459"/>
      <c r="Q62" s="460"/>
      <c r="R62" s="460"/>
      <c r="S62" s="460"/>
      <c r="T62" s="460"/>
      <c r="U62" s="356"/>
      <c r="V62" s="570"/>
      <c r="W62" s="571"/>
      <c r="X62" s="568">
        <f t="shared" si="0"/>
        <v>0</v>
      </c>
      <c r="Y62" s="569"/>
      <c r="AD62" s="86" t="str">
        <f t="shared" si="1"/>
        <v/>
      </c>
    </row>
    <row r="63" spans="2:43" ht="42.75" customHeight="1" x14ac:dyDescent="0.25">
      <c r="B63" s="233" t="s">
        <v>80</v>
      </c>
      <c r="C63" s="465"/>
      <c r="D63" s="466"/>
      <c r="E63" s="466"/>
      <c r="F63" s="467"/>
      <c r="G63" s="471"/>
      <c r="H63" s="472"/>
      <c r="I63" s="472"/>
      <c r="J63" s="472"/>
      <c r="K63" s="472"/>
      <c r="L63" s="473"/>
      <c r="M63" s="235"/>
      <c r="N63" s="235"/>
      <c r="P63" s="459"/>
      <c r="Q63" s="460"/>
      <c r="R63" s="460"/>
      <c r="S63" s="460"/>
      <c r="T63" s="460"/>
      <c r="U63" s="356"/>
      <c r="V63" s="570"/>
      <c r="W63" s="571"/>
      <c r="X63" s="568">
        <f t="shared" si="0"/>
        <v>0</v>
      </c>
      <c r="Y63" s="569"/>
      <c r="AD63" s="86" t="str">
        <f t="shared" si="1"/>
        <v/>
      </c>
    </row>
    <row r="64" spans="2:43" ht="42.75" customHeight="1" x14ac:dyDescent="0.25">
      <c r="B64" s="233" t="s">
        <v>81</v>
      </c>
      <c r="C64" s="465"/>
      <c r="D64" s="466"/>
      <c r="E64" s="466"/>
      <c r="F64" s="467"/>
      <c r="G64" s="471"/>
      <c r="H64" s="472"/>
      <c r="I64" s="472"/>
      <c r="J64" s="472"/>
      <c r="K64" s="472"/>
      <c r="L64" s="473"/>
      <c r="M64" s="235"/>
      <c r="N64" s="235"/>
      <c r="P64" s="459"/>
      <c r="Q64" s="460"/>
      <c r="R64" s="460"/>
      <c r="S64" s="460"/>
      <c r="T64" s="460"/>
      <c r="U64" s="356"/>
      <c r="V64" s="570"/>
      <c r="W64" s="571"/>
      <c r="X64" s="568">
        <f t="shared" si="0"/>
        <v>0</v>
      </c>
      <c r="Y64" s="569"/>
      <c r="AD64" s="86" t="str">
        <f t="shared" si="1"/>
        <v/>
      </c>
    </row>
    <row r="65" spans="2:30" ht="42.75" customHeight="1" x14ac:dyDescent="0.25">
      <c r="B65" s="233" t="s">
        <v>82</v>
      </c>
      <c r="C65" s="465"/>
      <c r="D65" s="466"/>
      <c r="E65" s="466"/>
      <c r="F65" s="467"/>
      <c r="G65" s="471"/>
      <c r="H65" s="472"/>
      <c r="I65" s="472"/>
      <c r="J65" s="472"/>
      <c r="K65" s="472"/>
      <c r="L65" s="473"/>
      <c r="M65" s="235"/>
      <c r="N65" s="235"/>
      <c r="P65" s="459"/>
      <c r="Q65" s="460"/>
      <c r="R65" s="460"/>
      <c r="S65" s="460"/>
      <c r="T65" s="460"/>
      <c r="U65" s="356"/>
      <c r="V65" s="570"/>
      <c r="W65" s="571"/>
      <c r="X65" s="568">
        <f t="shared" si="0"/>
        <v>0</v>
      </c>
      <c r="Y65" s="569"/>
      <c r="AD65" s="86" t="str">
        <f t="shared" si="1"/>
        <v/>
      </c>
    </row>
    <row r="66" spans="2:30" ht="42.75" customHeight="1" x14ac:dyDescent="0.25">
      <c r="B66" s="233" t="s">
        <v>83</v>
      </c>
      <c r="C66" s="465"/>
      <c r="D66" s="466"/>
      <c r="E66" s="466"/>
      <c r="F66" s="467"/>
      <c r="G66" s="471"/>
      <c r="H66" s="472"/>
      <c r="I66" s="472"/>
      <c r="J66" s="472"/>
      <c r="K66" s="472"/>
      <c r="L66" s="473"/>
      <c r="M66" s="235"/>
      <c r="N66" s="235"/>
      <c r="P66" s="459"/>
      <c r="Q66" s="460"/>
      <c r="R66" s="460"/>
      <c r="S66" s="460"/>
      <c r="T66" s="460"/>
      <c r="U66" s="356"/>
      <c r="V66" s="570"/>
      <c r="W66" s="571"/>
      <c r="X66" s="568">
        <f t="shared" si="0"/>
        <v>0</v>
      </c>
      <c r="Y66" s="569"/>
      <c r="AD66" s="86" t="str">
        <f t="shared" si="1"/>
        <v/>
      </c>
    </row>
    <row r="67" spans="2:30" ht="42.75" customHeight="1" x14ac:dyDescent="0.25">
      <c r="B67" s="233" t="s">
        <v>84</v>
      </c>
      <c r="C67" s="465"/>
      <c r="D67" s="466"/>
      <c r="E67" s="466"/>
      <c r="F67" s="467"/>
      <c r="G67" s="471"/>
      <c r="H67" s="472"/>
      <c r="I67" s="472"/>
      <c r="J67" s="472"/>
      <c r="K67" s="472"/>
      <c r="L67" s="473"/>
      <c r="M67" s="235"/>
      <c r="N67" s="235"/>
      <c r="P67" s="459"/>
      <c r="Q67" s="460"/>
      <c r="R67" s="460"/>
      <c r="S67" s="460"/>
      <c r="T67" s="460"/>
      <c r="U67" s="356"/>
      <c r="V67" s="570"/>
      <c r="W67" s="571"/>
      <c r="X67" s="568">
        <f t="shared" si="0"/>
        <v>0</v>
      </c>
      <c r="Y67" s="569"/>
      <c r="AD67" s="86" t="str">
        <f t="shared" si="1"/>
        <v/>
      </c>
    </row>
    <row r="68" spans="2:30" ht="42.75" customHeight="1" x14ac:dyDescent="0.25">
      <c r="B68" s="233" t="s">
        <v>85</v>
      </c>
      <c r="C68" s="465"/>
      <c r="D68" s="466"/>
      <c r="E68" s="466"/>
      <c r="F68" s="467"/>
      <c r="G68" s="471"/>
      <c r="H68" s="472"/>
      <c r="I68" s="472"/>
      <c r="J68" s="472"/>
      <c r="K68" s="472"/>
      <c r="L68" s="473"/>
      <c r="M68" s="235"/>
      <c r="N68" s="235"/>
      <c r="P68" s="459"/>
      <c r="Q68" s="460"/>
      <c r="R68" s="460"/>
      <c r="S68" s="460"/>
      <c r="T68" s="460"/>
      <c r="U68" s="356"/>
      <c r="V68" s="570"/>
      <c r="W68" s="571"/>
      <c r="X68" s="568">
        <f t="shared" si="0"/>
        <v>0</v>
      </c>
      <c r="Y68" s="569"/>
      <c r="AD68" s="86" t="str">
        <f t="shared" si="1"/>
        <v/>
      </c>
    </row>
    <row r="69" spans="2:30" ht="42.75" customHeight="1" x14ac:dyDescent="0.25">
      <c r="B69" s="233" t="s">
        <v>86</v>
      </c>
      <c r="C69" s="465"/>
      <c r="D69" s="466"/>
      <c r="E69" s="466"/>
      <c r="F69" s="467"/>
      <c r="G69" s="471"/>
      <c r="H69" s="472"/>
      <c r="I69" s="472"/>
      <c r="J69" s="472"/>
      <c r="K69" s="472"/>
      <c r="L69" s="473"/>
      <c r="M69" s="235"/>
      <c r="N69" s="235"/>
      <c r="P69" s="459"/>
      <c r="Q69" s="460"/>
      <c r="R69" s="460"/>
      <c r="S69" s="460"/>
      <c r="T69" s="460"/>
      <c r="U69" s="356"/>
      <c r="V69" s="570"/>
      <c r="W69" s="571"/>
      <c r="X69" s="568">
        <f t="shared" si="0"/>
        <v>0</v>
      </c>
      <c r="Y69" s="569"/>
      <c r="AD69" s="86" t="str">
        <f t="shared" si="1"/>
        <v/>
      </c>
    </row>
    <row r="70" spans="2:30" ht="42.75" customHeight="1" x14ac:dyDescent="0.25">
      <c r="B70" s="233" t="s">
        <v>87</v>
      </c>
      <c r="C70" s="465"/>
      <c r="D70" s="466"/>
      <c r="E70" s="466"/>
      <c r="F70" s="467"/>
      <c r="G70" s="471"/>
      <c r="H70" s="472"/>
      <c r="I70" s="472"/>
      <c r="J70" s="472"/>
      <c r="K70" s="472"/>
      <c r="L70" s="473"/>
      <c r="M70" s="235"/>
      <c r="N70" s="235"/>
      <c r="P70" s="459"/>
      <c r="Q70" s="460"/>
      <c r="R70" s="460"/>
      <c r="S70" s="460"/>
      <c r="T70" s="460"/>
      <c r="U70" s="356"/>
      <c r="V70" s="570"/>
      <c r="W70" s="571"/>
      <c r="X70" s="568">
        <f t="shared" ref="X70:X109" si="2">IFERROR(IF(M70="Ja",V70,V70*N70),0)</f>
        <v>0</v>
      </c>
      <c r="Y70" s="569"/>
      <c r="AD70" s="86" t="str">
        <f t="shared" ref="AD70:AD109" si="3">IF(C70="","",B70&amp;" "&amp;C70)</f>
        <v/>
      </c>
    </row>
    <row r="71" spans="2:30" ht="42.75" customHeight="1" x14ac:dyDescent="0.25">
      <c r="B71" s="233" t="s">
        <v>88</v>
      </c>
      <c r="C71" s="465"/>
      <c r="D71" s="466"/>
      <c r="E71" s="466"/>
      <c r="F71" s="467"/>
      <c r="G71" s="471"/>
      <c r="H71" s="472"/>
      <c r="I71" s="472"/>
      <c r="J71" s="472"/>
      <c r="K71" s="472"/>
      <c r="L71" s="473"/>
      <c r="M71" s="235"/>
      <c r="N71" s="235"/>
      <c r="P71" s="459"/>
      <c r="Q71" s="460"/>
      <c r="R71" s="460"/>
      <c r="S71" s="460"/>
      <c r="T71" s="460"/>
      <c r="U71" s="356"/>
      <c r="V71" s="570"/>
      <c r="W71" s="571"/>
      <c r="X71" s="568">
        <f t="shared" si="2"/>
        <v>0</v>
      </c>
      <c r="Y71" s="569"/>
      <c r="AD71" s="86" t="str">
        <f t="shared" si="3"/>
        <v/>
      </c>
    </row>
    <row r="72" spans="2:30" ht="42.75" customHeight="1" x14ac:dyDescent="0.25">
      <c r="B72" s="233" t="s">
        <v>89</v>
      </c>
      <c r="C72" s="465"/>
      <c r="D72" s="466"/>
      <c r="E72" s="466"/>
      <c r="F72" s="467"/>
      <c r="G72" s="471"/>
      <c r="H72" s="472"/>
      <c r="I72" s="472"/>
      <c r="J72" s="472"/>
      <c r="K72" s="472"/>
      <c r="L72" s="473"/>
      <c r="M72" s="235"/>
      <c r="N72" s="235"/>
      <c r="P72" s="459"/>
      <c r="Q72" s="460"/>
      <c r="R72" s="460"/>
      <c r="S72" s="460"/>
      <c r="T72" s="460"/>
      <c r="U72" s="356"/>
      <c r="V72" s="570"/>
      <c r="W72" s="571"/>
      <c r="X72" s="568">
        <f t="shared" si="2"/>
        <v>0</v>
      </c>
      <c r="Y72" s="569"/>
      <c r="AD72" s="86" t="str">
        <f t="shared" si="3"/>
        <v/>
      </c>
    </row>
    <row r="73" spans="2:30" ht="42.75" customHeight="1" x14ac:dyDescent="0.25">
      <c r="B73" s="233" t="s">
        <v>90</v>
      </c>
      <c r="C73" s="465"/>
      <c r="D73" s="466"/>
      <c r="E73" s="466"/>
      <c r="F73" s="467"/>
      <c r="G73" s="471"/>
      <c r="H73" s="472"/>
      <c r="I73" s="472"/>
      <c r="J73" s="472"/>
      <c r="K73" s="472"/>
      <c r="L73" s="473"/>
      <c r="M73" s="235"/>
      <c r="N73" s="235"/>
      <c r="P73" s="459"/>
      <c r="Q73" s="460"/>
      <c r="R73" s="460"/>
      <c r="S73" s="460"/>
      <c r="T73" s="460"/>
      <c r="U73" s="356"/>
      <c r="V73" s="570"/>
      <c r="W73" s="571"/>
      <c r="X73" s="568">
        <f t="shared" si="2"/>
        <v>0</v>
      </c>
      <c r="Y73" s="569"/>
      <c r="AD73" s="86" t="str">
        <f t="shared" si="3"/>
        <v/>
      </c>
    </row>
    <row r="74" spans="2:30" ht="42.75" customHeight="1" x14ac:dyDescent="0.25">
      <c r="B74" s="233" t="s">
        <v>91</v>
      </c>
      <c r="C74" s="465"/>
      <c r="D74" s="466"/>
      <c r="E74" s="466"/>
      <c r="F74" s="467"/>
      <c r="G74" s="471"/>
      <c r="H74" s="472"/>
      <c r="I74" s="472"/>
      <c r="J74" s="472"/>
      <c r="K74" s="472"/>
      <c r="L74" s="473"/>
      <c r="M74" s="235"/>
      <c r="N74" s="235"/>
      <c r="P74" s="459"/>
      <c r="Q74" s="460"/>
      <c r="R74" s="460"/>
      <c r="S74" s="460"/>
      <c r="T74" s="460"/>
      <c r="U74" s="356"/>
      <c r="V74" s="570"/>
      <c r="W74" s="571"/>
      <c r="X74" s="568">
        <f t="shared" si="2"/>
        <v>0</v>
      </c>
      <c r="Y74" s="569"/>
      <c r="AD74" s="86" t="str">
        <f t="shared" si="3"/>
        <v/>
      </c>
    </row>
    <row r="75" spans="2:30" ht="42.75" customHeight="1" x14ac:dyDescent="0.25">
      <c r="B75" s="233" t="s">
        <v>92</v>
      </c>
      <c r="C75" s="465"/>
      <c r="D75" s="466"/>
      <c r="E75" s="466"/>
      <c r="F75" s="467"/>
      <c r="G75" s="471"/>
      <c r="H75" s="472"/>
      <c r="I75" s="472"/>
      <c r="J75" s="472"/>
      <c r="K75" s="472"/>
      <c r="L75" s="473"/>
      <c r="M75" s="235"/>
      <c r="N75" s="235"/>
      <c r="P75" s="459"/>
      <c r="Q75" s="460"/>
      <c r="R75" s="460"/>
      <c r="S75" s="460"/>
      <c r="T75" s="460"/>
      <c r="U75" s="356"/>
      <c r="V75" s="570"/>
      <c r="W75" s="571"/>
      <c r="X75" s="568">
        <f t="shared" si="2"/>
        <v>0</v>
      </c>
      <c r="Y75" s="569"/>
      <c r="AD75" s="86" t="str">
        <f t="shared" si="3"/>
        <v/>
      </c>
    </row>
    <row r="76" spans="2:30" ht="42.75" customHeight="1" x14ac:dyDescent="0.25">
      <c r="B76" s="233" t="s">
        <v>93</v>
      </c>
      <c r="C76" s="465"/>
      <c r="D76" s="466"/>
      <c r="E76" s="466"/>
      <c r="F76" s="467"/>
      <c r="G76" s="471"/>
      <c r="H76" s="472"/>
      <c r="I76" s="472"/>
      <c r="J76" s="472"/>
      <c r="K76" s="472"/>
      <c r="L76" s="473"/>
      <c r="M76" s="235"/>
      <c r="N76" s="235"/>
      <c r="P76" s="459"/>
      <c r="Q76" s="460"/>
      <c r="R76" s="460"/>
      <c r="S76" s="460"/>
      <c r="T76" s="460"/>
      <c r="U76" s="356"/>
      <c r="V76" s="570"/>
      <c r="W76" s="571"/>
      <c r="X76" s="568">
        <f t="shared" si="2"/>
        <v>0</v>
      </c>
      <c r="Y76" s="569"/>
      <c r="AD76" s="86" t="str">
        <f t="shared" si="3"/>
        <v/>
      </c>
    </row>
    <row r="77" spans="2:30" ht="42.75" customHeight="1" x14ac:dyDescent="0.25">
      <c r="B77" s="233" t="s">
        <v>94</v>
      </c>
      <c r="C77" s="465"/>
      <c r="D77" s="466"/>
      <c r="E77" s="466"/>
      <c r="F77" s="467"/>
      <c r="G77" s="471"/>
      <c r="H77" s="472"/>
      <c r="I77" s="472"/>
      <c r="J77" s="472"/>
      <c r="K77" s="472"/>
      <c r="L77" s="473"/>
      <c r="M77" s="235"/>
      <c r="N77" s="235"/>
      <c r="P77" s="459"/>
      <c r="Q77" s="460"/>
      <c r="R77" s="460"/>
      <c r="S77" s="460"/>
      <c r="T77" s="460"/>
      <c r="U77" s="356"/>
      <c r="V77" s="570"/>
      <c r="W77" s="571"/>
      <c r="X77" s="568">
        <f t="shared" si="2"/>
        <v>0</v>
      </c>
      <c r="Y77" s="569"/>
      <c r="AD77" s="86" t="str">
        <f t="shared" si="3"/>
        <v/>
      </c>
    </row>
    <row r="78" spans="2:30" ht="42.75" customHeight="1" x14ac:dyDescent="0.25">
      <c r="B78" s="233" t="s">
        <v>95</v>
      </c>
      <c r="C78" s="465"/>
      <c r="D78" s="466"/>
      <c r="E78" s="466"/>
      <c r="F78" s="467"/>
      <c r="G78" s="471"/>
      <c r="H78" s="472"/>
      <c r="I78" s="472"/>
      <c r="J78" s="472"/>
      <c r="K78" s="472"/>
      <c r="L78" s="473"/>
      <c r="M78" s="235"/>
      <c r="N78" s="235"/>
      <c r="P78" s="459"/>
      <c r="Q78" s="460"/>
      <c r="R78" s="460"/>
      <c r="S78" s="460"/>
      <c r="T78" s="460"/>
      <c r="U78" s="356"/>
      <c r="V78" s="570"/>
      <c r="W78" s="571"/>
      <c r="X78" s="568">
        <f t="shared" si="2"/>
        <v>0</v>
      </c>
      <c r="Y78" s="569"/>
      <c r="AD78" s="86" t="str">
        <f t="shared" si="3"/>
        <v/>
      </c>
    </row>
    <row r="79" spans="2:30" ht="42.75" customHeight="1" x14ac:dyDescent="0.25">
      <c r="B79" s="233" t="s">
        <v>96</v>
      </c>
      <c r="C79" s="465"/>
      <c r="D79" s="466"/>
      <c r="E79" s="466"/>
      <c r="F79" s="467"/>
      <c r="G79" s="471"/>
      <c r="H79" s="472"/>
      <c r="I79" s="472"/>
      <c r="J79" s="472"/>
      <c r="K79" s="472"/>
      <c r="L79" s="473"/>
      <c r="M79" s="235"/>
      <c r="N79" s="235"/>
      <c r="P79" s="459"/>
      <c r="Q79" s="460"/>
      <c r="R79" s="460"/>
      <c r="S79" s="460"/>
      <c r="T79" s="460"/>
      <c r="U79" s="356"/>
      <c r="V79" s="570"/>
      <c r="W79" s="571"/>
      <c r="X79" s="568">
        <f t="shared" si="2"/>
        <v>0</v>
      </c>
      <c r="Y79" s="569"/>
      <c r="AD79" s="86" t="str">
        <f t="shared" si="3"/>
        <v/>
      </c>
    </row>
    <row r="80" spans="2:30" ht="42.75" customHeight="1" x14ac:dyDescent="0.25">
      <c r="B80" s="233" t="s">
        <v>97</v>
      </c>
      <c r="C80" s="465"/>
      <c r="D80" s="466"/>
      <c r="E80" s="466"/>
      <c r="F80" s="467"/>
      <c r="G80" s="471"/>
      <c r="H80" s="472"/>
      <c r="I80" s="472"/>
      <c r="J80" s="472"/>
      <c r="K80" s="472"/>
      <c r="L80" s="473"/>
      <c r="M80" s="235"/>
      <c r="N80" s="235"/>
      <c r="P80" s="459"/>
      <c r="Q80" s="460"/>
      <c r="R80" s="460"/>
      <c r="S80" s="460"/>
      <c r="T80" s="460"/>
      <c r="U80" s="356"/>
      <c r="V80" s="570"/>
      <c r="W80" s="571"/>
      <c r="X80" s="568">
        <f t="shared" si="2"/>
        <v>0</v>
      </c>
      <c r="Y80" s="569"/>
      <c r="AD80" s="86" t="str">
        <f t="shared" si="3"/>
        <v/>
      </c>
    </row>
    <row r="81" spans="2:30" ht="42.75" customHeight="1" x14ac:dyDescent="0.25">
      <c r="B81" s="233" t="s">
        <v>98</v>
      </c>
      <c r="C81" s="465"/>
      <c r="D81" s="466"/>
      <c r="E81" s="466"/>
      <c r="F81" s="467"/>
      <c r="G81" s="471"/>
      <c r="H81" s="472"/>
      <c r="I81" s="472"/>
      <c r="J81" s="472"/>
      <c r="K81" s="472"/>
      <c r="L81" s="473"/>
      <c r="M81" s="235"/>
      <c r="N81" s="235"/>
      <c r="P81" s="459"/>
      <c r="Q81" s="460"/>
      <c r="R81" s="460"/>
      <c r="S81" s="460"/>
      <c r="T81" s="460"/>
      <c r="U81" s="356"/>
      <c r="V81" s="570"/>
      <c r="W81" s="571"/>
      <c r="X81" s="568">
        <f t="shared" si="2"/>
        <v>0</v>
      </c>
      <c r="Y81" s="569"/>
      <c r="AD81" s="86" t="str">
        <f t="shared" si="3"/>
        <v/>
      </c>
    </row>
    <row r="82" spans="2:30" ht="42.75" customHeight="1" x14ac:dyDescent="0.25">
      <c r="B82" s="233" t="s">
        <v>99</v>
      </c>
      <c r="C82" s="465"/>
      <c r="D82" s="466"/>
      <c r="E82" s="466"/>
      <c r="F82" s="467"/>
      <c r="G82" s="471"/>
      <c r="H82" s="472"/>
      <c r="I82" s="472"/>
      <c r="J82" s="472"/>
      <c r="K82" s="472"/>
      <c r="L82" s="473"/>
      <c r="M82" s="235"/>
      <c r="N82" s="235"/>
      <c r="P82" s="459"/>
      <c r="Q82" s="460"/>
      <c r="R82" s="460"/>
      <c r="S82" s="460"/>
      <c r="T82" s="460"/>
      <c r="U82" s="356"/>
      <c r="V82" s="570"/>
      <c r="W82" s="571"/>
      <c r="X82" s="568">
        <f t="shared" si="2"/>
        <v>0</v>
      </c>
      <c r="Y82" s="569"/>
      <c r="AD82" s="86" t="str">
        <f t="shared" si="3"/>
        <v/>
      </c>
    </row>
    <row r="83" spans="2:30" ht="42.75" customHeight="1" x14ac:dyDescent="0.25">
      <c r="B83" s="233" t="s">
        <v>100</v>
      </c>
      <c r="C83" s="465"/>
      <c r="D83" s="466"/>
      <c r="E83" s="466"/>
      <c r="F83" s="467"/>
      <c r="G83" s="471"/>
      <c r="H83" s="472"/>
      <c r="I83" s="472"/>
      <c r="J83" s="472"/>
      <c r="K83" s="472"/>
      <c r="L83" s="473"/>
      <c r="M83" s="235"/>
      <c r="N83" s="235"/>
      <c r="P83" s="459"/>
      <c r="Q83" s="460"/>
      <c r="R83" s="460"/>
      <c r="S83" s="460"/>
      <c r="T83" s="460"/>
      <c r="U83" s="356"/>
      <c r="V83" s="570"/>
      <c r="W83" s="571"/>
      <c r="X83" s="568">
        <f t="shared" si="2"/>
        <v>0</v>
      </c>
      <c r="Y83" s="569"/>
      <c r="AD83" s="86" t="str">
        <f t="shared" si="3"/>
        <v/>
      </c>
    </row>
    <row r="84" spans="2:30" ht="42.75" customHeight="1" x14ac:dyDescent="0.25">
      <c r="B84" s="233" t="s">
        <v>101</v>
      </c>
      <c r="C84" s="465"/>
      <c r="D84" s="466"/>
      <c r="E84" s="466"/>
      <c r="F84" s="467"/>
      <c r="G84" s="471"/>
      <c r="H84" s="472"/>
      <c r="I84" s="472"/>
      <c r="J84" s="472"/>
      <c r="K84" s="472"/>
      <c r="L84" s="473"/>
      <c r="M84" s="235"/>
      <c r="N84" s="235"/>
      <c r="P84" s="459"/>
      <c r="Q84" s="460"/>
      <c r="R84" s="460"/>
      <c r="S84" s="460"/>
      <c r="T84" s="460"/>
      <c r="U84" s="356"/>
      <c r="V84" s="570"/>
      <c r="W84" s="571"/>
      <c r="X84" s="568">
        <f t="shared" si="2"/>
        <v>0</v>
      </c>
      <c r="Y84" s="569"/>
      <c r="AD84" s="86" t="str">
        <f t="shared" si="3"/>
        <v/>
      </c>
    </row>
    <row r="85" spans="2:30" ht="42.75" customHeight="1" x14ac:dyDescent="0.25">
      <c r="B85" s="233" t="s">
        <v>102</v>
      </c>
      <c r="C85" s="465"/>
      <c r="D85" s="466"/>
      <c r="E85" s="466"/>
      <c r="F85" s="467"/>
      <c r="G85" s="471"/>
      <c r="H85" s="472"/>
      <c r="I85" s="472"/>
      <c r="J85" s="472"/>
      <c r="K85" s="472"/>
      <c r="L85" s="473"/>
      <c r="M85" s="235"/>
      <c r="N85" s="235"/>
      <c r="P85" s="459"/>
      <c r="Q85" s="460"/>
      <c r="R85" s="460"/>
      <c r="S85" s="460"/>
      <c r="T85" s="460"/>
      <c r="U85" s="356"/>
      <c r="V85" s="570"/>
      <c r="W85" s="571"/>
      <c r="X85" s="568">
        <f t="shared" si="2"/>
        <v>0</v>
      </c>
      <c r="Y85" s="569"/>
      <c r="AD85" s="86" t="str">
        <f t="shared" si="3"/>
        <v/>
      </c>
    </row>
    <row r="86" spans="2:30" ht="42.75" customHeight="1" x14ac:dyDescent="0.25">
      <c r="B86" s="233" t="s">
        <v>103</v>
      </c>
      <c r="C86" s="465"/>
      <c r="D86" s="466"/>
      <c r="E86" s="466"/>
      <c r="F86" s="467"/>
      <c r="G86" s="471"/>
      <c r="H86" s="472"/>
      <c r="I86" s="472"/>
      <c r="J86" s="472"/>
      <c r="K86" s="472"/>
      <c r="L86" s="473"/>
      <c r="M86" s="235"/>
      <c r="N86" s="235"/>
      <c r="P86" s="459"/>
      <c r="Q86" s="460"/>
      <c r="R86" s="460"/>
      <c r="S86" s="460"/>
      <c r="T86" s="460"/>
      <c r="U86" s="356"/>
      <c r="V86" s="570"/>
      <c r="W86" s="571"/>
      <c r="X86" s="568">
        <f t="shared" si="2"/>
        <v>0</v>
      </c>
      <c r="Y86" s="569"/>
      <c r="AD86" s="86" t="str">
        <f t="shared" si="3"/>
        <v/>
      </c>
    </row>
    <row r="87" spans="2:30" ht="42.75" customHeight="1" x14ac:dyDescent="0.25">
      <c r="B87" s="233" t="s">
        <v>104</v>
      </c>
      <c r="C87" s="465"/>
      <c r="D87" s="466"/>
      <c r="E87" s="466"/>
      <c r="F87" s="467"/>
      <c r="G87" s="471"/>
      <c r="H87" s="472"/>
      <c r="I87" s="472"/>
      <c r="J87" s="472"/>
      <c r="K87" s="472"/>
      <c r="L87" s="473"/>
      <c r="M87" s="235"/>
      <c r="N87" s="235"/>
      <c r="P87" s="459"/>
      <c r="Q87" s="460"/>
      <c r="R87" s="460"/>
      <c r="S87" s="460"/>
      <c r="T87" s="460"/>
      <c r="U87" s="356"/>
      <c r="V87" s="570"/>
      <c r="W87" s="571"/>
      <c r="X87" s="568">
        <f t="shared" si="2"/>
        <v>0</v>
      </c>
      <c r="Y87" s="569"/>
      <c r="AD87" s="86" t="str">
        <f t="shared" si="3"/>
        <v/>
      </c>
    </row>
    <row r="88" spans="2:30" ht="42.75" customHeight="1" x14ac:dyDescent="0.25">
      <c r="B88" s="233" t="s">
        <v>105</v>
      </c>
      <c r="C88" s="465"/>
      <c r="D88" s="466"/>
      <c r="E88" s="466"/>
      <c r="F88" s="467"/>
      <c r="G88" s="471"/>
      <c r="H88" s="472"/>
      <c r="I88" s="472"/>
      <c r="J88" s="472"/>
      <c r="K88" s="472"/>
      <c r="L88" s="473"/>
      <c r="M88" s="235"/>
      <c r="N88" s="235"/>
      <c r="P88" s="459"/>
      <c r="Q88" s="460"/>
      <c r="R88" s="460"/>
      <c r="S88" s="460"/>
      <c r="T88" s="460"/>
      <c r="U88" s="356"/>
      <c r="V88" s="570"/>
      <c r="W88" s="571"/>
      <c r="X88" s="568">
        <f t="shared" si="2"/>
        <v>0</v>
      </c>
      <c r="Y88" s="569"/>
      <c r="AD88" s="86" t="str">
        <f t="shared" si="3"/>
        <v/>
      </c>
    </row>
    <row r="89" spans="2:30" ht="42.75" customHeight="1" x14ac:dyDescent="0.25">
      <c r="B89" s="233" t="s">
        <v>106</v>
      </c>
      <c r="C89" s="465"/>
      <c r="D89" s="466"/>
      <c r="E89" s="466"/>
      <c r="F89" s="467"/>
      <c r="G89" s="471"/>
      <c r="H89" s="472"/>
      <c r="I89" s="472"/>
      <c r="J89" s="472"/>
      <c r="K89" s="472"/>
      <c r="L89" s="473"/>
      <c r="M89" s="235"/>
      <c r="N89" s="235"/>
      <c r="P89" s="459"/>
      <c r="Q89" s="460"/>
      <c r="R89" s="460"/>
      <c r="S89" s="460"/>
      <c r="T89" s="460"/>
      <c r="U89" s="356"/>
      <c r="V89" s="570"/>
      <c r="W89" s="571"/>
      <c r="X89" s="568">
        <f t="shared" si="2"/>
        <v>0</v>
      </c>
      <c r="Y89" s="569"/>
      <c r="AD89" s="86" t="str">
        <f t="shared" si="3"/>
        <v/>
      </c>
    </row>
    <row r="90" spans="2:30" ht="42.75" customHeight="1" x14ac:dyDescent="0.25">
      <c r="B90" s="233" t="s">
        <v>107</v>
      </c>
      <c r="C90" s="465"/>
      <c r="D90" s="466"/>
      <c r="E90" s="466"/>
      <c r="F90" s="467"/>
      <c r="G90" s="471"/>
      <c r="H90" s="472"/>
      <c r="I90" s="472"/>
      <c r="J90" s="472"/>
      <c r="K90" s="472"/>
      <c r="L90" s="473"/>
      <c r="M90" s="235"/>
      <c r="N90" s="235"/>
      <c r="P90" s="459"/>
      <c r="Q90" s="460"/>
      <c r="R90" s="460"/>
      <c r="S90" s="460"/>
      <c r="T90" s="460"/>
      <c r="U90" s="356"/>
      <c r="V90" s="570"/>
      <c r="W90" s="571"/>
      <c r="X90" s="568">
        <f t="shared" si="2"/>
        <v>0</v>
      </c>
      <c r="Y90" s="569"/>
      <c r="AD90" s="86" t="str">
        <f t="shared" si="3"/>
        <v/>
      </c>
    </row>
    <row r="91" spans="2:30" ht="42.75" customHeight="1" x14ac:dyDescent="0.25">
      <c r="B91" s="233" t="s">
        <v>108</v>
      </c>
      <c r="C91" s="465"/>
      <c r="D91" s="466"/>
      <c r="E91" s="466"/>
      <c r="F91" s="467"/>
      <c r="G91" s="471"/>
      <c r="H91" s="472"/>
      <c r="I91" s="472"/>
      <c r="J91" s="472"/>
      <c r="K91" s="472"/>
      <c r="L91" s="473"/>
      <c r="M91" s="235"/>
      <c r="N91" s="235"/>
      <c r="P91" s="459"/>
      <c r="Q91" s="460"/>
      <c r="R91" s="460"/>
      <c r="S91" s="460"/>
      <c r="T91" s="460"/>
      <c r="U91" s="356"/>
      <c r="V91" s="570"/>
      <c r="W91" s="571"/>
      <c r="X91" s="568">
        <f t="shared" si="2"/>
        <v>0</v>
      </c>
      <c r="Y91" s="569"/>
      <c r="AD91" s="86" t="str">
        <f t="shared" si="3"/>
        <v/>
      </c>
    </row>
    <row r="92" spans="2:30" ht="42.75" customHeight="1" x14ac:dyDescent="0.25">
      <c r="B92" s="233" t="s">
        <v>109</v>
      </c>
      <c r="C92" s="465"/>
      <c r="D92" s="466"/>
      <c r="E92" s="466"/>
      <c r="F92" s="467"/>
      <c r="G92" s="471"/>
      <c r="H92" s="472"/>
      <c r="I92" s="472"/>
      <c r="J92" s="472"/>
      <c r="K92" s="472"/>
      <c r="L92" s="473"/>
      <c r="M92" s="235"/>
      <c r="N92" s="235"/>
      <c r="P92" s="459"/>
      <c r="Q92" s="460"/>
      <c r="R92" s="460"/>
      <c r="S92" s="460"/>
      <c r="T92" s="460"/>
      <c r="U92" s="356"/>
      <c r="V92" s="570"/>
      <c r="W92" s="571"/>
      <c r="X92" s="568">
        <f t="shared" si="2"/>
        <v>0</v>
      </c>
      <c r="Y92" s="569"/>
      <c r="AD92" s="86" t="str">
        <f t="shared" si="3"/>
        <v/>
      </c>
    </row>
    <row r="93" spans="2:30" ht="42.75" customHeight="1" x14ac:dyDescent="0.25">
      <c r="B93" s="233" t="s">
        <v>110</v>
      </c>
      <c r="C93" s="465"/>
      <c r="D93" s="466"/>
      <c r="E93" s="466"/>
      <c r="F93" s="467"/>
      <c r="G93" s="471"/>
      <c r="H93" s="472"/>
      <c r="I93" s="472"/>
      <c r="J93" s="472"/>
      <c r="K93" s="472"/>
      <c r="L93" s="473"/>
      <c r="M93" s="235"/>
      <c r="N93" s="235"/>
      <c r="P93" s="459"/>
      <c r="Q93" s="460"/>
      <c r="R93" s="460"/>
      <c r="S93" s="460"/>
      <c r="T93" s="460"/>
      <c r="U93" s="356"/>
      <c r="V93" s="570"/>
      <c r="W93" s="571"/>
      <c r="X93" s="568">
        <f t="shared" si="2"/>
        <v>0</v>
      </c>
      <c r="Y93" s="569"/>
      <c r="AD93" s="86" t="str">
        <f t="shared" si="3"/>
        <v/>
      </c>
    </row>
    <row r="94" spans="2:30" ht="42.75" customHeight="1" x14ac:dyDescent="0.25">
      <c r="B94" s="233" t="s">
        <v>111</v>
      </c>
      <c r="C94" s="465"/>
      <c r="D94" s="466"/>
      <c r="E94" s="466"/>
      <c r="F94" s="467"/>
      <c r="G94" s="471"/>
      <c r="H94" s="472"/>
      <c r="I94" s="472"/>
      <c r="J94" s="472"/>
      <c r="K94" s="472"/>
      <c r="L94" s="473"/>
      <c r="M94" s="235"/>
      <c r="N94" s="235"/>
      <c r="P94" s="459"/>
      <c r="Q94" s="460"/>
      <c r="R94" s="460"/>
      <c r="S94" s="460"/>
      <c r="T94" s="460"/>
      <c r="U94" s="356"/>
      <c r="V94" s="570"/>
      <c r="W94" s="571"/>
      <c r="X94" s="568">
        <f t="shared" si="2"/>
        <v>0</v>
      </c>
      <c r="Y94" s="569"/>
      <c r="AD94" s="86" t="str">
        <f t="shared" si="3"/>
        <v/>
      </c>
    </row>
    <row r="95" spans="2:30" ht="42.75" customHeight="1" x14ac:dyDescent="0.25">
      <c r="B95" s="233" t="s">
        <v>112</v>
      </c>
      <c r="C95" s="465"/>
      <c r="D95" s="466"/>
      <c r="E95" s="466"/>
      <c r="F95" s="467"/>
      <c r="G95" s="471"/>
      <c r="H95" s="472"/>
      <c r="I95" s="472"/>
      <c r="J95" s="472"/>
      <c r="K95" s="472"/>
      <c r="L95" s="473"/>
      <c r="M95" s="235"/>
      <c r="N95" s="235"/>
      <c r="P95" s="459"/>
      <c r="Q95" s="460"/>
      <c r="R95" s="460"/>
      <c r="S95" s="460"/>
      <c r="T95" s="460"/>
      <c r="U95" s="356"/>
      <c r="V95" s="570"/>
      <c r="W95" s="571"/>
      <c r="X95" s="568">
        <f t="shared" si="2"/>
        <v>0</v>
      </c>
      <c r="Y95" s="569"/>
      <c r="AD95" s="86" t="str">
        <f t="shared" si="3"/>
        <v/>
      </c>
    </row>
    <row r="96" spans="2:30" ht="42.75" customHeight="1" x14ac:dyDescent="0.25">
      <c r="B96" s="233" t="s">
        <v>113</v>
      </c>
      <c r="C96" s="465"/>
      <c r="D96" s="466"/>
      <c r="E96" s="466"/>
      <c r="F96" s="467"/>
      <c r="G96" s="471"/>
      <c r="H96" s="472"/>
      <c r="I96" s="472"/>
      <c r="J96" s="472"/>
      <c r="K96" s="472"/>
      <c r="L96" s="473"/>
      <c r="M96" s="235"/>
      <c r="N96" s="235"/>
      <c r="P96" s="459"/>
      <c r="Q96" s="460"/>
      <c r="R96" s="460"/>
      <c r="S96" s="460"/>
      <c r="T96" s="460"/>
      <c r="U96" s="356"/>
      <c r="V96" s="570"/>
      <c r="W96" s="571"/>
      <c r="X96" s="568">
        <f t="shared" si="2"/>
        <v>0</v>
      </c>
      <c r="Y96" s="569"/>
      <c r="AD96" s="86" t="str">
        <f t="shared" si="3"/>
        <v/>
      </c>
    </row>
    <row r="97" spans="2:30" ht="42.75" customHeight="1" x14ac:dyDescent="0.25">
      <c r="B97" s="233" t="s">
        <v>114</v>
      </c>
      <c r="C97" s="465"/>
      <c r="D97" s="466"/>
      <c r="E97" s="466"/>
      <c r="F97" s="467"/>
      <c r="G97" s="471"/>
      <c r="H97" s="472"/>
      <c r="I97" s="472"/>
      <c r="J97" s="472"/>
      <c r="K97" s="472"/>
      <c r="L97" s="473"/>
      <c r="M97" s="235"/>
      <c r="N97" s="235"/>
      <c r="P97" s="459"/>
      <c r="Q97" s="460"/>
      <c r="R97" s="460"/>
      <c r="S97" s="460"/>
      <c r="T97" s="460"/>
      <c r="U97" s="356"/>
      <c r="V97" s="570"/>
      <c r="W97" s="571"/>
      <c r="X97" s="568">
        <f t="shared" si="2"/>
        <v>0</v>
      </c>
      <c r="Y97" s="569"/>
      <c r="AD97" s="86" t="str">
        <f t="shared" si="3"/>
        <v/>
      </c>
    </row>
    <row r="98" spans="2:30" ht="42.75" customHeight="1" x14ac:dyDescent="0.25">
      <c r="B98" s="233" t="s">
        <v>115</v>
      </c>
      <c r="C98" s="465"/>
      <c r="D98" s="466"/>
      <c r="E98" s="466"/>
      <c r="F98" s="467"/>
      <c r="G98" s="471"/>
      <c r="H98" s="472"/>
      <c r="I98" s="472"/>
      <c r="J98" s="472"/>
      <c r="K98" s="472"/>
      <c r="L98" s="473"/>
      <c r="M98" s="235"/>
      <c r="N98" s="235"/>
      <c r="P98" s="459"/>
      <c r="Q98" s="460"/>
      <c r="R98" s="460"/>
      <c r="S98" s="460"/>
      <c r="T98" s="460"/>
      <c r="U98" s="356"/>
      <c r="V98" s="570"/>
      <c r="W98" s="571"/>
      <c r="X98" s="568">
        <f t="shared" si="2"/>
        <v>0</v>
      </c>
      <c r="Y98" s="569"/>
      <c r="AD98" s="86" t="str">
        <f t="shared" si="3"/>
        <v/>
      </c>
    </row>
    <row r="99" spans="2:30" ht="42.75" customHeight="1" x14ac:dyDescent="0.25">
      <c r="B99" s="233" t="s">
        <v>116</v>
      </c>
      <c r="C99" s="465"/>
      <c r="D99" s="466"/>
      <c r="E99" s="466"/>
      <c r="F99" s="467"/>
      <c r="G99" s="471"/>
      <c r="H99" s="472"/>
      <c r="I99" s="472"/>
      <c r="J99" s="472"/>
      <c r="K99" s="472"/>
      <c r="L99" s="473"/>
      <c r="M99" s="235"/>
      <c r="N99" s="235"/>
      <c r="P99" s="459"/>
      <c r="Q99" s="460"/>
      <c r="R99" s="460"/>
      <c r="S99" s="460"/>
      <c r="T99" s="460"/>
      <c r="U99" s="356"/>
      <c r="V99" s="570"/>
      <c r="W99" s="571"/>
      <c r="X99" s="568">
        <f t="shared" si="2"/>
        <v>0</v>
      </c>
      <c r="Y99" s="569"/>
      <c r="AD99" s="86" t="str">
        <f t="shared" si="3"/>
        <v/>
      </c>
    </row>
    <row r="100" spans="2:30" ht="42.75" customHeight="1" x14ac:dyDescent="0.25">
      <c r="B100" s="233" t="s">
        <v>117</v>
      </c>
      <c r="C100" s="465"/>
      <c r="D100" s="466"/>
      <c r="E100" s="466"/>
      <c r="F100" s="467"/>
      <c r="G100" s="471"/>
      <c r="H100" s="472"/>
      <c r="I100" s="472"/>
      <c r="J100" s="472"/>
      <c r="K100" s="472"/>
      <c r="L100" s="473"/>
      <c r="M100" s="235"/>
      <c r="N100" s="235"/>
      <c r="P100" s="459"/>
      <c r="Q100" s="460"/>
      <c r="R100" s="460"/>
      <c r="S100" s="460"/>
      <c r="T100" s="460"/>
      <c r="U100" s="356"/>
      <c r="V100" s="570"/>
      <c r="W100" s="571"/>
      <c r="X100" s="568">
        <f t="shared" si="2"/>
        <v>0</v>
      </c>
      <c r="Y100" s="569"/>
      <c r="AD100" s="86" t="str">
        <f t="shared" si="3"/>
        <v/>
      </c>
    </row>
    <row r="101" spans="2:30" ht="42.75" customHeight="1" x14ac:dyDescent="0.25">
      <c r="B101" s="233" t="s">
        <v>118</v>
      </c>
      <c r="C101" s="465"/>
      <c r="D101" s="466"/>
      <c r="E101" s="466"/>
      <c r="F101" s="467"/>
      <c r="G101" s="471"/>
      <c r="H101" s="472"/>
      <c r="I101" s="472"/>
      <c r="J101" s="472"/>
      <c r="K101" s="472"/>
      <c r="L101" s="473"/>
      <c r="M101" s="235"/>
      <c r="N101" s="235"/>
      <c r="P101" s="459"/>
      <c r="Q101" s="460"/>
      <c r="R101" s="460"/>
      <c r="S101" s="460"/>
      <c r="T101" s="460"/>
      <c r="U101" s="356"/>
      <c r="V101" s="570"/>
      <c r="W101" s="571"/>
      <c r="X101" s="568">
        <f t="shared" si="2"/>
        <v>0</v>
      </c>
      <c r="Y101" s="569"/>
      <c r="AD101" s="86" t="str">
        <f t="shared" si="3"/>
        <v/>
      </c>
    </row>
    <row r="102" spans="2:30" ht="42.75" customHeight="1" x14ac:dyDescent="0.25">
      <c r="B102" s="233" t="s">
        <v>119</v>
      </c>
      <c r="C102" s="465"/>
      <c r="D102" s="466"/>
      <c r="E102" s="466"/>
      <c r="F102" s="467"/>
      <c r="G102" s="471"/>
      <c r="H102" s="472"/>
      <c r="I102" s="472"/>
      <c r="J102" s="472"/>
      <c r="K102" s="472"/>
      <c r="L102" s="473"/>
      <c r="M102" s="235"/>
      <c r="N102" s="235"/>
      <c r="P102" s="459"/>
      <c r="Q102" s="460"/>
      <c r="R102" s="460"/>
      <c r="S102" s="460"/>
      <c r="T102" s="460"/>
      <c r="U102" s="356"/>
      <c r="V102" s="570"/>
      <c r="W102" s="571"/>
      <c r="X102" s="568">
        <f t="shared" si="2"/>
        <v>0</v>
      </c>
      <c r="Y102" s="569"/>
      <c r="AD102" s="86" t="str">
        <f t="shared" si="3"/>
        <v/>
      </c>
    </row>
    <row r="103" spans="2:30" ht="42.75" customHeight="1" x14ac:dyDescent="0.25">
      <c r="B103" s="233" t="s">
        <v>120</v>
      </c>
      <c r="C103" s="465"/>
      <c r="D103" s="466"/>
      <c r="E103" s="466"/>
      <c r="F103" s="467"/>
      <c r="G103" s="471"/>
      <c r="H103" s="472"/>
      <c r="I103" s="472"/>
      <c r="J103" s="472"/>
      <c r="K103" s="472"/>
      <c r="L103" s="473"/>
      <c r="M103" s="235"/>
      <c r="N103" s="235"/>
      <c r="P103" s="459"/>
      <c r="Q103" s="460"/>
      <c r="R103" s="460"/>
      <c r="S103" s="460"/>
      <c r="T103" s="460"/>
      <c r="U103" s="356"/>
      <c r="V103" s="570"/>
      <c r="W103" s="571"/>
      <c r="X103" s="568">
        <f t="shared" si="2"/>
        <v>0</v>
      </c>
      <c r="Y103" s="569"/>
      <c r="AD103" s="86" t="str">
        <f t="shared" si="3"/>
        <v/>
      </c>
    </row>
    <row r="104" spans="2:30" ht="42.75" customHeight="1" x14ac:dyDescent="0.25">
      <c r="B104" s="233" t="s">
        <v>121</v>
      </c>
      <c r="C104" s="465"/>
      <c r="D104" s="466"/>
      <c r="E104" s="466"/>
      <c r="F104" s="467"/>
      <c r="G104" s="471"/>
      <c r="H104" s="472"/>
      <c r="I104" s="472"/>
      <c r="J104" s="472"/>
      <c r="K104" s="472"/>
      <c r="L104" s="473"/>
      <c r="M104" s="235"/>
      <c r="N104" s="235"/>
      <c r="P104" s="459"/>
      <c r="Q104" s="460"/>
      <c r="R104" s="460"/>
      <c r="S104" s="460"/>
      <c r="T104" s="460"/>
      <c r="U104" s="356"/>
      <c r="V104" s="570"/>
      <c r="W104" s="571"/>
      <c r="X104" s="568">
        <f t="shared" si="2"/>
        <v>0</v>
      </c>
      <c r="Y104" s="569"/>
      <c r="AD104" s="86" t="str">
        <f t="shared" si="3"/>
        <v/>
      </c>
    </row>
    <row r="105" spans="2:30" ht="42.75" customHeight="1" x14ac:dyDescent="0.25">
      <c r="B105" s="233" t="s">
        <v>122</v>
      </c>
      <c r="C105" s="465"/>
      <c r="D105" s="466"/>
      <c r="E105" s="466"/>
      <c r="F105" s="467"/>
      <c r="G105" s="471"/>
      <c r="H105" s="472"/>
      <c r="I105" s="472"/>
      <c r="J105" s="472"/>
      <c r="K105" s="472"/>
      <c r="L105" s="473"/>
      <c r="M105" s="235"/>
      <c r="N105" s="235"/>
      <c r="P105" s="459"/>
      <c r="Q105" s="460"/>
      <c r="R105" s="460"/>
      <c r="S105" s="460"/>
      <c r="T105" s="460"/>
      <c r="U105" s="356"/>
      <c r="V105" s="570"/>
      <c r="W105" s="571"/>
      <c r="X105" s="568">
        <f t="shared" si="2"/>
        <v>0</v>
      </c>
      <c r="Y105" s="569"/>
      <c r="AD105" s="86" t="str">
        <f t="shared" si="3"/>
        <v/>
      </c>
    </row>
    <row r="106" spans="2:30" ht="42.75" customHeight="1" x14ac:dyDescent="0.25">
      <c r="B106" s="233" t="s">
        <v>123</v>
      </c>
      <c r="C106" s="465"/>
      <c r="D106" s="466"/>
      <c r="E106" s="466"/>
      <c r="F106" s="467"/>
      <c r="G106" s="471"/>
      <c r="H106" s="472"/>
      <c r="I106" s="472"/>
      <c r="J106" s="472"/>
      <c r="K106" s="472"/>
      <c r="L106" s="473"/>
      <c r="M106" s="235"/>
      <c r="N106" s="235"/>
      <c r="P106" s="459"/>
      <c r="Q106" s="460"/>
      <c r="R106" s="460"/>
      <c r="S106" s="460"/>
      <c r="T106" s="460"/>
      <c r="U106" s="356"/>
      <c r="V106" s="570"/>
      <c r="W106" s="571"/>
      <c r="X106" s="568">
        <f t="shared" si="2"/>
        <v>0</v>
      </c>
      <c r="Y106" s="569"/>
      <c r="AD106" s="86" t="str">
        <f t="shared" si="3"/>
        <v/>
      </c>
    </row>
    <row r="107" spans="2:30" ht="42.75" customHeight="1" x14ac:dyDescent="0.25">
      <c r="B107" s="233" t="s">
        <v>124</v>
      </c>
      <c r="C107" s="465"/>
      <c r="D107" s="466"/>
      <c r="E107" s="466"/>
      <c r="F107" s="467"/>
      <c r="G107" s="471"/>
      <c r="H107" s="472"/>
      <c r="I107" s="472"/>
      <c r="J107" s="472"/>
      <c r="K107" s="472"/>
      <c r="L107" s="473"/>
      <c r="M107" s="235"/>
      <c r="N107" s="235"/>
      <c r="P107" s="459"/>
      <c r="Q107" s="460"/>
      <c r="R107" s="460"/>
      <c r="S107" s="460"/>
      <c r="T107" s="460"/>
      <c r="U107" s="356"/>
      <c r="V107" s="570"/>
      <c r="W107" s="571"/>
      <c r="X107" s="568">
        <f t="shared" si="2"/>
        <v>0</v>
      </c>
      <c r="Y107" s="569"/>
      <c r="AD107" s="86" t="str">
        <f t="shared" si="3"/>
        <v/>
      </c>
    </row>
    <row r="108" spans="2:30" ht="42.75" customHeight="1" x14ac:dyDescent="0.25">
      <c r="B108" s="233" t="s">
        <v>125</v>
      </c>
      <c r="C108" s="465"/>
      <c r="D108" s="466"/>
      <c r="E108" s="466"/>
      <c r="F108" s="467"/>
      <c r="G108" s="471"/>
      <c r="H108" s="472"/>
      <c r="I108" s="472"/>
      <c r="J108" s="472"/>
      <c r="K108" s="472"/>
      <c r="L108" s="473"/>
      <c r="M108" s="235"/>
      <c r="N108" s="235"/>
      <c r="P108" s="459"/>
      <c r="Q108" s="460"/>
      <c r="R108" s="460"/>
      <c r="S108" s="460"/>
      <c r="T108" s="460"/>
      <c r="U108" s="356"/>
      <c r="V108" s="570"/>
      <c r="W108" s="571"/>
      <c r="X108" s="568">
        <f t="shared" si="2"/>
        <v>0</v>
      </c>
      <c r="Y108" s="569"/>
      <c r="AD108" s="86" t="str">
        <f t="shared" si="3"/>
        <v/>
      </c>
    </row>
    <row r="109" spans="2:30" ht="42.75" customHeight="1" x14ac:dyDescent="0.25">
      <c r="B109" s="233" t="s">
        <v>126</v>
      </c>
      <c r="C109" s="465"/>
      <c r="D109" s="466"/>
      <c r="E109" s="466"/>
      <c r="F109" s="467"/>
      <c r="G109" s="471"/>
      <c r="H109" s="472"/>
      <c r="I109" s="472"/>
      <c r="J109" s="472"/>
      <c r="K109" s="472"/>
      <c r="L109" s="473"/>
      <c r="M109" s="235"/>
      <c r="N109" s="235"/>
      <c r="P109" s="459"/>
      <c r="Q109" s="460"/>
      <c r="R109" s="460"/>
      <c r="S109" s="460"/>
      <c r="T109" s="460"/>
      <c r="U109" s="356"/>
      <c r="V109" s="570"/>
      <c r="W109" s="571"/>
      <c r="X109" s="568">
        <f t="shared" si="2"/>
        <v>0</v>
      </c>
      <c r="Y109" s="569"/>
      <c r="AD109" s="86" t="str">
        <f t="shared" si="3"/>
        <v/>
      </c>
    </row>
    <row r="110" spans="2:30" ht="7.5" customHeight="1" x14ac:dyDescent="0.25">
      <c r="C110" s="1"/>
      <c r="H110" s="20"/>
      <c r="P110" s="220"/>
      <c r="Q110" s="220"/>
      <c r="R110" s="220"/>
      <c r="X110" s="221"/>
      <c r="Y110" s="221"/>
      <c r="Z110" s="27"/>
      <c r="AA110" s="27"/>
    </row>
    <row r="111" spans="2:30" ht="30.75" customHeight="1" x14ac:dyDescent="0.25">
      <c r="B111" s="237"/>
      <c r="C111" s="105"/>
      <c r="D111" s="105"/>
      <c r="E111" s="105"/>
      <c r="P111" s="220"/>
      <c r="Q111" s="220"/>
      <c r="R111" s="220"/>
      <c r="U111" s="27"/>
      <c r="V111" s="27"/>
      <c r="W111" s="230" t="s">
        <v>127</v>
      </c>
      <c r="X111" s="479">
        <f>SUM(X50:Y109)</f>
        <v>0</v>
      </c>
      <c r="Y111" s="480"/>
      <c r="Z111" s="27"/>
      <c r="AA111" s="27"/>
    </row>
    <row r="112" spans="2:30" ht="7.5" customHeight="1" x14ac:dyDescent="0.25">
      <c r="C112" s="1"/>
      <c r="H112" s="20"/>
      <c r="P112" s="57"/>
      <c r="Q112" s="57"/>
      <c r="R112" s="57"/>
      <c r="Z112" s="27"/>
      <c r="AA112" s="27"/>
    </row>
    <row r="113" spans="1:43" ht="13.5" customHeight="1" x14ac:dyDescent="0.25">
      <c r="A113" s="175"/>
      <c r="B113" s="27"/>
      <c r="C113" s="27"/>
      <c r="D113" s="27"/>
      <c r="E113" s="27"/>
      <c r="F113" s="27"/>
      <c r="G113" s="27"/>
      <c r="H113" s="27"/>
      <c r="I113" s="27"/>
      <c r="J113" s="27"/>
      <c r="P113" s="27"/>
      <c r="Q113" s="27"/>
      <c r="R113" s="27"/>
      <c r="S113" s="218"/>
      <c r="T113" s="218"/>
      <c r="X113" s="58"/>
      <c r="Y113" s="229"/>
      <c r="Z113" s="218"/>
      <c r="AA113" s="27"/>
    </row>
    <row r="114" spans="1:43" ht="32.25" customHeight="1" x14ac:dyDescent="0.25">
      <c r="A114" s="175"/>
      <c r="B114" s="27"/>
      <c r="C114" s="27"/>
      <c r="D114" s="27"/>
      <c r="E114" s="27"/>
      <c r="F114" s="27"/>
      <c r="G114" s="27"/>
      <c r="H114" s="27"/>
      <c r="I114" s="27"/>
      <c r="J114" s="27"/>
      <c r="P114" s="27"/>
      <c r="Q114" s="27"/>
      <c r="R114" s="27"/>
      <c r="S114" s="218"/>
      <c r="T114" s="218"/>
      <c r="Z114" s="218"/>
      <c r="AA114" s="27"/>
    </row>
    <row r="115" spans="1:43" ht="40.5" customHeight="1" x14ac:dyDescent="0.25">
      <c r="B115" s="474" t="s">
        <v>128</v>
      </c>
      <c r="C115" s="474"/>
      <c r="D115" s="474"/>
      <c r="E115" s="474"/>
      <c r="F115" s="27"/>
      <c r="G115" s="27"/>
      <c r="H115" s="27"/>
      <c r="I115" s="27"/>
      <c r="J115" s="27"/>
      <c r="P115" s="572" t="s">
        <v>59</v>
      </c>
      <c r="Q115" s="572"/>
      <c r="R115" s="54"/>
      <c r="S115" s="54"/>
      <c r="T115" s="54"/>
    </row>
    <row r="116" spans="1:43" ht="96.75" customHeight="1" x14ac:dyDescent="0.25">
      <c r="B116" s="227" t="s">
        <v>129</v>
      </c>
      <c r="C116" s="468" t="s">
        <v>130</v>
      </c>
      <c r="D116" s="469"/>
      <c r="E116" s="469"/>
      <c r="F116" s="470"/>
      <c r="G116" s="468" t="s">
        <v>131</v>
      </c>
      <c r="H116" s="469"/>
      <c r="I116" s="469"/>
      <c r="J116" s="469"/>
      <c r="K116" s="469"/>
      <c r="L116" s="470"/>
      <c r="M116" s="475" t="s">
        <v>63</v>
      </c>
      <c r="N116" s="476"/>
      <c r="P116" s="592" t="s">
        <v>132</v>
      </c>
      <c r="Q116" s="540"/>
      <c r="R116" s="540"/>
      <c r="S116" s="540"/>
      <c r="T116" s="540"/>
      <c r="U116" s="593"/>
      <c r="V116" s="344" t="s">
        <v>133</v>
      </c>
      <c r="W116" s="343" t="s">
        <v>134</v>
      </c>
      <c r="X116" s="592" t="s">
        <v>66</v>
      </c>
      <c r="Y116" s="593"/>
    </row>
    <row r="117" spans="1:43" ht="43.5" customHeight="1" x14ac:dyDescent="0.25">
      <c r="B117" s="233" t="s">
        <v>67</v>
      </c>
      <c r="C117" s="465" t="s">
        <v>135</v>
      </c>
      <c r="D117" s="466"/>
      <c r="E117" s="466"/>
      <c r="F117" s="467"/>
      <c r="G117" s="465"/>
      <c r="H117" s="466"/>
      <c r="I117" s="466"/>
      <c r="J117" s="466"/>
      <c r="K117" s="466"/>
      <c r="L117" s="467"/>
      <c r="M117" s="463"/>
      <c r="N117" s="464"/>
      <c r="P117" s="481"/>
      <c r="Q117" s="482"/>
      <c r="R117" s="482"/>
      <c r="S117" s="482"/>
      <c r="T117" s="482"/>
      <c r="U117" s="483"/>
      <c r="V117" s="345"/>
      <c r="W117" s="342"/>
      <c r="X117" s="484">
        <f>IF(V117="",W117*1,V117*W117)</f>
        <v>0</v>
      </c>
      <c r="Y117" s="485"/>
      <c r="Z117" s="349"/>
      <c r="AA117" s="86"/>
      <c r="AB117" s="86"/>
      <c r="AC117" s="86"/>
      <c r="AD117" s="86" t="str">
        <f>IF(OR(C117="Välj tjänst",C117=""),"",B117&amp;" "&amp;C117)</f>
        <v/>
      </c>
      <c r="AE117" s="86"/>
      <c r="AF117" s="86"/>
      <c r="AG117" s="86"/>
      <c r="AH117" s="86"/>
      <c r="AI117" s="86"/>
      <c r="AJ117" s="86"/>
      <c r="AK117" s="86"/>
      <c r="AL117" s="86"/>
      <c r="AM117" s="86"/>
      <c r="AN117" s="86"/>
      <c r="AO117" s="86"/>
      <c r="AP117" s="86"/>
      <c r="AQ117" s="86"/>
    </row>
    <row r="118" spans="1:43" ht="42.75" customHeight="1" x14ac:dyDescent="0.25">
      <c r="B118" s="233" t="s">
        <v>68</v>
      </c>
      <c r="C118" s="465" t="s">
        <v>135</v>
      </c>
      <c r="D118" s="466"/>
      <c r="E118" s="466"/>
      <c r="F118" s="467"/>
      <c r="G118" s="465"/>
      <c r="H118" s="466"/>
      <c r="I118" s="466"/>
      <c r="J118" s="466"/>
      <c r="K118" s="466"/>
      <c r="L118" s="467"/>
      <c r="M118" s="463"/>
      <c r="N118" s="464"/>
      <c r="P118" s="481"/>
      <c r="Q118" s="482"/>
      <c r="R118" s="482"/>
      <c r="S118" s="482"/>
      <c r="T118" s="482"/>
      <c r="U118" s="483"/>
      <c r="V118" s="345"/>
      <c r="W118" s="342"/>
      <c r="X118" s="484">
        <f t="shared" ref="X118:X131" si="4">IF(V118="",W118*1,V118*W118)</f>
        <v>0</v>
      </c>
      <c r="Y118" s="485"/>
      <c r="AD118" s="86" t="str">
        <f t="shared" ref="AD118:AD181" si="5">IF(OR(C118="Välj tjänst",C118=""),"",B118&amp;" "&amp;C118)</f>
        <v/>
      </c>
    </row>
    <row r="119" spans="1:43" ht="42.75" customHeight="1" x14ac:dyDescent="0.25">
      <c r="B119" s="233" t="s">
        <v>69</v>
      </c>
      <c r="C119" s="465" t="s">
        <v>135</v>
      </c>
      <c r="D119" s="466"/>
      <c r="E119" s="466"/>
      <c r="F119" s="467"/>
      <c r="G119" s="465"/>
      <c r="H119" s="466"/>
      <c r="I119" s="466"/>
      <c r="J119" s="466"/>
      <c r="K119" s="466"/>
      <c r="L119" s="467"/>
      <c r="M119" s="463"/>
      <c r="N119" s="464"/>
      <c r="P119" s="481"/>
      <c r="Q119" s="482"/>
      <c r="R119" s="482"/>
      <c r="S119" s="482"/>
      <c r="T119" s="482"/>
      <c r="U119" s="483"/>
      <c r="V119" s="345"/>
      <c r="W119" s="342"/>
      <c r="X119" s="484">
        <f t="shared" si="4"/>
        <v>0</v>
      </c>
      <c r="Y119" s="485"/>
      <c r="AD119" s="86" t="str">
        <f t="shared" si="5"/>
        <v/>
      </c>
    </row>
    <row r="120" spans="1:43" ht="42.75" customHeight="1" x14ac:dyDescent="0.25">
      <c r="B120" s="233" t="s">
        <v>70</v>
      </c>
      <c r="C120" s="465" t="s">
        <v>135</v>
      </c>
      <c r="D120" s="466"/>
      <c r="E120" s="466"/>
      <c r="F120" s="467"/>
      <c r="G120" s="465"/>
      <c r="H120" s="466"/>
      <c r="I120" s="466"/>
      <c r="J120" s="466"/>
      <c r="K120" s="466"/>
      <c r="L120" s="467"/>
      <c r="M120" s="463"/>
      <c r="N120" s="464"/>
      <c r="P120" s="481"/>
      <c r="Q120" s="482"/>
      <c r="R120" s="482"/>
      <c r="S120" s="482"/>
      <c r="T120" s="482"/>
      <c r="U120" s="483"/>
      <c r="V120" s="345"/>
      <c r="W120" s="342"/>
      <c r="X120" s="484">
        <f t="shared" si="4"/>
        <v>0</v>
      </c>
      <c r="Y120" s="485"/>
      <c r="AD120" s="86" t="str">
        <f t="shared" si="5"/>
        <v/>
      </c>
    </row>
    <row r="121" spans="1:43" ht="42.75" customHeight="1" x14ac:dyDescent="0.25">
      <c r="B121" s="233" t="s">
        <v>71</v>
      </c>
      <c r="C121" s="465" t="s">
        <v>135</v>
      </c>
      <c r="D121" s="466"/>
      <c r="E121" s="466"/>
      <c r="F121" s="467"/>
      <c r="G121" s="465"/>
      <c r="H121" s="466"/>
      <c r="I121" s="466"/>
      <c r="J121" s="466"/>
      <c r="K121" s="466"/>
      <c r="L121" s="467"/>
      <c r="M121" s="463"/>
      <c r="N121" s="464"/>
      <c r="P121" s="481"/>
      <c r="Q121" s="482"/>
      <c r="R121" s="482"/>
      <c r="S121" s="482"/>
      <c r="T121" s="482"/>
      <c r="U121" s="483"/>
      <c r="V121" s="345"/>
      <c r="W121" s="342"/>
      <c r="X121" s="484">
        <f t="shared" si="4"/>
        <v>0</v>
      </c>
      <c r="Y121" s="485"/>
      <c r="AD121" s="86" t="str">
        <f t="shared" si="5"/>
        <v/>
      </c>
    </row>
    <row r="122" spans="1:43" ht="42.75" customHeight="1" x14ac:dyDescent="0.25">
      <c r="B122" s="233" t="s">
        <v>72</v>
      </c>
      <c r="C122" s="465" t="s">
        <v>135</v>
      </c>
      <c r="D122" s="466"/>
      <c r="E122" s="466"/>
      <c r="F122" s="467"/>
      <c r="G122" s="465"/>
      <c r="H122" s="466"/>
      <c r="I122" s="466"/>
      <c r="J122" s="466"/>
      <c r="K122" s="466"/>
      <c r="L122" s="467"/>
      <c r="M122" s="463"/>
      <c r="N122" s="464"/>
      <c r="P122" s="481"/>
      <c r="Q122" s="482"/>
      <c r="R122" s="482"/>
      <c r="S122" s="482"/>
      <c r="T122" s="482"/>
      <c r="U122" s="483"/>
      <c r="V122" s="345"/>
      <c r="W122" s="342"/>
      <c r="X122" s="484">
        <f t="shared" si="4"/>
        <v>0</v>
      </c>
      <c r="Y122" s="485"/>
      <c r="AD122" s="86" t="str">
        <f t="shared" si="5"/>
        <v/>
      </c>
    </row>
    <row r="123" spans="1:43" ht="42.75" customHeight="1" x14ac:dyDescent="0.25">
      <c r="B123" s="233" t="s">
        <v>73</v>
      </c>
      <c r="C123" s="465" t="s">
        <v>135</v>
      </c>
      <c r="D123" s="466"/>
      <c r="E123" s="466"/>
      <c r="F123" s="467"/>
      <c r="G123" s="465"/>
      <c r="H123" s="466"/>
      <c r="I123" s="466"/>
      <c r="J123" s="466"/>
      <c r="K123" s="466"/>
      <c r="L123" s="467"/>
      <c r="M123" s="463"/>
      <c r="N123" s="464"/>
      <c r="P123" s="481"/>
      <c r="Q123" s="482"/>
      <c r="R123" s="482"/>
      <c r="S123" s="482"/>
      <c r="T123" s="482"/>
      <c r="U123" s="483"/>
      <c r="V123" s="345"/>
      <c r="W123" s="342"/>
      <c r="X123" s="484">
        <f t="shared" si="4"/>
        <v>0</v>
      </c>
      <c r="Y123" s="485"/>
      <c r="AD123" s="86" t="str">
        <f t="shared" si="5"/>
        <v/>
      </c>
    </row>
    <row r="124" spans="1:43" ht="42.75" customHeight="1" x14ac:dyDescent="0.25">
      <c r="B124" s="233" t="s">
        <v>74</v>
      </c>
      <c r="C124" s="465" t="s">
        <v>135</v>
      </c>
      <c r="D124" s="466"/>
      <c r="E124" s="466"/>
      <c r="F124" s="467"/>
      <c r="G124" s="465"/>
      <c r="H124" s="466"/>
      <c r="I124" s="466"/>
      <c r="J124" s="466"/>
      <c r="K124" s="466"/>
      <c r="L124" s="467"/>
      <c r="M124" s="463"/>
      <c r="N124" s="464"/>
      <c r="P124" s="481"/>
      <c r="Q124" s="482"/>
      <c r="R124" s="482"/>
      <c r="S124" s="482"/>
      <c r="T124" s="482"/>
      <c r="U124" s="483"/>
      <c r="V124" s="345"/>
      <c r="W124" s="342"/>
      <c r="X124" s="484">
        <f t="shared" si="4"/>
        <v>0</v>
      </c>
      <c r="Y124" s="485"/>
      <c r="AD124" s="86" t="str">
        <f t="shared" si="5"/>
        <v/>
      </c>
    </row>
    <row r="125" spans="1:43" ht="42.75" customHeight="1" x14ac:dyDescent="0.25">
      <c r="B125" s="233" t="s">
        <v>75</v>
      </c>
      <c r="C125" s="465" t="s">
        <v>135</v>
      </c>
      <c r="D125" s="466"/>
      <c r="E125" s="466"/>
      <c r="F125" s="467"/>
      <c r="G125" s="465"/>
      <c r="H125" s="466"/>
      <c r="I125" s="466"/>
      <c r="J125" s="466"/>
      <c r="K125" s="466"/>
      <c r="L125" s="467"/>
      <c r="M125" s="463"/>
      <c r="N125" s="464"/>
      <c r="P125" s="481"/>
      <c r="Q125" s="482"/>
      <c r="R125" s="482"/>
      <c r="S125" s="482"/>
      <c r="T125" s="482"/>
      <c r="U125" s="483"/>
      <c r="V125" s="345"/>
      <c r="W125" s="342"/>
      <c r="X125" s="484">
        <f t="shared" si="4"/>
        <v>0</v>
      </c>
      <c r="Y125" s="485"/>
      <c r="AD125" s="86" t="str">
        <f t="shared" si="5"/>
        <v/>
      </c>
    </row>
    <row r="126" spans="1:43" ht="42.75" customHeight="1" x14ac:dyDescent="0.25">
      <c r="B126" s="233" t="s">
        <v>76</v>
      </c>
      <c r="C126" s="465" t="s">
        <v>135</v>
      </c>
      <c r="D126" s="466"/>
      <c r="E126" s="466"/>
      <c r="F126" s="467"/>
      <c r="G126" s="465"/>
      <c r="H126" s="466"/>
      <c r="I126" s="466"/>
      <c r="J126" s="466"/>
      <c r="K126" s="466"/>
      <c r="L126" s="467"/>
      <c r="M126" s="463"/>
      <c r="N126" s="464"/>
      <c r="P126" s="481"/>
      <c r="Q126" s="482"/>
      <c r="R126" s="482"/>
      <c r="S126" s="482"/>
      <c r="T126" s="482"/>
      <c r="U126" s="483"/>
      <c r="V126" s="345"/>
      <c r="W126" s="342"/>
      <c r="X126" s="484">
        <f t="shared" si="4"/>
        <v>0</v>
      </c>
      <c r="Y126" s="485"/>
      <c r="AD126" s="86" t="str">
        <f t="shared" si="5"/>
        <v/>
      </c>
    </row>
    <row r="127" spans="1:43" ht="42.75" customHeight="1" x14ac:dyDescent="0.25">
      <c r="B127" s="233" t="s">
        <v>77</v>
      </c>
      <c r="C127" s="465" t="s">
        <v>135</v>
      </c>
      <c r="D127" s="466"/>
      <c r="E127" s="466"/>
      <c r="F127" s="467"/>
      <c r="G127" s="465"/>
      <c r="H127" s="466"/>
      <c r="I127" s="466"/>
      <c r="J127" s="466"/>
      <c r="K127" s="466"/>
      <c r="L127" s="467"/>
      <c r="M127" s="463"/>
      <c r="N127" s="464"/>
      <c r="P127" s="481"/>
      <c r="Q127" s="482"/>
      <c r="R127" s="482"/>
      <c r="S127" s="482"/>
      <c r="T127" s="482"/>
      <c r="U127" s="483"/>
      <c r="V127" s="345"/>
      <c r="W127" s="342"/>
      <c r="X127" s="484">
        <f t="shared" si="4"/>
        <v>0</v>
      </c>
      <c r="Y127" s="485"/>
      <c r="AD127" s="86" t="str">
        <f t="shared" si="5"/>
        <v/>
      </c>
    </row>
    <row r="128" spans="1:43" ht="42.75" customHeight="1" x14ac:dyDescent="0.25">
      <c r="B128" s="233" t="s">
        <v>78</v>
      </c>
      <c r="C128" s="465" t="s">
        <v>135</v>
      </c>
      <c r="D128" s="466"/>
      <c r="E128" s="466"/>
      <c r="F128" s="467"/>
      <c r="G128" s="465"/>
      <c r="H128" s="466"/>
      <c r="I128" s="466"/>
      <c r="J128" s="466"/>
      <c r="K128" s="466"/>
      <c r="L128" s="467"/>
      <c r="M128" s="463"/>
      <c r="N128" s="464"/>
      <c r="P128" s="481"/>
      <c r="Q128" s="482"/>
      <c r="R128" s="482"/>
      <c r="S128" s="482"/>
      <c r="T128" s="482"/>
      <c r="U128" s="483"/>
      <c r="V128" s="345"/>
      <c r="W128" s="342"/>
      <c r="X128" s="484">
        <f t="shared" si="4"/>
        <v>0</v>
      </c>
      <c r="Y128" s="485"/>
      <c r="AD128" s="86" t="str">
        <f t="shared" si="5"/>
        <v/>
      </c>
    </row>
    <row r="129" spans="2:30" ht="42.75" customHeight="1" x14ac:dyDescent="0.25">
      <c r="B129" s="233" t="s">
        <v>79</v>
      </c>
      <c r="C129" s="465" t="s">
        <v>135</v>
      </c>
      <c r="D129" s="466"/>
      <c r="E129" s="466"/>
      <c r="F129" s="467"/>
      <c r="G129" s="465"/>
      <c r="H129" s="466"/>
      <c r="I129" s="466"/>
      <c r="J129" s="466"/>
      <c r="K129" s="466"/>
      <c r="L129" s="467"/>
      <c r="M129" s="463"/>
      <c r="N129" s="464"/>
      <c r="P129" s="481"/>
      <c r="Q129" s="482"/>
      <c r="R129" s="482"/>
      <c r="S129" s="482"/>
      <c r="T129" s="482"/>
      <c r="U129" s="483"/>
      <c r="V129" s="345"/>
      <c r="W129" s="342"/>
      <c r="X129" s="484">
        <f t="shared" si="4"/>
        <v>0</v>
      </c>
      <c r="Y129" s="485"/>
      <c r="AD129" s="86" t="str">
        <f t="shared" si="5"/>
        <v/>
      </c>
    </row>
    <row r="130" spans="2:30" ht="42.75" customHeight="1" x14ac:dyDescent="0.25">
      <c r="B130" s="233" t="s">
        <v>80</v>
      </c>
      <c r="C130" s="465" t="s">
        <v>135</v>
      </c>
      <c r="D130" s="466"/>
      <c r="E130" s="466"/>
      <c r="F130" s="467"/>
      <c r="G130" s="465"/>
      <c r="H130" s="466"/>
      <c r="I130" s="466"/>
      <c r="J130" s="466"/>
      <c r="K130" s="466"/>
      <c r="L130" s="467"/>
      <c r="M130" s="463"/>
      <c r="N130" s="464"/>
      <c r="P130" s="481"/>
      <c r="Q130" s="482"/>
      <c r="R130" s="482"/>
      <c r="S130" s="482"/>
      <c r="T130" s="482"/>
      <c r="U130" s="483"/>
      <c r="V130" s="345"/>
      <c r="W130" s="342"/>
      <c r="X130" s="484">
        <f t="shared" si="4"/>
        <v>0</v>
      </c>
      <c r="Y130" s="485"/>
      <c r="AD130" s="86" t="str">
        <f t="shared" si="5"/>
        <v/>
      </c>
    </row>
    <row r="131" spans="2:30" ht="42.75" customHeight="1" x14ac:dyDescent="0.25">
      <c r="B131" s="233" t="s">
        <v>81</v>
      </c>
      <c r="C131" s="465" t="s">
        <v>135</v>
      </c>
      <c r="D131" s="466"/>
      <c r="E131" s="466"/>
      <c r="F131" s="467"/>
      <c r="G131" s="465"/>
      <c r="H131" s="466"/>
      <c r="I131" s="466"/>
      <c r="J131" s="466"/>
      <c r="K131" s="466"/>
      <c r="L131" s="467"/>
      <c r="M131" s="463"/>
      <c r="N131" s="464"/>
      <c r="P131" s="481"/>
      <c r="Q131" s="482"/>
      <c r="R131" s="482"/>
      <c r="S131" s="482"/>
      <c r="T131" s="482"/>
      <c r="U131" s="483"/>
      <c r="V131" s="345"/>
      <c r="W131" s="342"/>
      <c r="X131" s="484">
        <f t="shared" si="4"/>
        <v>0</v>
      </c>
      <c r="Y131" s="485"/>
      <c r="AD131" s="86" t="str">
        <f t="shared" si="5"/>
        <v/>
      </c>
    </row>
    <row r="132" spans="2:30" ht="42.75" customHeight="1" x14ac:dyDescent="0.25">
      <c r="B132" s="233" t="s">
        <v>82</v>
      </c>
      <c r="C132" s="465" t="s">
        <v>135</v>
      </c>
      <c r="D132" s="466"/>
      <c r="E132" s="466"/>
      <c r="F132" s="467"/>
      <c r="G132" s="465"/>
      <c r="H132" s="466"/>
      <c r="I132" s="466"/>
      <c r="J132" s="466"/>
      <c r="K132" s="466"/>
      <c r="L132" s="467"/>
      <c r="M132" s="463"/>
      <c r="N132" s="464"/>
      <c r="P132" s="481"/>
      <c r="Q132" s="482"/>
      <c r="R132" s="482"/>
      <c r="S132" s="482"/>
      <c r="T132" s="482"/>
      <c r="U132" s="483"/>
      <c r="V132" s="345"/>
      <c r="W132" s="342"/>
      <c r="X132" s="484">
        <f t="shared" ref="X132:X145" si="6">IF(V132="",W132*1,V132*W132)</f>
        <v>0</v>
      </c>
      <c r="Y132" s="485"/>
      <c r="AD132" s="86" t="str">
        <f t="shared" si="5"/>
        <v/>
      </c>
    </row>
    <row r="133" spans="2:30" ht="42.75" customHeight="1" x14ac:dyDescent="0.25">
      <c r="B133" s="233" t="s">
        <v>83</v>
      </c>
      <c r="C133" s="465" t="s">
        <v>135</v>
      </c>
      <c r="D133" s="466"/>
      <c r="E133" s="466"/>
      <c r="F133" s="467"/>
      <c r="G133" s="465"/>
      <c r="H133" s="466"/>
      <c r="I133" s="466"/>
      <c r="J133" s="466"/>
      <c r="K133" s="466"/>
      <c r="L133" s="467"/>
      <c r="M133" s="463"/>
      <c r="N133" s="464"/>
      <c r="P133" s="481"/>
      <c r="Q133" s="482"/>
      <c r="R133" s="482"/>
      <c r="S133" s="482"/>
      <c r="T133" s="482"/>
      <c r="U133" s="483"/>
      <c r="V133" s="345"/>
      <c r="W133" s="342"/>
      <c r="X133" s="484">
        <f t="shared" si="6"/>
        <v>0</v>
      </c>
      <c r="Y133" s="485"/>
      <c r="AD133" s="86" t="str">
        <f t="shared" si="5"/>
        <v/>
      </c>
    </row>
    <row r="134" spans="2:30" ht="42.75" customHeight="1" x14ac:dyDescent="0.25">
      <c r="B134" s="233" t="s">
        <v>84</v>
      </c>
      <c r="C134" s="465" t="s">
        <v>135</v>
      </c>
      <c r="D134" s="466"/>
      <c r="E134" s="466"/>
      <c r="F134" s="467"/>
      <c r="G134" s="465"/>
      <c r="H134" s="466"/>
      <c r="I134" s="466"/>
      <c r="J134" s="466"/>
      <c r="K134" s="466"/>
      <c r="L134" s="467"/>
      <c r="M134" s="463"/>
      <c r="N134" s="464"/>
      <c r="P134" s="481"/>
      <c r="Q134" s="482"/>
      <c r="R134" s="482"/>
      <c r="S134" s="482"/>
      <c r="T134" s="482"/>
      <c r="U134" s="483"/>
      <c r="V134" s="345"/>
      <c r="W134" s="342"/>
      <c r="X134" s="484">
        <f t="shared" si="6"/>
        <v>0</v>
      </c>
      <c r="Y134" s="485"/>
      <c r="AD134" s="86" t="str">
        <f t="shared" si="5"/>
        <v/>
      </c>
    </row>
    <row r="135" spans="2:30" ht="42.75" customHeight="1" x14ac:dyDescent="0.25">
      <c r="B135" s="233" t="s">
        <v>85</v>
      </c>
      <c r="C135" s="465" t="s">
        <v>135</v>
      </c>
      <c r="D135" s="466"/>
      <c r="E135" s="466"/>
      <c r="F135" s="467"/>
      <c r="G135" s="465"/>
      <c r="H135" s="466"/>
      <c r="I135" s="466"/>
      <c r="J135" s="466"/>
      <c r="K135" s="466"/>
      <c r="L135" s="467"/>
      <c r="M135" s="463"/>
      <c r="N135" s="464"/>
      <c r="P135" s="481"/>
      <c r="Q135" s="482"/>
      <c r="R135" s="482"/>
      <c r="S135" s="482"/>
      <c r="T135" s="482"/>
      <c r="U135" s="483"/>
      <c r="V135" s="345"/>
      <c r="W135" s="342"/>
      <c r="X135" s="484">
        <f t="shared" si="6"/>
        <v>0</v>
      </c>
      <c r="Y135" s="485"/>
      <c r="AD135" s="86" t="str">
        <f t="shared" si="5"/>
        <v/>
      </c>
    </row>
    <row r="136" spans="2:30" ht="42.75" customHeight="1" x14ac:dyDescent="0.25">
      <c r="B136" s="233" t="s">
        <v>86</v>
      </c>
      <c r="C136" s="465" t="s">
        <v>135</v>
      </c>
      <c r="D136" s="466"/>
      <c r="E136" s="466"/>
      <c r="F136" s="467"/>
      <c r="G136" s="465"/>
      <c r="H136" s="466"/>
      <c r="I136" s="466"/>
      <c r="J136" s="466"/>
      <c r="K136" s="466"/>
      <c r="L136" s="467"/>
      <c r="M136" s="463"/>
      <c r="N136" s="464"/>
      <c r="P136" s="481"/>
      <c r="Q136" s="482"/>
      <c r="R136" s="482"/>
      <c r="S136" s="482"/>
      <c r="T136" s="482"/>
      <c r="U136" s="483"/>
      <c r="V136" s="345"/>
      <c r="W136" s="342"/>
      <c r="X136" s="484">
        <f t="shared" si="6"/>
        <v>0</v>
      </c>
      <c r="Y136" s="485"/>
      <c r="AD136" s="86" t="str">
        <f t="shared" si="5"/>
        <v/>
      </c>
    </row>
    <row r="137" spans="2:30" ht="42.75" customHeight="1" x14ac:dyDescent="0.25">
      <c r="B137" s="233" t="s">
        <v>87</v>
      </c>
      <c r="C137" s="465" t="s">
        <v>135</v>
      </c>
      <c r="D137" s="466"/>
      <c r="E137" s="466"/>
      <c r="F137" s="467"/>
      <c r="G137" s="465"/>
      <c r="H137" s="466"/>
      <c r="I137" s="466"/>
      <c r="J137" s="466"/>
      <c r="K137" s="466"/>
      <c r="L137" s="467"/>
      <c r="M137" s="463"/>
      <c r="N137" s="464"/>
      <c r="P137" s="481"/>
      <c r="Q137" s="482"/>
      <c r="R137" s="482"/>
      <c r="S137" s="482"/>
      <c r="T137" s="482"/>
      <c r="U137" s="483"/>
      <c r="V137" s="345"/>
      <c r="W137" s="342"/>
      <c r="X137" s="484">
        <f t="shared" si="6"/>
        <v>0</v>
      </c>
      <c r="Y137" s="485"/>
      <c r="AD137" s="86" t="str">
        <f t="shared" si="5"/>
        <v/>
      </c>
    </row>
    <row r="138" spans="2:30" ht="42.75" customHeight="1" x14ac:dyDescent="0.25">
      <c r="B138" s="233" t="s">
        <v>88</v>
      </c>
      <c r="C138" s="465" t="s">
        <v>135</v>
      </c>
      <c r="D138" s="466"/>
      <c r="E138" s="466"/>
      <c r="F138" s="467"/>
      <c r="G138" s="465"/>
      <c r="H138" s="466"/>
      <c r="I138" s="466"/>
      <c r="J138" s="466"/>
      <c r="K138" s="466"/>
      <c r="L138" s="467"/>
      <c r="M138" s="463"/>
      <c r="N138" s="464"/>
      <c r="P138" s="481"/>
      <c r="Q138" s="482"/>
      <c r="R138" s="482"/>
      <c r="S138" s="482"/>
      <c r="T138" s="482"/>
      <c r="U138" s="483"/>
      <c r="V138" s="345"/>
      <c r="W138" s="342"/>
      <c r="X138" s="484">
        <f t="shared" si="6"/>
        <v>0</v>
      </c>
      <c r="Y138" s="485"/>
      <c r="AD138" s="86" t="str">
        <f t="shared" si="5"/>
        <v/>
      </c>
    </row>
    <row r="139" spans="2:30" ht="42.75" customHeight="1" x14ac:dyDescent="0.25">
      <c r="B139" s="233" t="s">
        <v>89</v>
      </c>
      <c r="C139" s="465" t="s">
        <v>135</v>
      </c>
      <c r="D139" s="466"/>
      <c r="E139" s="466"/>
      <c r="F139" s="467"/>
      <c r="G139" s="465"/>
      <c r="H139" s="466"/>
      <c r="I139" s="466"/>
      <c r="J139" s="466"/>
      <c r="K139" s="466"/>
      <c r="L139" s="467"/>
      <c r="M139" s="463"/>
      <c r="N139" s="464"/>
      <c r="P139" s="481"/>
      <c r="Q139" s="482"/>
      <c r="R139" s="482"/>
      <c r="S139" s="482"/>
      <c r="T139" s="482"/>
      <c r="U139" s="483"/>
      <c r="V139" s="345"/>
      <c r="W139" s="342"/>
      <c r="X139" s="484">
        <f t="shared" si="6"/>
        <v>0</v>
      </c>
      <c r="Y139" s="485"/>
      <c r="AD139" s="86" t="str">
        <f t="shared" si="5"/>
        <v/>
      </c>
    </row>
    <row r="140" spans="2:30" ht="42.75" customHeight="1" x14ac:dyDescent="0.25">
      <c r="B140" s="233" t="s">
        <v>90</v>
      </c>
      <c r="C140" s="465" t="s">
        <v>135</v>
      </c>
      <c r="D140" s="466"/>
      <c r="E140" s="466"/>
      <c r="F140" s="467"/>
      <c r="G140" s="465"/>
      <c r="H140" s="466"/>
      <c r="I140" s="466"/>
      <c r="J140" s="466"/>
      <c r="K140" s="466"/>
      <c r="L140" s="467"/>
      <c r="M140" s="463"/>
      <c r="N140" s="464"/>
      <c r="P140" s="481"/>
      <c r="Q140" s="482"/>
      <c r="R140" s="482"/>
      <c r="S140" s="482"/>
      <c r="T140" s="482"/>
      <c r="U140" s="483"/>
      <c r="V140" s="345"/>
      <c r="W140" s="342"/>
      <c r="X140" s="484">
        <f t="shared" si="6"/>
        <v>0</v>
      </c>
      <c r="Y140" s="485"/>
      <c r="AD140" s="86" t="str">
        <f t="shared" si="5"/>
        <v/>
      </c>
    </row>
    <row r="141" spans="2:30" ht="42.75" customHeight="1" x14ac:dyDescent="0.25">
      <c r="B141" s="233" t="s">
        <v>91</v>
      </c>
      <c r="C141" s="465" t="s">
        <v>135</v>
      </c>
      <c r="D141" s="466"/>
      <c r="E141" s="466"/>
      <c r="F141" s="467"/>
      <c r="G141" s="465"/>
      <c r="H141" s="466"/>
      <c r="I141" s="466"/>
      <c r="J141" s="466"/>
      <c r="K141" s="466"/>
      <c r="L141" s="467"/>
      <c r="M141" s="463"/>
      <c r="N141" s="464"/>
      <c r="P141" s="481"/>
      <c r="Q141" s="482"/>
      <c r="R141" s="482"/>
      <c r="S141" s="482"/>
      <c r="T141" s="482"/>
      <c r="U141" s="483"/>
      <c r="V141" s="345"/>
      <c r="W141" s="342"/>
      <c r="X141" s="484">
        <f t="shared" si="6"/>
        <v>0</v>
      </c>
      <c r="Y141" s="485"/>
      <c r="AD141" s="86" t="str">
        <f t="shared" si="5"/>
        <v/>
      </c>
    </row>
    <row r="142" spans="2:30" ht="42.75" customHeight="1" x14ac:dyDescent="0.25">
      <c r="B142" s="233" t="s">
        <v>92</v>
      </c>
      <c r="C142" s="465" t="s">
        <v>135</v>
      </c>
      <c r="D142" s="466"/>
      <c r="E142" s="466"/>
      <c r="F142" s="467"/>
      <c r="G142" s="465"/>
      <c r="H142" s="466"/>
      <c r="I142" s="466"/>
      <c r="J142" s="466"/>
      <c r="K142" s="466"/>
      <c r="L142" s="467"/>
      <c r="M142" s="463"/>
      <c r="N142" s="464"/>
      <c r="P142" s="481"/>
      <c r="Q142" s="482"/>
      <c r="R142" s="482"/>
      <c r="S142" s="482"/>
      <c r="T142" s="482"/>
      <c r="U142" s="483"/>
      <c r="V142" s="345"/>
      <c r="W142" s="342"/>
      <c r="X142" s="484">
        <f t="shared" si="6"/>
        <v>0</v>
      </c>
      <c r="Y142" s="485"/>
      <c r="AD142" s="86" t="str">
        <f t="shared" si="5"/>
        <v/>
      </c>
    </row>
    <row r="143" spans="2:30" ht="42.75" customHeight="1" x14ac:dyDescent="0.25">
      <c r="B143" s="233" t="s">
        <v>93</v>
      </c>
      <c r="C143" s="465" t="s">
        <v>135</v>
      </c>
      <c r="D143" s="466"/>
      <c r="E143" s="466"/>
      <c r="F143" s="467"/>
      <c r="G143" s="465"/>
      <c r="H143" s="466"/>
      <c r="I143" s="466"/>
      <c r="J143" s="466"/>
      <c r="K143" s="466"/>
      <c r="L143" s="467"/>
      <c r="M143" s="463"/>
      <c r="N143" s="464"/>
      <c r="P143" s="481"/>
      <c r="Q143" s="482"/>
      <c r="R143" s="482"/>
      <c r="S143" s="482"/>
      <c r="T143" s="482"/>
      <c r="U143" s="483"/>
      <c r="V143" s="345"/>
      <c r="W143" s="342"/>
      <c r="X143" s="484">
        <f t="shared" si="6"/>
        <v>0</v>
      </c>
      <c r="Y143" s="485"/>
      <c r="AD143" s="86" t="str">
        <f t="shared" si="5"/>
        <v/>
      </c>
    </row>
    <row r="144" spans="2:30" ht="42.75" customHeight="1" x14ac:dyDescent="0.25">
      <c r="B144" s="233" t="s">
        <v>94</v>
      </c>
      <c r="C144" s="465" t="s">
        <v>135</v>
      </c>
      <c r="D144" s="466"/>
      <c r="E144" s="466"/>
      <c r="F144" s="467"/>
      <c r="G144" s="465"/>
      <c r="H144" s="466"/>
      <c r="I144" s="466"/>
      <c r="J144" s="466"/>
      <c r="K144" s="466"/>
      <c r="L144" s="467"/>
      <c r="M144" s="463"/>
      <c r="N144" s="464"/>
      <c r="P144" s="481"/>
      <c r="Q144" s="482"/>
      <c r="R144" s="482"/>
      <c r="S144" s="482"/>
      <c r="T144" s="482"/>
      <c r="U144" s="483"/>
      <c r="V144" s="345"/>
      <c r="W144" s="342"/>
      <c r="X144" s="484">
        <f t="shared" si="6"/>
        <v>0</v>
      </c>
      <c r="Y144" s="485"/>
      <c r="AD144" s="86" t="str">
        <f t="shared" si="5"/>
        <v/>
      </c>
    </row>
    <row r="145" spans="2:30" ht="42.75" customHeight="1" x14ac:dyDescent="0.25">
      <c r="B145" s="233" t="s">
        <v>95</v>
      </c>
      <c r="C145" s="465" t="s">
        <v>135</v>
      </c>
      <c r="D145" s="466"/>
      <c r="E145" s="466"/>
      <c r="F145" s="467"/>
      <c r="G145" s="465"/>
      <c r="H145" s="466"/>
      <c r="I145" s="466"/>
      <c r="J145" s="466"/>
      <c r="K145" s="466"/>
      <c r="L145" s="467"/>
      <c r="M145" s="463"/>
      <c r="N145" s="464"/>
      <c r="P145" s="481"/>
      <c r="Q145" s="482"/>
      <c r="R145" s="482"/>
      <c r="S145" s="482"/>
      <c r="T145" s="482"/>
      <c r="U145" s="483"/>
      <c r="V145" s="345"/>
      <c r="W145" s="342"/>
      <c r="X145" s="484">
        <f t="shared" si="6"/>
        <v>0</v>
      </c>
      <c r="Y145" s="485"/>
      <c r="AD145" s="86" t="str">
        <f t="shared" si="5"/>
        <v/>
      </c>
    </row>
    <row r="146" spans="2:30" ht="42.75" customHeight="1" x14ac:dyDescent="0.25">
      <c r="B146" s="233" t="s">
        <v>96</v>
      </c>
      <c r="C146" s="465" t="s">
        <v>135</v>
      </c>
      <c r="D146" s="466"/>
      <c r="E146" s="466"/>
      <c r="F146" s="467"/>
      <c r="G146" s="465"/>
      <c r="H146" s="466"/>
      <c r="I146" s="466"/>
      <c r="J146" s="466"/>
      <c r="K146" s="466"/>
      <c r="L146" s="467"/>
      <c r="M146" s="463"/>
      <c r="N146" s="464"/>
      <c r="P146" s="481"/>
      <c r="Q146" s="482"/>
      <c r="R146" s="482"/>
      <c r="S146" s="482"/>
      <c r="T146" s="482"/>
      <c r="U146" s="483"/>
      <c r="V146" s="345"/>
      <c r="W146" s="342"/>
      <c r="X146" s="484">
        <f>IF(V146="",W146*1,V146*W146)</f>
        <v>0</v>
      </c>
      <c r="Y146" s="485"/>
      <c r="AD146" s="86" t="str">
        <f t="shared" si="5"/>
        <v/>
      </c>
    </row>
    <row r="147" spans="2:30" ht="42.75" customHeight="1" x14ac:dyDescent="0.25">
      <c r="B147" s="233" t="s">
        <v>97</v>
      </c>
      <c r="C147" s="465" t="s">
        <v>135</v>
      </c>
      <c r="D147" s="466"/>
      <c r="E147" s="466"/>
      <c r="F147" s="467"/>
      <c r="G147" s="465"/>
      <c r="H147" s="466"/>
      <c r="I147" s="466"/>
      <c r="J147" s="466"/>
      <c r="K147" s="466"/>
      <c r="L147" s="467"/>
      <c r="M147" s="463"/>
      <c r="N147" s="464"/>
      <c r="P147" s="481"/>
      <c r="Q147" s="482"/>
      <c r="R147" s="482"/>
      <c r="S147" s="482"/>
      <c r="T147" s="482"/>
      <c r="U147" s="483"/>
      <c r="V147" s="345"/>
      <c r="W147" s="342"/>
      <c r="X147" s="484">
        <f t="shared" ref="X147:X162" si="7">IF(V147="",W147*1,V147*W147)</f>
        <v>0</v>
      </c>
      <c r="Y147" s="485"/>
      <c r="AD147" s="86" t="str">
        <f t="shared" si="5"/>
        <v/>
      </c>
    </row>
    <row r="148" spans="2:30" ht="42.75" customHeight="1" x14ac:dyDescent="0.25">
      <c r="B148" s="233" t="s">
        <v>99</v>
      </c>
      <c r="C148" s="465" t="s">
        <v>135</v>
      </c>
      <c r="D148" s="466"/>
      <c r="E148" s="466"/>
      <c r="F148" s="467"/>
      <c r="G148" s="465"/>
      <c r="H148" s="466"/>
      <c r="I148" s="466"/>
      <c r="J148" s="466"/>
      <c r="K148" s="466"/>
      <c r="L148" s="467"/>
      <c r="M148" s="463"/>
      <c r="N148" s="464"/>
      <c r="P148" s="481"/>
      <c r="Q148" s="482"/>
      <c r="R148" s="482"/>
      <c r="S148" s="482"/>
      <c r="T148" s="482"/>
      <c r="U148" s="483"/>
      <c r="V148" s="345"/>
      <c r="W148" s="342"/>
      <c r="X148" s="484">
        <f t="shared" si="7"/>
        <v>0</v>
      </c>
      <c r="Y148" s="485"/>
      <c r="AD148" s="86" t="str">
        <f t="shared" si="5"/>
        <v/>
      </c>
    </row>
    <row r="149" spans="2:30" ht="42.75" customHeight="1" x14ac:dyDescent="0.25">
      <c r="B149" s="233" t="s">
        <v>99</v>
      </c>
      <c r="C149" s="465" t="s">
        <v>135</v>
      </c>
      <c r="D149" s="466"/>
      <c r="E149" s="466"/>
      <c r="F149" s="467"/>
      <c r="G149" s="465"/>
      <c r="H149" s="466"/>
      <c r="I149" s="466"/>
      <c r="J149" s="466"/>
      <c r="K149" s="466"/>
      <c r="L149" s="467"/>
      <c r="M149" s="463"/>
      <c r="N149" s="464"/>
      <c r="P149" s="481"/>
      <c r="Q149" s="482"/>
      <c r="R149" s="482"/>
      <c r="S149" s="482"/>
      <c r="T149" s="482"/>
      <c r="U149" s="483"/>
      <c r="V149" s="345"/>
      <c r="W149" s="342"/>
      <c r="X149" s="484">
        <f t="shared" si="7"/>
        <v>0</v>
      </c>
      <c r="Y149" s="485"/>
      <c r="AD149" s="86" t="str">
        <f t="shared" si="5"/>
        <v/>
      </c>
    </row>
    <row r="150" spans="2:30" ht="42.75" customHeight="1" x14ac:dyDescent="0.25">
      <c r="B150" s="233" t="s">
        <v>100</v>
      </c>
      <c r="C150" s="465" t="s">
        <v>135</v>
      </c>
      <c r="D150" s="466"/>
      <c r="E150" s="466"/>
      <c r="F150" s="467"/>
      <c r="G150" s="465"/>
      <c r="H150" s="466"/>
      <c r="I150" s="466"/>
      <c r="J150" s="466"/>
      <c r="K150" s="466"/>
      <c r="L150" s="467"/>
      <c r="M150" s="463"/>
      <c r="N150" s="464"/>
      <c r="P150" s="481"/>
      <c r="Q150" s="482"/>
      <c r="R150" s="482"/>
      <c r="S150" s="482"/>
      <c r="T150" s="482"/>
      <c r="U150" s="483"/>
      <c r="V150" s="345"/>
      <c r="W150" s="342"/>
      <c r="X150" s="484">
        <f t="shared" si="7"/>
        <v>0</v>
      </c>
      <c r="Y150" s="485"/>
      <c r="AD150" s="86" t="str">
        <f t="shared" si="5"/>
        <v/>
      </c>
    </row>
    <row r="151" spans="2:30" ht="42.75" customHeight="1" x14ac:dyDescent="0.25">
      <c r="B151" s="233" t="s">
        <v>101</v>
      </c>
      <c r="C151" s="465" t="s">
        <v>135</v>
      </c>
      <c r="D151" s="466"/>
      <c r="E151" s="466"/>
      <c r="F151" s="467"/>
      <c r="G151" s="465"/>
      <c r="H151" s="466"/>
      <c r="I151" s="466"/>
      <c r="J151" s="466"/>
      <c r="K151" s="466"/>
      <c r="L151" s="467"/>
      <c r="M151" s="463"/>
      <c r="N151" s="464"/>
      <c r="P151" s="481"/>
      <c r="Q151" s="482"/>
      <c r="R151" s="482"/>
      <c r="S151" s="482"/>
      <c r="T151" s="482"/>
      <c r="U151" s="483"/>
      <c r="V151" s="345"/>
      <c r="W151" s="342"/>
      <c r="X151" s="484">
        <f t="shared" si="7"/>
        <v>0</v>
      </c>
      <c r="Y151" s="485"/>
      <c r="AD151" s="86" t="str">
        <f t="shared" si="5"/>
        <v/>
      </c>
    </row>
    <row r="152" spans="2:30" ht="42.75" customHeight="1" x14ac:dyDescent="0.25">
      <c r="B152" s="233" t="s">
        <v>102</v>
      </c>
      <c r="C152" s="465" t="s">
        <v>135</v>
      </c>
      <c r="D152" s="466"/>
      <c r="E152" s="466"/>
      <c r="F152" s="467"/>
      <c r="G152" s="465"/>
      <c r="H152" s="466"/>
      <c r="I152" s="466"/>
      <c r="J152" s="466"/>
      <c r="K152" s="466"/>
      <c r="L152" s="467"/>
      <c r="M152" s="463"/>
      <c r="N152" s="464"/>
      <c r="P152" s="481"/>
      <c r="Q152" s="482"/>
      <c r="R152" s="482"/>
      <c r="S152" s="482"/>
      <c r="T152" s="482"/>
      <c r="U152" s="483"/>
      <c r="V152" s="345"/>
      <c r="W152" s="342"/>
      <c r="X152" s="484">
        <f t="shared" si="7"/>
        <v>0</v>
      </c>
      <c r="Y152" s="485"/>
      <c r="AD152" s="86" t="str">
        <f t="shared" si="5"/>
        <v/>
      </c>
    </row>
    <row r="153" spans="2:30" ht="42.75" customHeight="1" x14ac:dyDescent="0.25">
      <c r="B153" s="233" t="s">
        <v>103</v>
      </c>
      <c r="C153" s="465" t="s">
        <v>135</v>
      </c>
      <c r="D153" s="466"/>
      <c r="E153" s="466"/>
      <c r="F153" s="467"/>
      <c r="G153" s="465"/>
      <c r="H153" s="466"/>
      <c r="I153" s="466"/>
      <c r="J153" s="466"/>
      <c r="K153" s="466"/>
      <c r="L153" s="467"/>
      <c r="M153" s="463"/>
      <c r="N153" s="464"/>
      <c r="P153" s="481"/>
      <c r="Q153" s="482"/>
      <c r="R153" s="482"/>
      <c r="S153" s="482"/>
      <c r="T153" s="482"/>
      <c r="U153" s="483"/>
      <c r="V153" s="345"/>
      <c r="W153" s="342"/>
      <c r="X153" s="484">
        <f t="shared" si="7"/>
        <v>0</v>
      </c>
      <c r="Y153" s="485"/>
      <c r="AD153" s="86" t="str">
        <f t="shared" si="5"/>
        <v/>
      </c>
    </row>
    <row r="154" spans="2:30" ht="42.75" customHeight="1" x14ac:dyDescent="0.25">
      <c r="B154" s="233" t="s">
        <v>104</v>
      </c>
      <c r="C154" s="465" t="s">
        <v>135</v>
      </c>
      <c r="D154" s="466"/>
      <c r="E154" s="466"/>
      <c r="F154" s="467"/>
      <c r="G154" s="465"/>
      <c r="H154" s="466"/>
      <c r="I154" s="466"/>
      <c r="J154" s="466"/>
      <c r="K154" s="466"/>
      <c r="L154" s="467"/>
      <c r="M154" s="463"/>
      <c r="N154" s="464"/>
      <c r="P154" s="481"/>
      <c r="Q154" s="482"/>
      <c r="R154" s="482"/>
      <c r="S154" s="482"/>
      <c r="T154" s="482"/>
      <c r="U154" s="483"/>
      <c r="V154" s="345"/>
      <c r="W154" s="342"/>
      <c r="X154" s="484">
        <f t="shared" si="7"/>
        <v>0</v>
      </c>
      <c r="Y154" s="485"/>
      <c r="AD154" s="86" t="str">
        <f t="shared" si="5"/>
        <v/>
      </c>
    </row>
    <row r="155" spans="2:30" ht="42.75" customHeight="1" x14ac:dyDescent="0.25">
      <c r="B155" s="233" t="s">
        <v>105</v>
      </c>
      <c r="C155" s="465" t="s">
        <v>135</v>
      </c>
      <c r="D155" s="466"/>
      <c r="E155" s="466"/>
      <c r="F155" s="467"/>
      <c r="G155" s="465"/>
      <c r="H155" s="466"/>
      <c r="I155" s="466"/>
      <c r="J155" s="466"/>
      <c r="K155" s="466"/>
      <c r="L155" s="467"/>
      <c r="M155" s="463"/>
      <c r="N155" s="464"/>
      <c r="P155" s="481"/>
      <c r="Q155" s="482"/>
      <c r="R155" s="482"/>
      <c r="S155" s="482"/>
      <c r="T155" s="482"/>
      <c r="U155" s="483"/>
      <c r="V155" s="345"/>
      <c r="W155" s="342"/>
      <c r="X155" s="484">
        <f t="shared" si="7"/>
        <v>0</v>
      </c>
      <c r="Y155" s="485"/>
      <c r="AD155" s="86" t="str">
        <f t="shared" si="5"/>
        <v/>
      </c>
    </row>
    <row r="156" spans="2:30" ht="42.75" customHeight="1" x14ac:dyDescent="0.25">
      <c r="B156" s="233" t="s">
        <v>106</v>
      </c>
      <c r="C156" s="465" t="s">
        <v>135</v>
      </c>
      <c r="D156" s="466"/>
      <c r="E156" s="466"/>
      <c r="F156" s="467"/>
      <c r="G156" s="465"/>
      <c r="H156" s="466"/>
      <c r="I156" s="466"/>
      <c r="J156" s="466"/>
      <c r="K156" s="466"/>
      <c r="L156" s="467"/>
      <c r="M156" s="463"/>
      <c r="N156" s="464"/>
      <c r="P156" s="481"/>
      <c r="Q156" s="482"/>
      <c r="R156" s="482"/>
      <c r="S156" s="482"/>
      <c r="T156" s="482"/>
      <c r="U156" s="483"/>
      <c r="V156" s="345"/>
      <c r="W156" s="342"/>
      <c r="X156" s="484">
        <f t="shared" si="7"/>
        <v>0</v>
      </c>
      <c r="Y156" s="485"/>
      <c r="AD156" s="86" t="str">
        <f t="shared" si="5"/>
        <v/>
      </c>
    </row>
    <row r="157" spans="2:30" ht="42.75" customHeight="1" x14ac:dyDescent="0.25">
      <c r="B157" s="233" t="s">
        <v>107</v>
      </c>
      <c r="C157" s="465" t="s">
        <v>135</v>
      </c>
      <c r="D157" s="466"/>
      <c r="E157" s="466"/>
      <c r="F157" s="467"/>
      <c r="G157" s="465"/>
      <c r="H157" s="466"/>
      <c r="I157" s="466"/>
      <c r="J157" s="466"/>
      <c r="K157" s="466"/>
      <c r="L157" s="467"/>
      <c r="M157" s="463"/>
      <c r="N157" s="464"/>
      <c r="P157" s="481"/>
      <c r="Q157" s="482"/>
      <c r="R157" s="482"/>
      <c r="S157" s="482"/>
      <c r="T157" s="482"/>
      <c r="U157" s="483"/>
      <c r="V157" s="345"/>
      <c r="W157" s="342"/>
      <c r="X157" s="484">
        <f t="shared" si="7"/>
        <v>0</v>
      </c>
      <c r="Y157" s="485"/>
      <c r="AD157" s="86" t="str">
        <f t="shared" si="5"/>
        <v/>
      </c>
    </row>
    <row r="158" spans="2:30" ht="42.75" customHeight="1" x14ac:dyDescent="0.25">
      <c r="B158" s="233" t="s">
        <v>110</v>
      </c>
      <c r="C158" s="465" t="s">
        <v>135</v>
      </c>
      <c r="D158" s="466"/>
      <c r="E158" s="466"/>
      <c r="F158" s="467"/>
      <c r="G158" s="465"/>
      <c r="H158" s="466"/>
      <c r="I158" s="466"/>
      <c r="J158" s="466"/>
      <c r="K158" s="466"/>
      <c r="L158" s="467"/>
      <c r="M158" s="463"/>
      <c r="N158" s="464"/>
      <c r="P158" s="481"/>
      <c r="Q158" s="482"/>
      <c r="R158" s="482"/>
      <c r="S158" s="482"/>
      <c r="T158" s="482"/>
      <c r="U158" s="483"/>
      <c r="V158" s="345"/>
      <c r="W158" s="342"/>
      <c r="X158" s="484">
        <f t="shared" si="7"/>
        <v>0</v>
      </c>
      <c r="Y158" s="485"/>
      <c r="AD158" s="86" t="str">
        <f t="shared" si="5"/>
        <v/>
      </c>
    </row>
    <row r="159" spans="2:30" ht="42.75" customHeight="1" x14ac:dyDescent="0.25">
      <c r="B159" s="233" t="s">
        <v>109</v>
      </c>
      <c r="C159" s="465" t="s">
        <v>135</v>
      </c>
      <c r="D159" s="466"/>
      <c r="E159" s="466"/>
      <c r="F159" s="467"/>
      <c r="G159" s="465"/>
      <c r="H159" s="466"/>
      <c r="I159" s="466"/>
      <c r="J159" s="466"/>
      <c r="K159" s="466"/>
      <c r="L159" s="467"/>
      <c r="M159" s="463"/>
      <c r="N159" s="464"/>
      <c r="P159" s="481"/>
      <c r="Q159" s="482"/>
      <c r="R159" s="482"/>
      <c r="S159" s="482"/>
      <c r="T159" s="482"/>
      <c r="U159" s="483"/>
      <c r="V159" s="345"/>
      <c r="W159" s="342"/>
      <c r="X159" s="484">
        <f t="shared" si="7"/>
        <v>0</v>
      </c>
      <c r="Y159" s="485"/>
      <c r="AD159" s="86" t="str">
        <f t="shared" si="5"/>
        <v/>
      </c>
    </row>
    <row r="160" spans="2:30" ht="42.75" customHeight="1" x14ac:dyDescent="0.25">
      <c r="B160" s="233" t="s">
        <v>110</v>
      </c>
      <c r="C160" s="465" t="s">
        <v>135</v>
      </c>
      <c r="D160" s="466"/>
      <c r="E160" s="466"/>
      <c r="F160" s="467"/>
      <c r="G160" s="465"/>
      <c r="H160" s="466"/>
      <c r="I160" s="466"/>
      <c r="J160" s="466"/>
      <c r="K160" s="466"/>
      <c r="L160" s="467"/>
      <c r="M160" s="463"/>
      <c r="N160" s="464"/>
      <c r="P160" s="481"/>
      <c r="Q160" s="482"/>
      <c r="R160" s="482"/>
      <c r="S160" s="482"/>
      <c r="T160" s="482"/>
      <c r="U160" s="483"/>
      <c r="V160" s="345"/>
      <c r="W160" s="342"/>
      <c r="X160" s="484">
        <f t="shared" si="7"/>
        <v>0</v>
      </c>
      <c r="Y160" s="485"/>
      <c r="AD160" s="86" t="str">
        <f t="shared" si="5"/>
        <v/>
      </c>
    </row>
    <row r="161" spans="2:30" ht="42.75" customHeight="1" x14ac:dyDescent="0.25">
      <c r="B161" s="233" t="s">
        <v>111</v>
      </c>
      <c r="C161" s="465" t="s">
        <v>135</v>
      </c>
      <c r="D161" s="466"/>
      <c r="E161" s="466"/>
      <c r="F161" s="467"/>
      <c r="G161" s="465"/>
      <c r="H161" s="466"/>
      <c r="I161" s="466"/>
      <c r="J161" s="466"/>
      <c r="K161" s="466"/>
      <c r="L161" s="467"/>
      <c r="M161" s="463"/>
      <c r="N161" s="464"/>
      <c r="P161" s="481"/>
      <c r="Q161" s="482"/>
      <c r="R161" s="482"/>
      <c r="S161" s="482"/>
      <c r="T161" s="482"/>
      <c r="U161" s="483"/>
      <c r="V161" s="345"/>
      <c r="W161" s="342"/>
      <c r="X161" s="484">
        <f t="shared" si="7"/>
        <v>0</v>
      </c>
      <c r="Y161" s="485"/>
      <c r="AD161" s="86" t="str">
        <f t="shared" si="5"/>
        <v/>
      </c>
    </row>
    <row r="162" spans="2:30" ht="42.75" customHeight="1" x14ac:dyDescent="0.25">
      <c r="B162" s="233" t="s">
        <v>112</v>
      </c>
      <c r="C162" s="465" t="s">
        <v>135</v>
      </c>
      <c r="D162" s="466"/>
      <c r="E162" s="466"/>
      <c r="F162" s="467"/>
      <c r="G162" s="465"/>
      <c r="H162" s="466"/>
      <c r="I162" s="466"/>
      <c r="J162" s="466"/>
      <c r="K162" s="466"/>
      <c r="L162" s="467"/>
      <c r="M162" s="463"/>
      <c r="N162" s="464"/>
      <c r="P162" s="481"/>
      <c r="Q162" s="482"/>
      <c r="R162" s="482"/>
      <c r="S162" s="482"/>
      <c r="T162" s="482"/>
      <c r="U162" s="483"/>
      <c r="V162" s="345"/>
      <c r="W162" s="342"/>
      <c r="X162" s="484">
        <f t="shared" si="7"/>
        <v>0</v>
      </c>
      <c r="Y162" s="485"/>
      <c r="AD162" s="86" t="str">
        <f t="shared" si="5"/>
        <v/>
      </c>
    </row>
    <row r="163" spans="2:30" ht="42.75" customHeight="1" x14ac:dyDescent="0.25">
      <c r="B163" s="233" t="s">
        <v>113</v>
      </c>
      <c r="C163" s="465" t="s">
        <v>135</v>
      </c>
      <c r="D163" s="466"/>
      <c r="E163" s="466"/>
      <c r="F163" s="467"/>
      <c r="G163" s="465"/>
      <c r="H163" s="466"/>
      <c r="I163" s="466"/>
      <c r="J163" s="466"/>
      <c r="K163" s="466"/>
      <c r="L163" s="467"/>
      <c r="M163" s="463"/>
      <c r="N163" s="464"/>
      <c r="P163" s="481"/>
      <c r="Q163" s="482"/>
      <c r="R163" s="482"/>
      <c r="S163" s="482"/>
      <c r="T163" s="482"/>
      <c r="U163" s="483"/>
      <c r="V163" s="345"/>
      <c r="W163" s="342"/>
      <c r="X163" s="484">
        <f>IF(V163="",W163*1,V163*W163)</f>
        <v>0</v>
      </c>
      <c r="Y163" s="485"/>
      <c r="AD163" s="86" t="str">
        <f t="shared" si="5"/>
        <v/>
      </c>
    </row>
    <row r="164" spans="2:30" ht="42.75" customHeight="1" x14ac:dyDescent="0.25">
      <c r="B164" s="233" t="s">
        <v>114</v>
      </c>
      <c r="C164" s="465" t="s">
        <v>135</v>
      </c>
      <c r="D164" s="466"/>
      <c r="E164" s="466"/>
      <c r="F164" s="467"/>
      <c r="G164" s="465"/>
      <c r="H164" s="466"/>
      <c r="I164" s="466"/>
      <c r="J164" s="466"/>
      <c r="K164" s="466"/>
      <c r="L164" s="467"/>
      <c r="M164" s="463"/>
      <c r="N164" s="464"/>
      <c r="P164" s="481"/>
      <c r="Q164" s="482"/>
      <c r="R164" s="482"/>
      <c r="S164" s="482"/>
      <c r="T164" s="482"/>
      <c r="U164" s="483"/>
      <c r="V164" s="345"/>
      <c r="W164" s="342"/>
      <c r="X164" s="484">
        <f t="shared" ref="X164:X172" si="8">IF(V164="",W164*1,V164*W164)</f>
        <v>0</v>
      </c>
      <c r="Y164" s="485"/>
      <c r="AD164" s="86" t="str">
        <f t="shared" si="5"/>
        <v/>
      </c>
    </row>
    <row r="165" spans="2:30" ht="42.75" customHeight="1" x14ac:dyDescent="0.25">
      <c r="B165" s="233" t="s">
        <v>115</v>
      </c>
      <c r="C165" s="465" t="s">
        <v>135</v>
      </c>
      <c r="D165" s="466"/>
      <c r="E165" s="466"/>
      <c r="F165" s="467"/>
      <c r="G165" s="465"/>
      <c r="H165" s="466"/>
      <c r="I165" s="466"/>
      <c r="J165" s="466"/>
      <c r="K165" s="466"/>
      <c r="L165" s="467"/>
      <c r="M165" s="463"/>
      <c r="N165" s="464"/>
      <c r="P165" s="481"/>
      <c r="Q165" s="482"/>
      <c r="R165" s="482"/>
      <c r="S165" s="482"/>
      <c r="T165" s="482"/>
      <c r="U165" s="483"/>
      <c r="V165" s="345"/>
      <c r="W165" s="342"/>
      <c r="X165" s="484">
        <f t="shared" si="8"/>
        <v>0</v>
      </c>
      <c r="Y165" s="485"/>
      <c r="AD165" s="86" t="str">
        <f t="shared" si="5"/>
        <v/>
      </c>
    </row>
    <row r="166" spans="2:30" ht="42.75" customHeight="1" x14ac:dyDescent="0.25">
      <c r="B166" s="233" t="s">
        <v>116</v>
      </c>
      <c r="C166" s="465" t="s">
        <v>135</v>
      </c>
      <c r="D166" s="466"/>
      <c r="E166" s="466"/>
      <c r="F166" s="467"/>
      <c r="G166" s="465"/>
      <c r="H166" s="466"/>
      <c r="I166" s="466"/>
      <c r="J166" s="466"/>
      <c r="K166" s="466"/>
      <c r="L166" s="467"/>
      <c r="M166" s="463"/>
      <c r="N166" s="464"/>
      <c r="P166" s="481"/>
      <c r="Q166" s="482"/>
      <c r="R166" s="482"/>
      <c r="S166" s="482"/>
      <c r="T166" s="482"/>
      <c r="U166" s="483"/>
      <c r="V166" s="345"/>
      <c r="W166" s="342"/>
      <c r="X166" s="484">
        <f t="shared" si="8"/>
        <v>0</v>
      </c>
      <c r="Y166" s="485"/>
      <c r="AD166" s="86" t="str">
        <f t="shared" si="5"/>
        <v/>
      </c>
    </row>
    <row r="167" spans="2:30" ht="42.75" customHeight="1" x14ac:dyDescent="0.25">
      <c r="B167" s="233" t="s">
        <v>117</v>
      </c>
      <c r="C167" s="465" t="s">
        <v>135</v>
      </c>
      <c r="D167" s="466"/>
      <c r="E167" s="466"/>
      <c r="F167" s="467"/>
      <c r="G167" s="465"/>
      <c r="H167" s="466"/>
      <c r="I167" s="466"/>
      <c r="J167" s="466"/>
      <c r="K167" s="466"/>
      <c r="L167" s="467"/>
      <c r="M167" s="463"/>
      <c r="N167" s="464"/>
      <c r="P167" s="481"/>
      <c r="Q167" s="482"/>
      <c r="R167" s="482"/>
      <c r="S167" s="482"/>
      <c r="T167" s="482"/>
      <c r="U167" s="483"/>
      <c r="V167" s="345"/>
      <c r="W167" s="342"/>
      <c r="X167" s="484">
        <f t="shared" si="8"/>
        <v>0</v>
      </c>
      <c r="Y167" s="485"/>
      <c r="AD167" s="86" t="str">
        <f t="shared" si="5"/>
        <v/>
      </c>
    </row>
    <row r="168" spans="2:30" ht="42.75" customHeight="1" x14ac:dyDescent="0.25">
      <c r="B168" s="233" t="s">
        <v>118</v>
      </c>
      <c r="C168" s="465" t="s">
        <v>135</v>
      </c>
      <c r="D168" s="466"/>
      <c r="E168" s="466"/>
      <c r="F168" s="467"/>
      <c r="G168" s="465"/>
      <c r="H168" s="466"/>
      <c r="I168" s="466"/>
      <c r="J168" s="466"/>
      <c r="K168" s="466"/>
      <c r="L168" s="467"/>
      <c r="M168" s="463"/>
      <c r="N168" s="464"/>
      <c r="P168" s="481"/>
      <c r="Q168" s="482"/>
      <c r="R168" s="482"/>
      <c r="S168" s="482"/>
      <c r="T168" s="482"/>
      <c r="U168" s="483"/>
      <c r="V168" s="345"/>
      <c r="W168" s="342"/>
      <c r="X168" s="484">
        <f t="shared" si="8"/>
        <v>0</v>
      </c>
      <c r="Y168" s="485"/>
      <c r="AD168" s="86" t="str">
        <f t="shared" si="5"/>
        <v/>
      </c>
    </row>
    <row r="169" spans="2:30" ht="42.75" customHeight="1" x14ac:dyDescent="0.25">
      <c r="B169" s="233" t="s">
        <v>119</v>
      </c>
      <c r="C169" s="465" t="s">
        <v>135</v>
      </c>
      <c r="D169" s="466"/>
      <c r="E169" s="466"/>
      <c r="F169" s="467"/>
      <c r="G169" s="465"/>
      <c r="H169" s="466"/>
      <c r="I169" s="466"/>
      <c r="J169" s="466"/>
      <c r="K169" s="466"/>
      <c r="L169" s="467"/>
      <c r="M169" s="463"/>
      <c r="N169" s="464"/>
      <c r="P169" s="481"/>
      <c r="Q169" s="482"/>
      <c r="R169" s="482"/>
      <c r="S169" s="482"/>
      <c r="T169" s="482"/>
      <c r="U169" s="483"/>
      <c r="V169" s="345"/>
      <c r="W169" s="342"/>
      <c r="X169" s="484">
        <f t="shared" si="8"/>
        <v>0</v>
      </c>
      <c r="Y169" s="485"/>
      <c r="AD169" s="86" t="str">
        <f t="shared" si="5"/>
        <v/>
      </c>
    </row>
    <row r="170" spans="2:30" ht="42.75" customHeight="1" x14ac:dyDescent="0.25">
      <c r="B170" s="233" t="s">
        <v>120</v>
      </c>
      <c r="C170" s="465" t="s">
        <v>135</v>
      </c>
      <c r="D170" s="466"/>
      <c r="E170" s="466"/>
      <c r="F170" s="467"/>
      <c r="G170" s="465"/>
      <c r="H170" s="466"/>
      <c r="I170" s="466"/>
      <c r="J170" s="466"/>
      <c r="K170" s="466"/>
      <c r="L170" s="467"/>
      <c r="M170" s="463"/>
      <c r="N170" s="464"/>
      <c r="P170" s="481"/>
      <c r="Q170" s="482"/>
      <c r="R170" s="482"/>
      <c r="S170" s="482"/>
      <c r="T170" s="482"/>
      <c r="U170" s="483"/>
      <c r="V170" s="345"/>
      <c r="W170" s="342"/>
      <c r="X170" s="484">
        <f t="shared" si="8"/>
        <v>0</v>
      </c>
      <c r="Y170" s="485"/>
      <c r="AD170" s="86" t="str">
        <f t="shared" si="5"/>
        <v/>
      </c>
    </row>
    <row r="171" spans="2:30" ht="42.75" customHeight="1" x14ac:dyDescent="0.25">
      <c r="B171" s="233" t="s">
        <v>121</v>
      </c>
      <c r="C171" s="465" t="s">
        <v>135</v>
      </c>
      <c r="D171" s="466"/>
      <c r="E171" s="466"/>
      <c r="F171" s="467"/>
      <c r="G171" s="465"/>
      <c r="H171" s="466"/>
      <c r="I171" s="466"/>
      <c r="J171" s="466"/>
      <c r="K171" s="466"/>
      <c r="L171" s="467"/>
      <c r="M171" s="463"/>
      <c r="N171" s="464"/>
      <c r="P171" s="481"/>
      <c r="Q171" s="482"/>
      <c r="R171" s="482"/>
      <c r="S171" s="482"/>
      <c r="T171" s="482"/>
      <c r="U171" s="483"/>
      <c r="V171" s="345"/>
      <c r="W171" s="342"/>
      <c r="X171" s="484">
        <f t="shared" si="8"/>
        <v>0</v>
      </c>
      <c r="Y171" s="485"/>
      <c r="AD171" s="86" t="str">
        <f t="shared" si="5"/>
        <v/>
      </c>
    </row>
    <row r="172" spans="2:30" ht="42.75" customHeight="1" x14ac:dyDescent="0.25">
      <c r="B172" s="233" t="s">
        <v>122</v>
      </c>
      <c r="C172" s="465" t="s">
        <v>135</v>
      </c>
      <c r="D172" s="466"/>
      <c r="E172" s="466"/>
      <c r="F172" s="467"/>
      <c r="G172" s="465"/>
      <c r="H172" s="466"/>
      <c r="I172" s="466"/>
      <c r="J172" s="466"/>
      <c r="K172" s="466"/>
      <c r="L172" s="467"/>
      <c r="M172" s="463"/>
      <c r="N172" s="464"/>
      <c r="P172" s="481"/>
      <c r="Q172" s="482"/>
      <c r="R172" s="482"/>
      <c r="S172" s="482"/>
      <c r="T172" s="482"/>
      <c r="U172" s="483"/>
      <c r="V172" s="345"/>
      <c r="W172" s="342"/>
      <c r="X172" s="484">
        <f t="shared" si="8"/>
        <v>0</v>
      </c>
      <c r="Y172" s="485"/>
      <c r="AD172" s="86" t="str">
        <f t="shared" si="5"/>
        <v/>
      </c>
    </row>
    <row r="173" spans="2:30" ht="42.75" customHeight="1" x14ac:dyDescent="0.25">
      <c r="B173" s="233" t="s">
        <v>123</v>
      </c>
      <c r="C173" s="465" t="s">
        <v>135</v>
      </c>
      <c r="D173" s="466"/>
      <c r="E173" s="466"/>
      <c r="F173" s="467"/>
      <c r="G173" s="465"/>
      <c r="H173" s="466"/>
      <c r="I173" s="466"/>
      <c r="J173" s="466"/>
      <c r="K173" s="466"/>
      <c r="L173" s="467"/>
      <c r="M173" s="463"/>
      <c r="N173" s="464"/>
      <c r="P173" s="481"/>
      <c r="Q173" s="482"/>
      <c r="R173" s="482"/>
      <c r="S173" s="482"/>
      <c r="T173" s="482"/>
      <c r="U173" s="483"/>
      <c r="V173" s="345"/>
      <c r="W173" s="342"/>
      <c r="X173" s="484">
        <f>IF(V173="",W173*1,V173*W173)</f>
        <v>0</v>
      </c>
      <c r="Y173" s="485"/>
      <c r="AD173" s="86" t="str">
        <f t="shared" si="5"/>
        <v/>
      </c>
    </row>
    <row r="174" spans="2:30" ht="42.75" customHeight="1" x14ac:dyDescent="0.25">
      <c r="B174" s="233" t="s">
        <v>124</v>
      </c>
      <c r="C174" s="465" t="s">
        <v>135</v>
      </c>
      <c r="D174" s="466"/>
      <c r="E174" s="466"/>
      <c r="F174" s="467"/>
      <c r="G174" s="465"/>
      <c r="H174" s="466"/>
      <c r="I174" s="466"/>
      <c r="J174" s="466"/>
      <c r="K174" s="466"/>
      <c r="L174" s="467"/>
      <c r="M174" s="463"/>
      <c r="N174" s="464"/>
      <c r="P174" s="481"/>
      <c r="Q174" s="482"/>
      <c r="R174" s="482"/>
      <c r="S174" s="482"/>
      <c r="T174" s="482"/>
      <c r="U174" s="483"/>
      <c r="V174" s="345"/>
      <c r="W174" s="342"/>
      <c r="X174" s="484">
        <f t="shared" ref="X174:X180" si="9">IF(V174="",W174*1,V174*W174)</f>
        <v>0</v>
      </c>
      <c r="Y174" s="485"/>
      <c r="AD174" s="86" t="str">
        <f t="shared" si="5"/>
        <v/>
      </c>
    </row>
    <row r="175" spans="2:30" ht="42.75" customHeight="1" x14ac:dyDescent="0.25">
      <c r="B175" s="233" t="s">
        <v>125</v>
      </c>
      <c r="C175" s="465" t="s">
        <v>135</v>
      </c>
      <c r="D175" s="466"/>
      <c r="E175" s="466"/>
      <c r="F175" s="467"/>
      <c r="G175" s="465"/>
      <c r="H175" s="466"/>
      <c r="I175" s="466"/>
      <c r="J175" s="466"/>
      <c r="K175" s="466"/>
      <c r="L175" s="467"/>
      <c r="M175" s="463"/>
      <c r="N175" s="464"/>
      <c r="P175" s="481"/>
      <c r="Q175" s="482"/>
      <c r="R175" s="482"/>
      <c r="S175" s="482"/>
      <c r="T175" s="482"/>
      <c r="U175" s="483"/>
      <c r="V175" s="345"/>
      <c r="W175" s="342"/>
      <c r="X175" s="484">
        <f t="shared" si="9"/>
        <v>0</v>
      </c>
      <c r="Y175" s="485"/>
      <c r="AD175" s="86" t="str">
        <f t="shared" si="5"/>
        <v/>
      </c>
    </row>
    <row r="176" spans="2:30" ht="42.75" customHeight="1" x14ac:dyDescent="0.25">
      <c r="B176" s="233" t="s">
        <v>126</v>
      </c>
      <c r="C176" s="465" t="s">
        <v>135</v>
      </c>
      <c r="D176" s="466"/>
      <c r="E176" s="466"/>
      <c r="F176" s="467"/>
      <c r="G176" s="465"/>
      <c r="H176" s="466"/>
      <c r="I176" s="466"/>
      <c r="J176" s="466"/>
      <c r="K176" s="466"/>
      <c r="L176" s="467"/>
      <c r="M176" s="463"/>
      <c r="N176" s="464"/>
      <c r="P176" s="481"/>
      <c r="Q176" s="482"/>
      <c r="R176" s="482"/>
      <c r="S176" s="482"/>
      <c r="T176" s="482"/>
      <c r="U176" s="483"/>
      <c r="V176" s="345"/>
      <c r="W176" s="342"/>
      <c r="X176" s="484">
        <f t="shared" si="9"/>
        <v>0</v>
      </c>
      <c r="Y176" s="485"/>
      <c r="AD176" s="86" t="str">
        <f t="shared" si="5"/>
        <v/>
      </c>
    </row>
    <row r="177" spans="1:44" ht="42.75" customHeight="1" x14ac:dyDescent="0.25">
      <c r="B177" s="233" t="s">
        <v>136</v>
      </c>
      <c r="C177" s="465" t="s">
        <v>135</v>
      </c>
      <c r="D177" s="466"/>
      <c r="E177" s="466"/>
      <c r="F177" s="467"/>
      <c r="G177" s="465"/>
      <c r="H177" s="466"/>
      <c r="I177" s="466"/>
      <c r="J177" s="466"/>
      <c r="K177" s="466"/>
      <c r="L177" s="467"/>
      <c r="M177" s="463"/>
      <c r="N177" s="464"/>
      <c r="P177" s="481"/>
      <c r="Q177" s="482"/>
      <c r="R177" s="482"/>
      <c r="S177" s="482"/>
      <c r="T177" s="482"/>
      <c r="U177" s="483"/>
      <c r="V177" s="345"/>
      <c r="W177" s="342"/>
      <c r="X177" s="484">
        <f t="shared" si="9"/>
        <v>0</v>
      </c>
      <c r="Y177" s="485"/>
      <c r="AD177" s="86" t="str">
        <f t="shared" si="5"/>
        <v/>
      </c>
    </row>
    <row r="178" spans="1:44" ht="42.75" customHeight="1" x14ac:dyDescent="0.25">
      <c r="B178" s="233" t="s">
        <v>137</v>
      </c>
      <c r="C178" s="465" t="s">
        <v>135</v>
      </c>
      <c r="D178" s="466"/>
      <c r="E178" s="466"/>
      <c r="F178" s="467"/>
      <c r="G178" s="465"/>
      <c r="H178" s="466"/>
      <c r="I178" s="466"/>
      <c r="J178" s="466"/>
      <c r="K178" s="466"/>
      <c r="L178" s="467"/>
      <c r="M178" s="463"/>
      <c r="N178" s="464"/>
      <c r="P178" s="481"/>
      <c r="Q178" s="482"/>
      <c r="R178" s="482"/>
      <c r="S178" s="482"/>
      <c r="T178" s="482"/>
      <c r="U178" s="483"/>
      <c r="V178" s="345"/>
      <c r="W178" s="342"/>
      <c r="X178" s="484">
        <f t="shared" si="9"/>
        <v>0</v>
      </c>
      <c r="Y178" s="485"/>
      <c r="AD178" s="86" t="str">
        <f t="shared" si="5"/>
        <v/>
      </c>
    </row>
    <row r="179" spans="1:44" ht="42.75" customHeight="1" x14ac:dyDescent="0.25">
      <c r="B179" s="233" t="s">
        <v>138</v>
      </c>
      <c r="C179" s="465" t="s">
        <v>135</v>
      </c>
      <c r="D179" s="466"/>
      <c r="E179" s="466"/>
      <c r="F179" s="467"/>
      <c r="G179" s="465"/>
      <c r="H179" s="466"/>
      <c r="I179" s="466"/>
      <c r="J179" s="466"/>
      <c r="K179" s="466"/>
      <c r="L179" s="467"/>
      <c r="M179" s="463"/>
      <c r="N179" s="464"/>
      <c r="P179" s="481"/>
      <c r="Q179" s="482"/>
      <c r="R179" s="482"/>
      <c r="S179" s="482"/>
      <c r="T179" s="482"/>
      <c r="U179" s="483"/>
      <c r="V179" s="345"/>
      <c r="W179" s="342"/>
      <c r="X179" s="484">
        <f t="shared" si="9"/>
        <v>0</v>
      </c>
      <c r="Y179" s="485"/>
      <c r="AD179" s="86" t="str">
        <f t="shared" si="5"/>
        <v/>
      </c>
    </row>
    <row r="180" spans="1:44" ht="42.75" customHeight="1" x14ac:dyDescent="0.25">
      <c r="B180" s="233" t="s">
        <v>139</v>
      </c>
      <c r="C180" s="465" t="s">
        <v>135</v>
      </c>
      <c r="D180" s="466"/>
      <c r="E180" s="466"/>
      <c r="F180" s="467"/>
      <c r="G180" s="465"/>
      <c r="H180" s="466"/>
      <c r="I180" s="466"/>
      <c r="J180" s="466"/>
      <c r="K180" s="466"/>
      <c r="L180" s="467"/>
      <c r="M180" s="463"/>
      <c r="N180" s="464"/>
      <c r="P180" s="481"/>
      <c r="Q180" s="482"/>
      <c r="R180" s="482"/>
      <c r="S180" s="482"/>
      <c r="T180" s="482"/>
      <c r="U180" s="483"/>
      <c r="V180" s="345"/>
      <c r="W180" s="342"/>
      <c r="X180" s="484">
        <f t="shared" si="9"/>
        <v>0</v>
      </c>
      <c r="Y180" s="485"/>
      <c r="AD180" s="86" t="str">
        <f t="shared" si="5"/>
        <v/>
      </c>
    </row>
    <row r="181" spans="1:44" ht="42.75" customHeight="1" x14ac:dyDescent="0.25">
      <c r="B181" s="233" t="s">
        <v>140</v>
      </c>
      <c r="C181" s="465" t="s">
        <v>135</v>
      </c>
      <c r="D181" s="466"/>
      <c r="E181" s="466"/>
      <c r="F181" s="467"/>
      <c r="G181" s="465"/>
      <c r="H181" s="466"/>
      <c r="I181" s="466"/>
      <c r="J181" s="466"/>
      <c r="K181" s="466"/>
      <c r="L181" s="467"/>
      <c r="M181" s="463"/>
      <c r="N181" s="464"/>
      <c r="P181" s="481"/>
      <c r="Q181" s="482"/>
      <c r="R181" s="482"/>
      <c r="S181" s="482"/>
      <c r="T181" s="482"/>
      <c r="U181" s="483"/>
      <c r="V181" s="345"/>
      <c r="W181" s="342"/>
      <c r="X181" s="484">
        <f>IF(V181="",W181*1,V181*W181)</f>
        <v>0</v>
      </c>
      <c r="Y181" s="485"/>
      <c r="AD181" s="86" t="str">
        <f t="shared" si="5"/>
        <v/>
      </c>
    </row>
    <row r="182" spans="1:44" ht="7.5" customHeight="1" x14ac:dyDescent="0.25">
      <c r="C182" s="1"/>
      <c r="H182" s="20"/>
      <c r="P182" s="220"/>
      <c r="Q182" s="220"/>
      <c r="R182" s="220"/>
      <c r="X182" s="221"/>
      <c r="Y182" s="221"/>
      <c r="Z182" s="27"/>
      <c r="AA182" s="27"/>
    </row>
    <row r="183" spans="1:44" ht="30.75" customHeight="1" x14ac:dyDescent="0.25">
      <c r="B183" s="237"/>
      <c r="C183" s="105"/>
      <c r="D183" s="105"/>
      <c r="E183" s="105"/>
      <c r="P183" s="220"/>
      <c r="Q183" s="220"/>
      <c r="R183" s="220"/>
      <c r="U183" s="27"/>
      <c r="V183" s="27"/>
      <c r="W183" s="230" t="s">
        <v>141</v>
      </c>
      <c r="X183" s="479">
        <f>SUM(X117:Y181)</f>
        <v>0</v>
      </c>
      <c r="Y183" s="480"/>
      <c r="Z183" s="27"/>
      <c r="AA183" s="27"/>
    </row>
    <row r="184" spans="1:44" ht="7.5" customHeight="1" x14ac:dyDescent="0.25">
      <c r="C184" s="1"/>
      <c r="H184" s="20"/>
      <c r="P184" s="57"/>
      <c r="Q184" s="57"/>
      <c r="R184" s="57"/>
      <c r="Z184" s="27"/>
      <c r="AA184" s="27"/>
    </row>
    <row r="185" spans="1:44" ht="13.5" customHeight="1" x14ac:dyDescent="0.25">
      <c r="A185" s="175"/>
      <c r="B185" s="27"/>
      <c r="C185" s="27"/>
      <c r="D185" s="27"/>
      <c r="E185" s="27"/>
      <c r="F185" s="27"/>
      <c r="G185" s="27"/>
      <c r="H185" s="27"/>
      <c r="I185" s="27"/>
      <c r="J185" s="27"/>
      <c r="P185" s="27"/>
      <c r="Q185" s="27"/>
      <c r="R185" s="27"/>
      <c r="S185" s="218"/>
      <c r="T185" s="218"/>
      <c r="X185" s="58"/>
      <c r="Y185" s="229"/>
      <c r="Z185" s="218"/>
      <c r="AA185" s="27"/>
    </row>
    <row r="186" spans="1:44" ht="32.25" customHeight="1" x14ac:dyDescent="0.25">
      <c r="A186" s="175"/>
      <c r="B186" s="27"/>
      <c r="C186" s="27"/>
      <c r="D186" s="27"/>
      <c r="E186" s="27"/>
      <c r="F186" s="27"/>
      <c r="G186" s="27"/>
      <c r="H186" s="27"/>
      <c r="I186" s="27"/>
      <c r="J186" s="27"/>
      <c r="P186" s="27"/>
      <c r="Q186" s="27"/>
      <c r="R186" s="27"/>
      <c r="S186" s="218"/>
      <c r="T186" s="218"/>
      <c r="W186" s="58" t="s">
        <v>142</v>
      </c>
      <c r="X186" s="477">
        <f>X183+X111</f>
        <v>0</v>
      </c>
      <c r="Y186" s="478"/>
      <c r="Z186" s="218"/>
      <c r="AA186" s="27"/>
    </row>
    <row r="187" spans="1:44" ht="32.25" customHeight="1" x14ac:dyDescent="0.25">
      <c r="A187" s="175"/>
      <c r="B187" s="27"/>
      <c r="C187" s="27"/>
      <c r="D187" s="27"/>
      <c r="E187" s="27"/>
      <c r="F187" s="27"/>
      <c r="G187" s="27"/>
      <c r="H187" s="27"/>
      <c r="I187" s="27"/>
      <c r="J187" s="27"/>
      <c r="P187" s="27"/>
      <c r="Q187" s="27"/>
      <c r="R187" s="27"/>
      <c r="S187" s="218"/>
      <c r="T187" s="218"/>
      <c r="Z187" s="218"/>
      <c r="AA187" s="27"/>
    </row>
    <row r="188" spans="1:44" ht="19.5" customHeight="1" x14ac:dyDescent="0.25">
      <c r="B188" s="42" t="s">
        <v>143</v>
      </c>
      <c r="F188" s="38"/>
      <c r="K188" s="42"/>
      <c r="N188" s="38"/>
      <c r="AF188" s="48"/>
      <c r="AG188" s="48"/>
      <c r="AH188" s="48"/>
      <c r="AI188" s="48"/>
      <c r="AJ188" s="48"/>
      <c r="AK188" s="48"/>
      <c r="AL188" s="48"/>
      <c r="AM188" s="48"/>
      <c r="AN188" s="48"/>
      <c r="AO188" s="48"/>
      <c r="AP188" s="48"/>
      <c r="AQ188" s="48"/>
      <c r="AR188" s="48"/>
    </row>
    <row r="189" spans="1:44" ht="28.5" customHeight="1" x14ac:dyDescent="0.25">
      <c r="A189" s="175"/>
      <c r="B189" s="551" t="s">
        <v>185</v>
      </c>
      <c r="C189" s="551"/>
      <c r="D189" s="551"/>
      <c r="E189" s="551"/>
      <c r="F189" s="551"/>
      <c r="G189" s="551"/>
      <c r="H189" s="551"/>
      <c r="I189" s="551"/>
      <c r="J189" s="551"/>
      <c r="M189" s="211"/>
      <c r="N189" s="32"/>
      <c r="P189" s="27"/>
      <c r="Q189" s="27"/>
      <c r="R189" s="27"/>
      <c r="S189" s="218"/>
      <c r="T189" s="218"/>
      <c r="U189" s="218"/>
      <c r="V189" s="218"/>
      <c r="W189" s="218"/>
      <c r="X189" s="58"/>
      <c r="Y189" s="229"/>
      <c r="Z189" s="218"/>
      <c r="AA189" s="27"/>
    </row>
    <row r="190" spans="1:44" ht="24.75" hidden="1" customHeight="1" x14ac:dyDescent="0.25">
      <c r="A190" s="179"/>
      <c r="B190" s="552" t="s">
        <v>145</v>
      </c>
      <c r="C190" s="553"/>
      <c r="D190" s="553"/>
      <c r="E190" s="553"/>
      <c r="F190" s="553"/>
      <c r="G190" s="553"/>
      <c r="H190" s="553"/>
      <c r="I190" s="553"/>
      <c r="J190" s="554"/>
      <c r="K190" s="38" t="s">
        <v>146</v>
      </c>
      <c r="L190" s="32"/>
      <c r="M190" s="32"/>
      <c r="N190" s="32"/>
      <c r="P190" s="27"/>
      <c r="Q190" s="27"/>
      <c r="R190" s="27"/>
      <c r="S190" s="27"/>
      <c r="T190" s="27"/>
      <c r="U190" s="27"/>
      <c r="V190" s="27"/>
      <c r="W190" s="27"/>
      <c r="X190" s="58"/>
      <c r="Y190" s="59"/>
      <c r="Z190" s="27"/>
      <c r="AA190" s="27"/>
    </row>
    <row r="191" spans="1:44" ht="17.25" customHeight="1" x14ac:dyDescent="0.25">
      <c r="A191" s="175">
        <v>1</v>
      </c>
      <c r="B191" s="28"/>
      <c r="C191" s="28"/>
      <c r="D191" s="28"/>
      <c r="E191" s="28"/>
      <c r="F191" s="8"/>
      <c r="G191" s="28"/>
      <c r="H191" s="28"/>
      <c r="I191" s="28"/>
      <c r="J191" s="27"/>
      <c r="P191" s="27"/>
      <c r="Q191" s="27"/>
      <c r="R191" s="27"/>
      <c r="S191" s="27"/>
      <c r="T191" s="27"/>
      <c r="V191" s="27"/>
      <c r="W191" s="27"/>
      <c r="X191" s="58"/>
      <c r="Y191" s="59"/>
      <c r="Z191" s="27"/>
      <c r="AA191" s="27"/>
    </row>
    <row r="192" spans="1:44" ht="17.25" customHeight="1" x14ac:dyDescent="0.25">
      <c r="A192" s="175">
        <v>1</v>
      </c>
      <c r="E192" s="555"/>
      <c r="F192" s="555"/>
      <c r="G192" s="555"/>
      <c r="H192" s="555"/>
      <c r="I192" s="555"/>
      <c r="J192" s="27"/>
      <c r="K192" s="38"/>
      <c r="P192" s="27"/>
      <c r="Q192" s="27"/>
      <c r="R192" s="27"/>
      <c r="S192" s="27"/>
      <c r="T192" s="27"/>
      <c r="U192" s="27"/>
      <c r="V192" s="27"/>
      <c r="W192" s="27"/>
      <c r="X192" s="58"/>
      <c r="Y192" s="59"/>
      <c r="AA192" s="27"/>
      <c r="AB192" s="27"/>
    </row>
    <row r="193" spans="1:34" ht="8.25" customHeight="1" x14ac:dyDescent="0.25">
      <c r="A193" s="175">
        <v>1</v>
      </c>
      <c r="J193" s="27"/>
      <c r="P193" s="27"/>
      <c r="Q193" s="27"/>
      <c r="R193" s="27"/>
      <c r="S193" s="27"/>
      <c r="T193" s="27"/>
      <c r="U193" s="27"/>
      <c r="V193" s="27"/>
      <c r="W193" s="27"/>
      <c r="X193" s="58"/>
      <c r="Y193" s="59"/>
      <c r="AA193" s="27"/>
      <c r="AB193" s="27"/>
    </row>
    <row r="194" spans="1:34" ht="27.75" customHeight="1" x14ac:dyDescent="0.25">
      <c r="A194" s="175">
        <v>1</v>
      </c>
      <c r="B194" s="243" t="s">
        <v>227</v>
      </c>
      <c r="C194" s="55"/>
      <c r="D194" s="55"/>
      <c r="L194" s="556" t="s">
        <v>148</v>
      </c>
      <c r="M194" s="557"/>
      <c r="N194" s="558"/>
      <c r="P194" s="27"/>
      <c r="Q194" s="27"/>
      <c r="R194" s="27"/>
      <c r="S194" s="27"/>
      <c r="T194" s="27"/>
      <c r="U194" s="27"/>
      <c r="V194" s="27"/>
      <c r="W194" s="27"/>
      <c r="X194" s="58"/>
      <c r="Y194" s="59"/>
      <c r="Z194" s="27"/>
      <c r="AA194" s="27"/>
    </row>
    <row r="195" spans="1:34" ht="33.75" customHeight="1" x14ac:dyDescent="0.25">
      <c r="A195" s="175">
        <v>1</v>
      </c>
      <c r="B195" s="354"/>
      <c r="C195" s="88"/>
      <c r="D195" s="88"/>
      <c r="E195" s="88"/>
      <c r="F195" s="88"/>
      <c r="G195" s="88"/>
      <c r="H195" s="88"/>
      <c r="I195" s="88"/>
      <c r="J195" s="88"/>
      <c r="L195" s="559"/>
      <c r="M195" s="560"/>
      <c r="N195" s="561"/>
      <c r="P195" s="27"/>
      <c r="Q195" s="27"/>
      <c r="R195" s="27"/>
      <c r="S195" s="27"/>
      <c r="T195" s="27"/>
      <c r="U195" s="27"/>
      <c r="V195" s="27"/>
      <c r="W195" s="27"/>
      <c r="X195" s="58"/>
      <c r="Y195" s="59"/>
      <c r="Z195" s="27"/>
      <c r="AA195" s="27"/>
    </row>
    <row r="196" spans="1:34" ht="17.25" customHeight="1" x14ac:dyDescent="0.25">
      <c r="A196" s="175">
        <v>1</v>
      </c>
      <c r="B196" s="551"/>
      <c r="C196" s="551"/>
      <c r="D196" s="551"/>
      <c r="F196" s="54"/>
      <c r="G196" s="54"/>
      <c r="H196" s="54"/>
      <c r="I196" s="54"/>
      <c r="J196" s="27"/>
      <c r="L196" s="559"/>
      <c r="M196" s="560"/>
      <c r="N196" s="561"/>
      <c r="P196" s="27"/>
      <c r="Q196" s="27"/>
      <c r="R196" s="27"/>
      <c r="S196" s="27"/>
      <c r="T196" s="27"/>
      <c r="U196" s="27"/>
      <c r="V196" s="27"/>
      <c r="W196" s="27"/>
      <c r="X196" s="58"/>
      <c r="Y196" s="59"/>
      <c r="Z196" s="27"/>
      <c r="AA196" s="27"/>
    </row>
    <row r="197" spans="1:34" ht="25.5" customHeight="1" x14ac:dyDescent="0.25">
      <c r="A197" s="175">
        <v>1</v>
      </c>
      <c r="B197" s="175">
        <v>1</v>
      </c>
      <c r="C197" s="175">
        <v>1</v>
      </c>
      <c r="D197" s="175">
        <v>1</v>
      </c>
      <c r="E197" s="175">
        <v>1</v>
      </c>
      <c r="F197" s="175">
        <v>1</v>
      </c>
      <c r="G197" s="175">
        <v>1</v>
      </c>
      <c r="H197" s="175">
        <v>1</v>
      </c>
      <c r="I197" s="175">
        <v>1</v>
      </c>
      <c r="J197" s="175">
        <v>1</v>
      </c>
      <c r="L197" s="562"/>
      <c r="M197" s="563"/>
      <c r="N197" s="564"/>
      <c r="O197" s="101"/>
      <c r="P197" s="38"/>
      <c r="Q197" s="27"/>
      <c r="R197" s="27"/>
      <c r="S197" s="27"/>
      <c r="T197" s="27"/>
      <c r="U197" s="27"/>
      <c r="V197" s="27"/>
      <c r="W197" s="27"/>
      <c r="X197" s="58"/>
      <c r="Y197" s="59"/>
      <c r="Z197" s="27"/>
      <c r="AA197" s="27"/>
    </row>
    <row r="198" spans="1:34" ht="25.5" customHeight="1" x14ac:dyDescent="0.25">
      <c r="A198" s="175"/>
      <c r="B198" s="175"/>
      <c r="C198" s="175"/>
      <c r="D198" s="175"/>
      <c r="E198" s="175"/>
      <c r="F198" s="175"/>
      <c r="G198" s="175"/>
      <c r="H198" s="175"/>
      <c r="I198" s="175"/>
      <c r="J198" s="175"/>
      <c r="L198" s="47"/>
      <c r="M198" s="47"/>
      <c r="N198" s="47"/>
      <c r="O198" s="101"/>
      <c r="P198" s="38"/>
      <c r="Q198" s="27"/>
      <c r="R198" s="27"/>
      <c r="S198" s="27"/>
      <c r="T198" s="27"/>
      <c r="U198" s="27"/>
      <c r="V198" s="27"/>
      <c r="W198" s="27"/>
      <c r="X198" s="58"/>
      <c r="Y198" s="59"/>
      <c r="Z198" s="27"/>
      <c r="AA198" s="27"/>
    </row>
    <row r="199" spans="1:34" ht="18.75" customHeight="1" x14ac:dyDescent="0.25">
      <c r="A199" s="175"/>
      <c r="B199" s="573" t="s">
        <v>149</v>
      </c>
      <c r="C199" s="574"/>
      <c r="D199" s="574"/>
      <c r="E199" s="574"/>
      <c r="F199" s="574"/>
      <c r="G199" s="574"/>
      <c r="H199" s="574"/>
      <c r="I199" s="574"/>
      <c r="J199" s="574"/>
      <c r="L199" s="47"/>
      <c r="M199" s="47"/>
      <c r="N199" s="47"/>
      <c r="O199" s="101"/>
      <c r="P199" s="101"/>
      <c r="Q199" s="27"/>
      <c r="R199" s="27"/>
      <c r="S199" s="27"/>
      <c r="T199" s="27"/>
      <c r="U199" s="27"/>
      <c r="V199" s="27"/>
      <c r="W199" s="27"/>
      <c r="X199" s="58"/>
      <c r="Y199" s="59"/>
      <c r="Z199" s="27"/>
      <c r="AA199" s="27"/>
    </row>
    <row r="200" spans="1:34" ht="25.5" customHeight="1" x14ac:dyDescent="0.25">
      <c r="A200" s="175"/>
      <c r="B200" s="575" t="s">
        <v>150</v>
      </c>
      <c r="C200" s="576"/>
      <c r="D200" s="576"/>
      <c r="E200" s="576"/>
      <c r="F200" s="576"/>
      <c r="G200" s="576"/>
      <c r="H200" s="576"/>
      <c r="I200" s="576"/>
      <c r="J200" s="577"/>
      <c r="L200" s="47"/>
      <c r="M200" s="47"/>
      <c r="N200" s="47"/>
      <c r="O200" s="101"/>
      <c r="P200" s="101"/>
      <c r="Q200" s="27"/>
      <c r="R200" s="27"/>
      <c r="S200" s="27"/>
      <c r="T200" s="27"/>
      <c r="U200" s="27"/>
      <c r="V200" s="27"/>
      <c r="W200" s="27"/>
      <c r="X200" s="58"/>
      <c r="Y200" s="59"/>
      <c r="Z200" s="27"/>
      <c r="AA200" s="27"/>
    </row>
    <row r="201" spans="1:34" ht="17.25" customHeight="1" x14ac:dyDescent="0.25">
      <c r="A201" s="175"/>
      <c r="B201" s="578"/>
      <c r="C201" s="579"/>
      <c r="D201" s="579"/>
      <c r="E201" s="579"/>
      <c r="F201" s="579"/>
      <c r="G201" s="579"/>
      <c r="H201" s="579"/>
      <c r="I201" s="579"/>
      <c r="J201" s="580"/>
      <c r="K201" s="581"/>
      <c r="L201" s="583"/>
      <c r="M201" s="584"/>
      <c r="N201" s="584"/>
      <c r="P201" s="27"/>
      <c r="Q201" s="27"/>
      <c r="R201" s="27"/>
      <c r="S201" s="27"/>
      <c r="T201" s="27"/>
      <c r="U201" s="27"/>
      <c r="V201" s="27"/>
      <c r="W201" s="27"/>
      <c r="X201" s="58"/>
      <c r="Y201" s="59"/>
      <c r="Z201" s="27"/>
      <c r="AA201" s="27"/>
    </row>
    <row r="202" spans="1:34" ht="17.25" customHeight="1" x14ac:dyDescent="0.25">
      <c r="A202" s="175"/>
      <c r="B202" s="215"/>
      <c r="K202" s="581"/>
      <c r="L202" s="583"/>
      <c r="M202" s="584"/>
      <c r="N202" s="584"/>
      <c r="P202" s="27"/>
      <c r="Q202" s="27"/>
      <c r="R202" s="27"/>
      <c r="S202" s="27"/>
      <c r="T202" s="27"/>
      <c r="U202" s="27"/>
      <c r="V202" s="27"/>
      <c r="W202" s="27"/>
      <c r="X202" s="58"/>
      <c r="Y202" s="59"/>
      <c r="Z202" s="27"/>
      <c r="AA202" s="27"/>
    </row>
    <row r="203" spans="1:34" ht="20.25" customHeight="1" x14ac:dyDescent="0.25">
      <c r="A203" s="175"/>
      <c r="B203" s="539" t="s">
        <v>151</v>
      </c>
      <c r="C203" s="539"/>
      <c r="D203" s="539"/>
      <c r="E203" s="539"/>
      <c r="F203" s="539"/>
      <c r="G203" s="38"/>
      <c r="J203" s="27"/>
      <c r="K203" s="581"/>
      <c r="L203" s="584"/>
      <c r="M203" s="584"/>
      <c r="N203" s="584"/>
      <c r="P203" s="42" t="s">
        <v>152</v>
      </c>
      <c r="X203" s="58"/>
      <c r="Y203" s="59"/>
      <c r="Z203" s="27"/>
      <c r="AA203" s="27"/>
    </row>
    <row r="204" spans="1:34" ht="15.75" customHeight="1" x14ac:dyDescent="0.3">
      <c r="A204" s="175"/>
      <c r="B204" s="585" t="s">
        <v>153</v>
      </c>
      <c r="C204" s="585"/>
      <c r="D204" s="585"/>
      <c r="E204" s="586"/>
      <c r="F204" s="182"/>
      <c r="G204" s="8"/>
      <c r="H204" s="8"/>
      <c r="I204" s="8"/>
      <c r="J204" s="27"/>
      <c r="K204" s="582"/>
      <c r="L204" s="360"/>
      <c r="M204" s="181"/>
      <c r="N204" s="361"/>
      <c r="P204" s="24"/>
      <c r="X204" s="58"/>
      <c r="Y204" s="59"/>
      <c r="Z204" s="27"/>
      <c r="AA204" s="27"/>
    </row>
    <row r="205" spans="1:34" ht="99" customHeight="1" x14ac:dyDescent="0.25">
      <c r="A205" s="175"/>
      <c r="B205" s="351" t="s">
        <v>154</v>
      </c>
      <c r="C205" s="678" t="s">
        <v>187</v>
      </c>
      <c r="D205" s="679"/>
      <c r="E205" s="590" t="s">
        <v>156</v>
      </c>
      <c r="F205" s="591"/>
      <c r="G205" s="565" t="s">
        <v>157</v>
      </c>
      <c r="H205" s="566"/>
      <c r="I205" s="566"/>
      <c r="J205" s="567"/>
      <c r="K205" s="565" t="s">
        <v>158</v>
      </c>
      <c r="L205" s="566"/>
      <c r="M205" s="566"/>
      <c r="N205" s="567"/>
      <c r="P205" s="219" t="s">
        <v>159</v>
      </c>
      <c r="Q205" s="587" t="s">
        <v>160</v>
      </c>
      <c r="R205" s="588"/>
      <c r="S205" s="588"/>
      <c r="T205" s="588"/>
      <c r="U205" s="588"/>
      <c r="V205" s="588"/>
      <c r="W205" s="588"/>
      <c r="X205" s="589"/>
      <c r="Y205" s="99"/>
      <c r="Z205" s="98"/>
      <c r="AA205" s="100"/>
      <c r="AB205" s="100"/>
    </row>
    <row r="206" spans="1:34" ht="42.75" customHeight="1" x14ac:dyDescent="0.3">
      <c r="A206" s="175"/>
      <c r="B206" s="353" t="s">
        <v>161</v>
      </c>
      <c r="C206" s="461"/>
      <c r="D206" s="461"/>
      <c r="E206" s="676"/>
      <c r="F206" s="677"/>
      <c r="G206" s="461"/>
      <c r="H206" s="461"/>
      <c r="I206" s="461"/>
      <c r="J206" s="461"/>
      <c r="K206" s="462"/>
      <c r="L206" s="462"/>
      <c r="M206" s="462"/>
      <c r="N206" s="462"/>
      <c r="O206" s="64"/>
      <c r="P206" s="238"/>
      <c r="Q206" s="505"/>
      <c r="R206" s="505"/>
      <c r="S206" s="505"/>
      <c r="T206" s="505"/>
      <c r="U206" s="505"/>
      <c r="V206" s="505"/>
      <c r="W206" s="505"/>
      <c r="X206" s="506"/>
      <c r="Y206" s="64"/>
      <c r="Z206" s="64"/>
      <c r="AA206" s="64" t="b">
        <f t="shared" ref="AA206:AA237" si="10">IF(OR(LEFT(B206,4)="Välj",B206=""),FALSE,TRUE)</f>
        <v>0</v>
      </c>
      <c r="AB206" s="64" t="b">
        <f>IF(P206&lt;&gt;"",TRUE,FALSE)</f>
        <v>0</v>
      </c>
      <c r="AH206" s="55" t="b">
        <f>IF(AND(AA206=TRUE,AB206=TRUE),FALSE,IF(AND(AA206=FALSE,AB206=FALSE),FALSE,TRUE))</f>
        <v>0</v>
      </c>
    </row>
    <row r="207" spans="1:34" ht="42.75" customHeight="1" x14ac:dyDescent="0.3">
      <c r="A207" s="175"/>
      <c r="B207" s="353" t="s">
        <v>161</v>
      </c>
      <c r="C207" s="461"/>
      <c r="D207" s="461"/>
      <c r="E207" s="676"/>
      <c r="F207" s="677"/>
      <c r="G207" s="461"/>
      <c r="H207" s="461"/>
      <c r="I207" s="461"/>
      <c r="J207" s="461"/>
      <c r="K207" s="462"/>
      <c r="L207" s="462"/>
      <c r="M207" s="462"/>
      <c r="N207" s="462"/>
      <c r="O207" s="64"/>
      <c r="P207" s="238"/>
      <c r="Q207" s="505"/>
      <c r="R207" s="505"/>
      <c r="S207" s="505"/>
      <c r="T207" s="505"/>
      <c r="U207" s="505"/>
      <c r="V207" s="505"/>
      <c r="W207" s="505"/>
      <c r="X207" s="506"/>
      <c r="Y207" s="64"/>
      <c r="Z207" s="64"/>
      <c r="AA207" s="64" t="b">
        <f t="shared" si="10"/>
        <v>0</v>
      </c>
      <c r="AB207" s="64" t="b">
        <f t="shared" ref="AB207:AB295" si="11">IF(P207&lt;&gt;"",TRUE,FALSE)</f>
        <v>0</v>
      </c>
      <c r="AH207" s="55" t="b">
        <f t="shared" ref="AH207:AH295" si="12">IF(AND(AA207=TRUE,AB207=TRUE),FALSE,IF(AND(AA207=FALSE,AB207=FALSE),FALSE,TRUE))</f>
        <v>0</v>
      </c>
    </row>
    <row r="208" spans="1:34" ht="42.75" customHeight="1" x14ac:dyDescent="0.3">
      <c r="A208" s="175"/>
      <c r="B208" s="353" t="s">
        <v>162</v>
      </c>
      <c r="C208" s="461"/>
      <c r="D208" s="461"/>
      <c r="E208" s="676"/>
      <c r="F208" s="677"/>
      <c r="G208" s="461"/>
      <c r="H208" s="461"/>
      <c r="I208" s="461"/>
      <c r="J208" s="461"/>
      <c r="K208" s="462"/>
      <c r="L208" s="462"/>
      <c r="M208" s="462"/>
      <c r="N208" s="462"/>
      <c r="O208" s="64"/>
      <c r="P208" s="238"/>
      <c r="Q208" s="505"/>
      <c r="R208" s="505"/>
      <c r="S208" s="505"/>
      <c r="T208" s="505"/>
      <c r="U208" s="505"/>
      <c r="V208" s="505"/>
      <c r="W208" s="505"/>
      <c r="X208" s="506"/>
      <c r="Y208" s="64"/>
      <c r="Z208" s="64"/>
      <c r="AA208" s="64" t="b">
        <f t="shared" si="10"/>
        <v>0</v>
      </c>
      <c r="AB208" s="64" t="b">
        <f t="shared" si="11"/>
        <v>0</v>
      </c>
      <c r="AH208" s="55" t="b">
        <f t="shared" si="12"/>
        <v>0</v>
      </c>
    </row>
    <row r="209" spans="1:34" ht="42.75" customHeight="1" x14ac:dyDescent="0.3">
      <c r="A209" s="175"/>
      <c r="B209" s="353" t="s">
        <v>162</v>
      </c>
      <c r="C209" s="461"/>
      <c r="D209" s="461"/>
      <c r="E209" s="676"/>
      <c r="F209" s="677"/>
      <c r="G209" s="461"/>
      <c r="H209" s="461"/>
      <c r="I209" s="461"/>
      <c r="J209" s="461"/>
      <c r="K209" s="462"/>
      <c r="L209" s="462"/>
      <c r="M209" s="462"/>
      <c r="N209" s="462"/>
      <c r="O209" s="64"/>
      <c r="P209" s="238"/>
      <c r="Q209" s="505"/>
      <c r="R209" s="505"/>
      <c r="S209" s="505"/>
      <c r="T209" s="505"/>
      <c r="U209" s="505"/>
      <c r="V209" s="505"/>
      <c r="W209" s="505"/>
      <c r="X209" s="506"/>
      <c r="Y209" s="64"/>
      <c r="Z209" s="64"/>
      <c r="AA209" s="64" t="b">
        <f t="shared" si="10"/>
        <v>0</v>
      </c>
      <c r="AB209" s="64" t="b">
        <f t="shared" si="11"/>
        <v>0</v>
      </c>
      <c r="AH209" s="55" t="b">
        <f t="shared" si="12"/>
        <v>0</v>
      </c>
    </row>
    <row r="210" spans="1:34" ht="42.75" customHeight="1" x14ac:dyDescent="0.3">
      <c r="A210" s="175"/>
      <c r="B210" s="353" t="s">
        <v>162</v>
      </c>
      <c r="C210" s="461"/>
      <c r="D210" s="461"/>
      <c r="E210" s="676"/>
      <c r="F210" s="677"/>
      <c r="G210" s="461"/>
      <c r="H210" s="461"/>
      <c r="I210" s="461"/>
      <c r="J210" s="461"/>
      <c r="K210" s="462"/>
      <c r="L210" s="462"/>
      <c r="M210" s="462"/>
      <c r="N210" s="462"/>
      <c r="O210" s="64"/>
      <c r="P210" s="238"/>
      <c r="Q210" s="505"/>
      <c r="R210" s="505"/>
      <c r="S210" s="505"/>
      <c r="T210" s="505"/>
      <c r="U210" s="505"/>
      <c r="V210" s="505"/>
      <c r="W210" s="505"/>
      <c r="X210" s="506"/>
      <c r="Y210" s="64"/>
      <c r="Z210" s="64"/>
      <c r="AA210" s="64" t="b">
        <f t="shared" si="10"/>
        <v>0</v>
      </c>
      <c r="AB210" s="64" t="b">
        <f t="shared" si="11"/>
        <v>0</v>
      </c>
      <c r="AH210" s="55" t="b">
        <f t="shared" si="12"/>
        <v>0</v>
      </c>
    </row>
    <row r="211" spans="1:34" ht="42.75" customHeight="1" x14ac:dyDescent="0.3">
      <c r="A211" s="175"/>
      <c r="B211" s="353" t="s">
        <v>162</v>
      </c>
      <c r="C211" s="461"/>
      <c r="D211" s="461"/>
      <c r="E211" s="676"/>
      <c r="F211" s="677"/>
      <c r="G211" s="461"/>
      <c r="H211" s="461"/>
      <c r="I211" s="461"/>
      <c r="J211" s="461"/>
      <c r="K211" s="462"/>
      <c r="L211" s="462"/>
      <c r="M211" s="462"/>
      <c r="N211" s="462"/>
      <c r="O211" s="194"/>
      <c r="P211" s="238"/>
      <c r="Q211" s="505"/>
      <c r="R211" s="505"/>
      <c r="S211" s="505"/>
      <c r="T211" s="505"/>
      <c r="U211" s="505"/>
      <c r="V211" s="505"/>
      <c r="W211" s="505"/>
      <c r="X211" s="506"/>
      <c r="Y211" s="64"/>
      <c r="Z211" s="64"/>
      <c r="AA211" s="64" t="b">
        <f t="shared" si="10"/>
        <v>0</v>
      </c>
      <c r="AB211" s="64" t="b">
        <f t="shared" ref="AB211:AB235" si="13">IF(P211&lt;&gt;"",TRUE,FALSE)</f>
        <v>0</v>
      </c>
      <c r="AH211" s="55" t="b">
        <f t="shared" ref="AH211:AH235" si="14">IF(AND(AA211=TRUE,AB211=TRUE),FALSE,IF(AND(AA211=FALSE,AB211=FALSE),FALSE,TRUE))</f>
        <v>0</v>
      </c>
    </row>
    <row r="212" spans="1:34" ht="42.75" customHeight="1" x14ac:dyDescent="0.3">
      <c r="A212" s="175"/>
      <c r="B212" s="353" t="s">
        <v>162</v>
      </c>
      <c r="C212" s="461"/>
      <c r="D212" s="461"/>
      <c r="E212" s="676"/>
      <c r="F212" s="677"/>
      <c r="G212" s="461"/>
      <c r="H212" s="461"/>
      <c r="I212" s="461"/>
      <c r="J212" s="461"/>
      <c r="K212" s="462"/>
      <c r="L212" s="462"/>
      <c r="M212" s="462"/>
      <c r="N212" s="462"/>
      <c r="O212" s="64"/>
      <c r="P212" s="238"/>
      <c r="Q212" s="505"/>
      <c r="R212" s="505"/>
      <c r="S212" s="505"/>
      <c r="T212" s="505"/>
      <c r="U212" s="505"/>
      <c r="V212" s="505"/>
      <c r="W212" s="505"/>
      <c r="X212" s="506"/>
      <c r="Y212" s="64"/>
      <c r="Z212" s="64"/>
      <c r="AA212" s="64" t="b">
        <f t="shared" si="10"/>
        <v>0</v>
      </c>
      <c r="AB212" s="64" t="b">
        <f t="shared" si="13"/>
        <v>0</v>
      </c>
      <c r="AH212" s="55" t="b">
        <f t="shared" si="14"/>
        <v>0</v>
      </c>
    </row>
    <row r="213" spans="1:34" ht="42.75" customHeight="1" x14ac:dyDescent="0.3">
      <c r="A213" s="175"/>
      <c r="B213" s="353" t="s">
        <v>162</v>
      </c>
      <c r="C213" s="461"/>
      <c r="D213" s="461"/>
      <c r="E213" s="676"/>
      <c r="F213" s="677"/>
      <c r="G213" s="461"/>
      <c r="H213" s="461"/>
      <c r="I213" s="461"/>
      <c r="J213" s="461"/>
      <c r="K213" s="462"/>
      <c r="L213" s="462"/>
      <c r="M213" s="462"/>
      <c r="N213" s="462"/>
      <c r="O213" s="64"/>
      <c r="P213" s="238"/>
      <c r="Q213" s="505"/>
      <c r="R213" s="505"/>
      <c r="S213" s="505"/>
      <c r="T213" s="505"/>
      <c r="U213" s="505"/>
      <c r="V213" s="505"/>
      <c r="W213" s="505"/>
      <c r="X213" s="506"/>
      <c r="Y213" s="64"/>
      <c r="Z213" s="64"/>
      <c r="AA213" s="64" t="b">
        <f t="shared" si="10"/>
        <v>0</v>
      </c>
      <c r="AB213" s="64" t="b">
        <f t="shared" si="13"/>
        <v>0</v>
      </c>
      <c r="AH213" s="55" t="b">
        <f t="shared" si="14"/>
        <v>0</v>
      </c>
    </row>
    <row r="214" spans="1:34" ht="42.75" customHeight="1" x14ac:dyDescent="0.3">
      <c r="A214" s="175"/>
      <c r="B214" s="353" t="s">
        <v>162</v>
      </c>
      <c r="C214" s="461"/>
      <c r="D214" s="461"/>
      <c r="E214" s="676"/>
      <c r="F214" s="677"/>
      <c r="G214" s="461"/>
      <c r="H214" s="461"/>
      <c r="I214" s="461"/>
      <c r="J214" s="461"/>
      <c r="K214" s="462"/>
      <c r="L214" s="462"/>
      <c r="M214" s="462"/>
      <c r="N214" s="462"/>
      <c r="O214" s="64"/>
      <c r="P214" s="238"/>
      <c r="Q214" s="505"/>
      <c r="R214" s="505"/>
      <c r="S214" s="505"/>
      <c r="T214" s="505"/>
      <c r="U214" s="505"/>
      <c r="V214" s="505"/>
      <c r="W214" s="505"/>
      <c r="X214" s="506"/>
      <c r="Y214" s="64"/>
      <c r="Z214" s="64"/>
      <c r="AA214" s="64" t="b">
        <f t="shared" si="10"/>
        <v>0</v>
      </c>
      <c r="AB214" s="64" t="b">
        <f t="shared" si="13"/>
        <v>0</v>
      </c>
      <c r="AH214" s="55" t="b">
        <f t="shared" si="14"/>
        <v>0</v>
      </c>
    </row>
    <row r="215" spans="1:34" ht="42.75" customHeight="1" x14ac:dyDescent="0.3">
      <c r="A215" s="175"/>
      <c r="B215" s="353" t="s">
        <v>162</v>
      </c>
      <c r="C215" s="461"/>
      <c r="D215" s="461"/>
      <c r="E215" s="676"/>
      <c r="F215" s="677"/>
      <c r="G215" s="461"/>
      <c r="H215" s="461"/>
      <c r="I215" s="461"/>
      <c r="J215" s="461"/>
      <c r="K215" s="462"/>
      <c r="L215" s="462"/>
      <c r="M215" s="462"/>
      <c r="N215" s="462"/>
      <c r="O215" s="64"/>
      <c r="P215" s="238"/>
      <c r="Q215" s="505"/>
      <c r="R215" s="505"/>
      <c r="S215" s="505"/>
      <c r="T215" s="505"/>
      <c r="U215" s="505"/>
      <c r="V215" s="505"/>
      <c r="W215" s="505"/>
      <c r="X215" s="506"/>
      <c r="Y215" s="64"/>
      <c r="Z215" s="64"/>
      <c r="AA215" s="64" t="b">
        <f t="shared" si="10"/>
        <v>0</v>
      </c>
      <c r="AB215" s="64" t="b">
        <f t="shared" si="13"/>
        <v>0</v>
      </c>
      <c r="AH215" s="55" t="b">
        <f t="shared" si="14"/>
        <v>0</v>
      </c>
    </row>
    <row r="216" spans="1:34" ht="42.75" customHeight="1" x14ac:dyDescent="0.3">
      <c r="A216" s="175"/>
      <c r="B216" s="353" t="s">
        <v>162</v>
      </c>
      <c r="C216" s="461"/>
      <c r="D216" s="461"/>
      <c r="E216" s="676"/>
      <c r="F216" s="677"/>
      <c r="G216" s="461"/>
      <c r="H216" s="461"/>
      <c r="I216" s="461"/>
      <c r="J216" s="461"/>
      <c r="K216" s="462"/>
      <c r="L216" s="462"/>
      <c r="M216" s="462"/>
      <c r="N216" s="462"/>
      <c r="O216" s="64"/>
      <c r="P216" s="238"/>
      <c r="Q216" s="505"/>
      <c r="R216" s="505"/>
      <c r="S216" s="505"/>
      <c r="T216" s="505"/>
      <c r="U216" s="505"/>
      <c r="V216" s="505"/>
      <c r="W216" s="505"/>
      <c r="X216" s="506"/>
      <c r="Y216" s="64"/>
      <c r="Z216" s="64"/>
      <c r="AA216" s="64" t="b">
        <f t="shared" si="10"/>
        <v>0</v>
      </c>
      <c r="AB216" s="64" t="b">
        <f t="shared" si="13"/>
        <v>0</v>
      </c>
      <c r="AH216" s="55" t="b">
        <f t="shared" si="14"/>
        <v>0</v>
      </c>
    </row>
    <row r="217" spans="1:34" ht="42.75" customHeight="1" x14ac:dyDescent="0.3">
      <c r="A217" s="175"/>
      <c r="B217" s="353" t="s">
        <v>162</v>
      </c>
      <c r="C217" s="461"/>
      <c r="D217" s="461"/>
      <c r="E217" s="676"/>
      <c r="F217" s="677"/>
      <c r="G217" s="461"/>
      <c r="H217" s="461"/>
      <c r="I217" s="461"/>
      <c r="J217" s="461"/>
      <c r="K217" s="462"/>
      <c r="L217" s="462"/>
      <c r="M217" s="462"/>
      <c r="N217" s="462"/>
      <c r="O217" s="64"/>
      <c r="P217" s="238"/>
      <c r="Q217" s="505"/>
      <c r="R217" s="505"/>
      <c r="S217" s="505"/>
      <c r="T217" s="505"/>
      <c r="U217" s="505"/>
      <c r="V217" s="505"/>
      <c r="W217" s="505"/>
      <c r="X217" s="506"/>
      <c r="Y217" s="64"/>
      <c r="Z217" s="64"/>
      <c r="AA217" s="64" t="b">
        <f t="shared" si="10"/>
        <v>0</v>
      </c>
      <c r="AB217" s="64" t="b">
        <f t="shared" si="13"/>
        <v>0</v>
      </c>
      <c r="AH217" s="55" t="b">
        <f t="shared" si="14"/>
        <v>0</v>
      </c>
    </row>
    <row r="218" spans="1:34" ht="42.75" customHeight="1" x14ac:dyDescent="0.3">
      <c r="A218" s="175"/>
      <c r="B218" s="353" t="s">
        <v>162</v>
      </c>
      <c r="C218" s="461"/>
      <c r="D218" s="461"/>
      <c r="E218" s="676"/>
      <c r="F218" s="677"/>
      <c r="G218" s="461"/>
      <c r="H218" s="461"/>
      <c r="I218" s="461"/>
      <c r="J218" s="461"/>
      <c r="K218" s="462"/>
      <c r="L218" s="462"/>
      <c r="M218" s="462"/>
      <c r="N218" s="462"/>
      <c r="O218" s="64"/>
      <c r="P218" s="238"/>
      <c r="Q218" s="505"/>
      <c r="R218" s="505"/>
      <c r="S218" s="505"/>
      <c r="T218" s="505"/>
      <c r="U218" s="505"/>
      <c r="V218" s="505"/>
      <c r="W218" s="505"/>
      <c r="X218" s="506"/>
      <c r="Y218" s="64"/>
      <c r="Z218" s="64"/>
      <c r="AA218" s="64" t="b">
        <f t="shared" si="10"/>
        <v>0</v>
      </c>
      <c r="AB218" s="64" t="b">
        <f t="shared" si="13"/>
        <v>0</v>
      </c>
      <c r="AH218" s="55" t="b">
        <f t="shared" si="14"/>
        <v>0</v>
      </c>
    </row>
    <row r="219" spans="1:34" ht="42.75" customHeight="1" x14ac:dyDescent="0.3">
      <c r="A219" s="175"/>
      <c r="B219" s="353" t="s">
        <v>162</v>
      </c>
      <c r="C219" s="461"/>
      <c r="D219" s="461"/>
      <c r="E219" s="676"/>
      <c r="F219" s="677"/>
      <c r="G219" s="461"/>
      <c r="H219" s="461"/>
      <c r="I219" s="461"/>
      <c r="J219" s="461"/>
      <c r="K219" s="462"/>
      <c r="L219" s="462"/>
      <c r="M219" s="462"/>
      <c r="N219" s="462"/>
      <c r="O219" s="64"/>
      <c r="P219" s="238"/>
      <c r="Q219" s="505"/>
      <c r="R219" s="505"/>
      <c r="S219" s="505"/>
      <c r="T219" s="505"/>
      <c r="U219" s="505"/>
      <c r="V219" s="505"/>
      <c r="W219" s="505"/>
      <c r="X219" s="506"/>
      <c r="Y219" s="64"/>
      <c r="Z219" s="64"/>
      <c r="AA219" s="64" t="b">
        <f t="shared" si="10"/>
        <v>0</v>
      </c>
      <c r="AB219" s="64" t="b">
        <f t="shared" si="13"/>
        <v>0</v>
      </c>
      <c r="AH219" s="55" t="b">
        <f t="shared" si="14"/>
        <v>0</v>
      </c>
    </row>
    <row r="220" spans="1:34" ht="42.75" customHeight="1" x14ac:dyDescent="0.3">
      <c r="A220" s="175"/>
      <c r="B220" s="353" t="s">
        <v>162</v>
      </c>
      <c r="C220" s="461"/>
      <c r="D220" s="461"/>
      <c r="E220" s="676"/>
      <c r="F220" s="677"/>
      <c r="G220" s="461"/>
      <c r="H220" s="461"/>
      <c r="I220" s="461"/>
      <c r="J220" s="461"/>
      <c r="K220" s="462"/>
      <c r="L220" s="462"/>
      <c r="M220" s="462"/>
      <c r="N220" s="462"/>
      <c r="O220" s="194"/>
      <c r="P220" s="238"/>
      <c r="Q220" s="505"/>
      <c r="R220" s="505"/>
      <c r="S220" s="505"/>
      <c r="T220" s="505"/>
      <c r="U220" s="505"/>
      <c r="V220" s="505"/>
      <c r="W220" s="505"/>
      <c r="X220" s="506"/>
      <c r="Y220" s="64"/>
      <c r="Z220" s="64"/>
      <c r="AA220" s="64" t="b">
        <f t="shared" si="10"/>
        <v>0</v>
      </c>
      <c r="AB220" s="64" t="b">
        <f t="shared" si="13"/>
        <v>0</v>
      </c>
      <c r="AH220" s="55" t="b">
        <f t="shared" si="14"/>
        <v>0</v>
      </c>
    </row>
    <row r="221" spans="1:34" ht="42.75" customHeight="1" x14ac:dyDescent="0.3">
      <c r="A221" s="175"/>
      <c r="B221" s="353" t="s">
        <v>162</v>
      </c>
      <c r="C221" s="461"/>
      <c r="D221" s="461"/>
      <c r="E221" s="676"/>
      <c r="F221" s="677"/>
      <c r="G221" s="461"/>
      <c r="H221" s="461"/>
      <c r="I221" s="461"/>
      <c r="J221" s="461"/>
      <c r="K221" s="462"/>
      <c r="L221" s="462"/>
      <c r="M221" s="462"/>
      <c r="N221" s="462"/>
      <c r="O221" s="64"/>
      <c r="P221" s="238"/>
      <c r="Q221" s="505"/>
      <c r="R221" s="505"/>
      <c r="S221" s="505"/>
      <c r="T221" s="505"/>
      <c r="U221" s="505"/>
      <c r="V221" s="505"/>
      <c r="W221" s="505"/>
      <c r="X221" s="506"/>
      <c r="Y221" s="64"/>
      <c r="Z221" s="64"/>
      <c r="AA221" s="64" t="b">
        <f t="shared" si="10"/>
        <v>0</v>
      </c>
      <c r="AB221" s="64" t="b">
        <f t="shared" si="13"/>
        <v>0</v>
      </c>
      <c r="AH221" s="55" t="b">
        <f t="shared" si="14"/>
        <v>0</v>
      </c>
    </row>
    <row r="222" spans="1:34" ht="42.75" customHeight="1" x14ac:dyDescent="0.3">
      <c r="A222" s="175"/>
      <c r="B222" s="353" t="s">
        <v>162</v>
      </c>
      <c r="C222" s="461"/>
      <c r="D222" s="461"/>
      <c r="E222" s="676"/>
      <c r="F222" s="677"/>
      <c r="G222" s="461"/>
      <c r="H222" s="461"/>
      <c r="I222" s="461"/>
      <c r="J222" s="461"/>
      <c r="K222" s="462"/>
      <c r="L222" s="462"/>
      <c r="M222" s="462"/>
      <c r="N222" s="462"/>
      <c r="O222" s="64"/>
      <c r="P222" s="238"/>
      <c r="Q222" s="505"/>
      <c r="R222" s="505"/>
      <c r="S222" s="505"/>
      <c r="T222" s="505"/>
      <c r="U222" s="505"/>
      <c r="V222" s="505"/>
      <c r="W222" s="505"/>
      <c r="X222" s="506"/>
      <c r="Y222" s="64"/>
      <c r="Z222" s="64"/>
      <c r="AA222" s="64" t="b">
        <f t="shared" si="10"/>
        <v>0</v>
      </c>
      <c r="AB222" s="64" t="b">
        <f t="shared" si="13"/>
        <v>0</v>
      </c>
      <c r="AH222" s="55" t="b">
        <f t="shared" si="14"/>
        <v>0</v>
      </c>
    </row>
    <row r="223" spans="1:34" ht="42.75" customHeight="1" x14ac:dyDescent="0.3">
      <c r="A223" s="175"/>
      <c r="B223" s="353" t="s">
        <v>162</v>
      </c>
      <c r="C223" s="461"/>
      <c r="D223" s="461"/>
      <c r="E223" s="676"/>
      <c r="F223" s="677"/>
      <c r="G223" s="461"/>
      <c r="H223" s="461"/>
      <c r="I223" s="461"/>
      <c r="J223" s="461"/>
      <c r="K223" s="462"/>
      <c r="L223" s="462"/>
      <c r="M223" s="462"/>
      <c r="N223" s="462"/>
      <c r="O223" s="64"/>
      <c r="P223" s="238"/>
      <c r="Q223" s="505"/>
      <c r="R223" s="505"/>
      <c r="S223" s="505"/>
      <c r="T223" s="505"/>
      <c r="U223" s="505"/>
      <c r="V223" s="505"/>
      <c r="W223" s="505"/>
      <c r="X223" s="506"/>
      <c r="Y223" s="64"/>
      <c r="Z223" s="64"/>
      <c r="AA223" s="64" t="b">
        <f t="shared" si="10"/>
        <v>0</v>
      </c>
      <c r="AB223" s="64" t="b">
        <f t="shared" si="13"/>
        <v>0</v>
      </c>
      <c r="AH223" s="55" t="b">
        <f t="shared" si="14"/>
        <v>0</v>
      </c>
    </row>
    <row r="224" spans="1:34" ht="42.75" customHeight="1" x14ac:dyDescent="0.3">
      <c r="A224" s="175"/>
      <c r="B224" s="353" t="s">
        <v>162</v>
      </c>
      <c r="C224" s="461"/>
      <c r="D224" s="461"/>
      <c r="E224" s="676"/>
      <c r="F224" s="677"/>
      <c r="G224" s="461"/>
      <c r="H224" s="461"/>
      <c r="I224" s="461"/>
      <c r="J224" s="461"/>
      <c r="K224" s="462"/>
      <c r="L224" s="462"/>
      <c r="M224" s="462"/>
      <c r="N224" s="462"/>
      <c r="O224" s="64"/>
      <c r="P224" s="238"/>
      <c r="Q224" s="505"/>
      <c r="R224" s="505"/>
      <c r="S224" s="505"/>
      <c r="T224" s="505"/>
      <c r="U224" s="505"/>
      <c r="V224" s="505"/>
      <c r="W224" s="505"/>
      <c r="X224" s="506"/>
      <c r="Y224" s="64"/>
      <c r="Z224" s="64"/>
      <c r="AA224" s="64" t="b">
        <f t="shared" si="10"/>
        <v>0</v>
      </c>
      <c r="AB224" s="64" t="b">
        <f t="shared" si="13"/>
        <v>0</v>
      </c>
      <c r="AH224" s="55" t="b">
        <f t="shared" si="14"/>
        <v>0</v>
      </c>
    </row>
    <row r="225" spans="1:34" ht="42.75" customHeight="1" x14ac:dyDescent="0.3">
      <c r="A225" s="175"/>
      <c r="B225" s="353" t="s">
        <v>162</v>
      </c>
      <c r="C225" s="461"/>
      <c r="D225" s="461"/>
      <c r="E225" s="676"/>
      <c r="F225" s="677"/>
      <c r="G225" s="461"/>
      <c r="H225" s="461"/>
      <c r="I225" s="461"/>
      <c r="J225" s="461"/>
      <c r="K225" s="462"/>
      <c r="L225" s="462"/>
      <c r="M225" s="462"/>
      <c r="N225" s="462"/>
      <c r="O225" s="64"/>
      <c r="P225" s="238"/>
      <c r="Q225" s="505"/>
      <c r="R225" s="505"/>
      <c r="S225" s="505"/>
      <c r="T225" s="505"/>
      <c r="U225" s="505"/>
      <c r="V225" s="505"/>
      <c r="W225" s="505"/>
      <c r="X225" s="506"/>
      <c r="Y225" s="64"/>
      <c r="Z225" s="64"/>
      <c r="AA225" s="64" t="b">
        <f t="shared" si="10"/>
        <v>0</v>
      </c>
      <c r="AB225" s="64" t="b">
        <f t="shared" si="13"/>
        <v>0</v>
      </c>
      <c r="AH225" s="55" t="b">
        <f t="shared" si="14"/>
        <v>0</v>
      </c>
    </row>
    <row r="226" spans="1:34" ht="42.75" customHeight="1" x14ac:dyDescent="0.3">
      <c r="A226" s="175"/>
      <c r="B226" s="353" t="s">
        <v>162</v>
      </c>
      <c r="C226" s="461"/>
      <c r="D226" s="461"/>
      <c r="E226" s="676"/>
      <c r="F226" s="677"/>
      <c r="G226" s="461"/>
      <c r="H226" s="461"/>
      <c r="I226" s="461"/>
      <c r="J226" s="461"/>
      <c r="K226" s="462"/>
      <c r="L226" s="462"/>
      <c r="M226" s="462"/>
      <c r="N226" s="462"/>
      <c r="O226" s="64"/>
      <c r="P226" s="238"/>
      <c r="Q226" s="505"/>
      <c r="R226" s="505"/>
      <c r="S226" s="505"/>
      <c r="T226" s="505"/>
      <c r="U226" s="505"/>
      <c r="V226" s="505"/>
      <c r="W226" s="505"/>
      <c r="X226" s="506"/>
      <c r="Y226" s="64"/>
      <c r="Z226" s="64"/>
      <c r="AA226" s="64" t="b">
        <f t="shared" si="10"/>
        <v>0</v>
      </c>
      <c r="AB226" s="64" t="b">
        <f t="shared" si="13"/>
        <v>0</v>
      </c>
      <c r="AH226" s="55" t="b">
        <f t="shared" si="14"/>
        <v>0</v>
      </c>
    </row>
    <row r="227" spans="1:34" ht="42.75" customHeight="1" x14ac:dyDescent="0.3">
      <c r="A227" s="175"/>
      <c r="B227" s="353" t="s">
        <v>162</v>
      </c>
      <c r="C227" s="461"/>
      <c r="D227" s="461"/>
      <c r="E227" s="676"/>
      <c r="F227" s="677"/>
      <c r="G227" s="461"/>
      <c r="H227" s="461"/>
      <c r="I227" s="461"/>
      <c r="J227" s="461"/>
      <c r="K227" s="462"/>
      <c r="L227" s="462"/>
      <c r="M227" s="462"/>
      <c r="N227" s="462"/>
      <c r="O227" s="64"/>
      <c r="P227" s="238"/>
      <c r="Q227" s="505"/>
      <c r="R227" s="505"/>
      <c r="S227" s="505"/>
      <c r="T227" s="505"/>
      <c r="U227" s="505"/>
      <c r="V227" s="505"/>
      <c r="W227" s="505"/>
      <c r="X227" s="506"/>
      <c r="Y227" s="64"/>
      <c r="Z227" s="64"/>
      <c r="AA227" s="64" t="b">
        <f t="shared" si="10"/>
        <v>0</v>
      </c>
      <c r="AB227" s="64" t="b">
        <f t="shared" si="13"/>
        <v>0</v>
      </c>
      <c r="AH227" s="55" t="b">
        <f t="shared" si="14"/>
        <v>0</v>
      </c>
    </row>
    <row r="228" spans="1:34" ht="42.75" customHeight="1" x14ac:dyDescent="0.3">
      <c r="A228" s="175"/>
      <c r="B228" s="353" t="s">
        <v>162</v>
      </c>
      <c r="C228" s="461"/>
      <c r="D228" s="461"/>
      <c r="E228" s="676"/>
      <c r="F228" s="677"/>
      <c r="G228" s="461"/>
      <c r="H228" s="461"/>
      <c r="I228" s="461"/>
      <c r="J228" s="461"/>
      <c r="K228" s="462"/>
      <c r="L228" s="462"/>
      <c r="M228" s="462"/>
      <c r="N228" s="462"/>
      <c r="O228" s="64"/>
      <c r="P228" s="238"/>
      <c r="Q228" s="505"/>
      <c r="R228" s="505"/>
      <c r="S228" s="505"/>
      <c r="T228" s="505"/>
      <c r="U228" s="505"/>
      <c r="V228" s="505"/>
      <c r="W228" s="505"/>
      <c r="X228" s="506"/>
      <c r="Y228" s="64"/>
      <c r="Z228" s="64"/>
      <c r="AA228" s="64" t="b">
        <f t="shared" si="10"/>
        <v>0</v>
      </c>
      <c r="AB228" s="64" t="b">
        <f t="shared" si="13"/>
        <v>0</v>
      </c>
      <c r="AH228" s="55" t="b">
        <f t="shared" si="14"/>
        <v>0</v>
      </c>
    </row>
    <row r="229" spans="1:34" ht="42.75" customHeight="1" x14ac:dyDescent="0.3">
      <c r="A229" s="175"/>
      <c r="B229" s="353" t="s">
        <v>162</v>
      </c>
      <c r="C229" s="461"/>
      <c r="D229" s="461"/>
      <c r="E229" s="676"/>
      <c r="F229" s="677"/>
      <c r="G229" s="461"/>
      <c r="H229" s="461"/>
      <c r="I229" s="461"/>
      <c r="J229" s="461"/>
      <c r="K229" s="462"/>
      <c r="L229" s="462"/>
      <c r="M229" s="462"/>
      <c r="N229" s="462"/>
      <c r="O229" s="64"/>
      <c r="P229" s="238"/>
      <c r="Q229" s="505"/>
      <c r="R229" s="505"/>
      <c r="S229" s="505"/>
      <c r="T229" s="505"/>
      <c r="U229" s="505"/>
      <c r="V229" s="505"/>
      <c r="W229" s="505"/>
      <c r="X229" s="506"/>
      <c r="Y229" s="64"/>
      <c r="Z229" s="64"/>
      <c r="AA229" s="64" t="b">
        <f t="shared" si="10"/>
        <v>0</v>
      </c>
      <c r="AB229" s="64" t="b">
        <f t="shared" si="13"/>
        <v>0</v>
      </c>
      <c r="AH229" s="55" t="b">
        <f t="shared" si="14"/>
        <v>0</v>
      </c>
    </row>
    <row r="230" spans="1:34" ht="42.75" customHeight="1" x14ac:dyDescent="0.3">
      <c r="A230" s="175"/>
      <c r="B230" s="353" t="s">
        <v>162</v>
      </c>
      <c r="C230" s="461"/>
      <c r="D230" s="461"/>
      <c r="E230" s="676"/>
      <c r="F230" s="677"/>
      <c r="G230" s="461"/>
      <c r="H230" s="461"/>
      <c r="I230" s="461"/>
      <c r="J230" s="461"/>
      <c r="K230" s="462"/>
      <c r="L230" s="462"/>
      <c r="M230" s="462"/>
      <c r="N230" s="462"/>
      <c r="O230" s="64"/>
      <c r="P230" s="238"/>
      <c r="Q230" s="505"/>
      <c r="R230" s="505"/>
      <c r="S230" s="505"/>
      <c r="T230" s="505"/>
      <c r="U230" s="505"/>
      <c r="V230" s="505"/>
      <c r="W230" s="505"/>
      <c r="X230" s="506"/>
      <c r="Y230" s="64"/>
      <c r="Z230" s="64"/>
      <c r="AA230" s="64" t="b">
        <f t="shared" si="10"/>
        <v>0</v>
      </c>
      <c r="AB230" s="64" t="b">
        <f t="shared" si="13"/>
        <v>0</v>
      </c>
      <c r="AH230" s="55" t="b">
        <f t="shared" si="14"/>
        <v>0</v>
      </c>
    </row>
    <row r="231" spans="1:34" ht="42.75" customHeight="1" x14ac:dyDescent="0.3">
      <c r="A231" s="175"/>
      <c r="B231" s="353" t="s">
        <v>162</v>
      </c>
      <c r="C231" s="461"/>
      <c r="D231" s="461"/>
      <c r="E231" s="676"/>
      <c r="F231" s="677"/>
      <c r="G231" s="461"/>
      <c r="H231" s="461"/>
      <c r="I231" s="461"/>
      <c r="J231" s="461"/>
      <c r="K231" s="462"/>
      <c r="L231" s="462"/>
      <c r="M231" s="462"/>
      <c r="N231" s="462"/>
      <c r="O231" s="194"/>
      <c r="P231" s="238"/>
      <c r="Q231" s="505"/>
      <c r="R231" s="505"/>
      <c r="S231" s="505"/>
      <c r="T231" s="505"/>
      <c r="U231" s="505"/>
      <c r="V231" s="505"/>
      <c r="W231" s="505"/>
      <c r="X231" s="506"/>
      <c r="Y231" s="64"/>
      <c r="Z231" s="64"/>
      <c r="AA231" s="64" t="b">
        <f t="shared" si="10"/>
        <v>0</v>
      </c>
      <c r="AB231" s="64" t="b">
        <f t="shared" si="13"/>
        <v>0</v>
      </c>
      <c r="AH231" s="55" t="b">
        <f t="shared" si="14"/>
        <v>0</v>
      </c>
    </row>
    <row r="232" spans="1:34" ht="42.75" customHeight="1" x14ac:dyDescent="0.3">
      <c r="A232" s="175"/>
      <c r="B232" s="353" t="s">
        <v>162</v>
      </c>
      <c r="C232" s="461"/>
      <c r="D232" s="461"/>
      <c r="E232" s="676"/>
      <c r="F232" s="677"/>
      <c r="G232" s="461"/>
      <c r="H232" s="461"/>
      <c r="I232" s="461"/>
      <c r="J232" s="461"/>
      <c r="K232" s="462"/>
      <c r="L232" s="462"/>
      <c r="M232" s="462"/>
      <c r="N232" s="462"/>
      <c r="O232" s="64"/>
      <c r="P232" s="238"/>
      <c r="Q232" s="505"/>
      <c r="R232" s="505"/>
      <c r="S232" s="505"/>
      <c r="T232" s="505"/>
      <c r="U232" s="505"/>
      <c r="V232" s="505"/>
      <c r="W232" s="505"/>
      <c r="X232" s="506"/>
      <c r="Y232" s="64"/>
      <c r="Z232" s="64"/>
      <c r="AA232" s="64" t="b">
        <f t="shared" si="10"/>
        <v>0</v>
      </c>
      <c r="AB232" s="64" t="b">
        <f t="shared" si="13"/>
        <v>0</v>
      </c>
      <c r="AH232" s="55" t="b">
        <f t="shared" si="14"/>
        <v>0</v>
      </c>
    </row>
    <row r="233" spans="1:34" ht="42.75" customHeight="1" x14ac:dyDescent="0.3">
      <c r="A233" s="175"/>
      <c r="B233" s="353" t="s">
        <v>162</v>
      </c>
      <c r="C233" s="461"/>
      <c r="D233" s="461"/>
      <c r="E233" s="676"/>
      <c r="F233" s="677"/>
      <c r="G233" s="461"/>
      <c r="H233" s="461"/>
      <c r="I233" s="461"/>
      <c r="J233" s="461"/>
      <c r="K233" s="462"/>
      <c r="L233" s="462"/>
      <c r="M233" s="462"/>
      <c r="N233" s="462"/>
      <c r="O233" s="64"/>
      <c r="P233" s="238"/>
      <c r="Q233" s="505"/>
      <c r="R233" s="505"/>
      <c r="S233" s="505"/>
      <c r="T233" s="505"/>
      <c r="U233" s="505"/>
      <c r="V233" s="505"/>
      <c r="W233" s="505"/>
      <c r="X233" s="506"/>
      <c r="Y233" s="64"/>
      <c r="Z233" s="64"/>
      <c r="AA233" s="64" t="b">
        <f t="shared" si="10"/>
        <v>0</v>
      </c>
      <c r="AB233" s="64" t="b">
        <f t="shared" si="13"/>
        <v>0</v>
      </c>
      <c r="AH233" s="55" t="b">
        <f t="shared" si="14"/>
        <v>0</v>
      </c>
    </row>
    <row r="234" spans="1:34" ht="42.75" customHeight="1" x14ac:dyDescent="0.3">
      <c r="A234" s="175"/>
      <c r="B234" s="353" t="s">
        <v>162</v>
      </c>
      <c r="C234" s="461"/>
      <c r="D234" s="461"/>
      <c r="E234" s="676"/>
      <c r="F234" s="677"/>
      <c r="G234" s="461"/>
      <c r="H234" s="461"/>
      <c r="I234" s="461"/>
      <c r="J234" s="461"/>
      <c r="K234" s="462"/>
      <c r="L234" s="462"/>
      <c r="M234" s="462"/>
      <c r="N234" s="462"/>
      <c r="O234" s="64"/>
      <c r="P234" s="238"/>
      <c r="Q234" s="505"/>
      <c r="R234" s="505"/>
      <c r="S234" s="505"/>
      <c r="T234" s="505"/>
      <c r="U234" s="505"/>
      <c r="V234" s="505"/>
      <c r="W234" s="505"/>
      <c r="X234" s="506"/>
      <c r="Y234" s="64"/>
      <c r="Z234" s="64"/>
      <c r="AA234" s="64" t="b">
        <f t="shared" si="10"/>
        <v>0</v>
      </c>
      <c r="AB234" s="64" t="b">
        <f t="shared" si="13"/>
        <v>0</v>
      </c>
      <c r="AH234" s="55" t="b">
        <f t="shared" si="14"/>
        <v>0</v>
      </c>
    </row>
    <row r="235" spans="1:34" ht="42.75" customHeight="1" x14ac:dyDescent="0.3">
      <c r="A235" s="175"/>
      <c r="B235" s="353" t="s">
        <v>162</v>
      </c>
      <c r="C235" s="461"/>
      <c r="D235" s="461"/>
      <c r="E235" s="676"/>
      <c r="F235" s="677"/>
      <c r="G235" s="461"/>
      <c r="H235" s="461"/>
      <c r="I235" s="461"/>
      <c r="J235" s="461"/>
      <c r="K235" s="462"/>
      <c r="L235" s="462"/>
      <c r="M235" s="462"/>
      <c r="N235" s="462"/>
      <c r="O235" s="64"/>
      <c r="P235" s="238"/>
      <c r="Q235" s="505"/>
      <c r="R235" s="505"/>
      <c r="S235" s="505"/>
      <c r="T235" s="505"/>
      <c r="U235" s="505"/>
      <c r="V235" s="505"/>
      <c r="W235" s="505"/>
      <c r="X235" s="506"/>
      <c r="Y235" s="64"/>
      <c r="Z235" s="64"/>
      <c r="AA235" s="64" t="b">
        <f t="shared" si="10"/>
        <v>0</v>
      </c>
      <c r="AB235" s="64" t="b">
        <f t="shared" si="13"/>
        <v>0</v>
      </c>
      <c r="AH235" s="55" t="b">
        <f t="shared" si="14"/>
        <v>0</v>
      </c>
    </row>
    <row r="236" spans="1:34" ht="42.75" customHeight="1" x14ac:dyDescent="0.3">
      <c r="A236" s="175"/>
      <c r="B236" s="353" t="s">
        <v>162</v>
      </c>
      <c r="C236" s="461"/>
      <c r="D236" s="461"/>
      <c r="E236" s="676"/>
      <c r="F236" s="677"/>
      <c r="G236" s="461"/>
      <c r="H236" s="461"/>
      <c r="I236" s="461"/>
      <c r="J236" s="461"/>
      <c r="K236" s="462"/>
      <c r="L236" s="462"/>
      <c r="M236" s="462"/>
      <c r="N236" s="462"/>
      <c r="O236" s="194"/>
      <c r="P236" s="238"/>
      <c r="Q236" s="505"/>
      <c r="R236" s="505"/>
      <c r="S236" s="505"/>
      <c r="T236" s="505"/>
      <c r="U236" s="505"/>
      <c r="V236" s="505"/>
      <c r="W236" s="505"/>
      <c r="X236" s="506"/>
      <c r="Y236" s="64"/>
      <c r="Z236" s="64"/>
      <c r="AA236" s="64" t="b">
        <f t="shared" si="10"/>
        <v>0</v>
      </c>
      <c r="AB236" s="64" t="b">
        <f t="shared" si="11"/>
        <v>0</v>
      </c>
      <c r="AH236" s="55" t="b">
        <f t="shared" si="12"/>
        <v>0</v>
      </c>
    </row>
    <row r="237" spans="1:34" ht="42.75" customHeight="1" x14ac:dyDescent="0.3">
      <c r="A237" s="175"/>
      <c r="B237" s="353" t="s">
        <v>162</v>
      </c>
      <c r="C237" s="461"/>
      <c r="D237" s="461"/>
      <c r="E237" s="676"/>
      <c r="F237" s="677"/>
      <c r="G237" s="461"/>
      <c r="H237" s="461"/>
      <c r="I237" s="461"/>
      <c r="J237" s="461"/>
      <c r="K237" s="462"/>
      <c r="L237" s="462"/>
      <c r="M237" s="462"/>
      <c r="N237" s="462"/>
      <c r="O237" s="64"/>
      <c r="P237" s="238"/>
      <c r="Q237" s="505"/>
      <c r="R237" s="505"/>
      <c r="S237" s="505"/>
      <c r="T237" s="505"/>
      <c r="U237" s="505"/>
      <c r="V237" s="505"/>
      <c r="W237" s="505"/>
      <c r="X237" s="506"/>
      <c r="Y237" s="64"/>
      <c r="Z237" s="64"/>
      <c r="AA237" s="64" t="b">
        <f t="shared" si="10"/>
        <v>0</v>
      </c>
      <c r="AB237" s="64" t="b">
        <f t="shared" si="11"/>
        <v>0</v>
      </c>
      <c r="AH237" s="55" t="b">
        <f t="shared" si="12"/>
        <v>0</v>
      </c>
    </row>
    <row r="238" spans="1:34" ht="42.75" customHeight="1" x14ac:dyDescent="0.3">
      <c r="A238" s="175"/>
      <c r="B238" s="353" t="s">
        <v>162</v>
      </c>
      <c r="C238" s="461"/>
      <c r="D238" s="461"/>
      <c r="E238" s="676"/>
      <c r="F238" s="677"/>
      <c r="G238" s="461"/>
      <c r="H238" s="461"/>
      <c r="I238" s="461"/>
      <c r="J238" s="461"/>
      <c r="K238" s="462"/>
      <c r="L238" s="462"/>
      <c r="M238" s="462"/>
      <c r="N238" s="462"/>
      <c r="O238" s="64"/>
      <c r="P238" s="238"/>
      <c r="Q238" s="505"/>
      <c r="R238" s="505"/>
      <c r="S238" s="505"/>
      <c r="T238" s="505"/>
      <c r="U238" s="505"/>
      <c r="V238" s="505"/>
      <c r="W238" s="505"/>
      <c r="X238" s="506"/>
      <c r="Y238" s="64"/>
      <c r="Z238" s="64"/>
      <c r="AA238" s="64" t="b">
        <f t="shared" ref="AA238:AA269" si="15">IF(OR(LEFT(B238,4)="Välj",B238=""),FALSE,TRUE)</f>
        <v>0</v>
      </c>
      <c r="AB238" s="64" t="b">
        <f t="shared" si="11"/>
        <v>0</v>
      </c>
      <c r="AH238" s="55" t="b">
        <f t="shared" si="12"/>
        <v>0</v>
      </c>
    </row>
    <row r="239" spans="1:34" ht="42.75" customHeight="1" x14ac:dyDescent="0.3">
      <c r="A239" s="175"/>
      <c r="B239" s="353" t="s">
        <v>162</v>
      </c>
      <c r="C239" s="461"/>
      <c r="D239" s="461"/>
      <c r="E239" s="676"/>
      <c r="F239" s="677"/>
      <c r="G239" s="461"/>
      <c r="H239" s="461"/>
      <c r="I239" s="461"/>
      <c r="J239" s="461"/>
      <c r="K239" s="462"/>
      <c r="L239" s="462"/>
      <c r="M239" s="462"/>
      <c r="N239" s="462"/>
      <c r="O239" s="64"/>
      <c r="P239" s="238"/>
      <c r="Q239" s="505"/>
      <c r="R239" s="505"/>
      <c r="S239" s="505"/>
      <c r="T239" s="505"/>
      <c r="U239" s="505"/>
      <c r="V239" s="505"/>
      <c r="W239" s="505"/>
      <c r="X239" s="506"/>
      <c r="Y239" s="64"/>
      <c r="Z239" s="64"/>
      <c r="AA239" s="64" t="b">
        <f t="shared" si="15"/>
        <v>0</v>
      </c>
      <c r="AB239" s="64" t="b">
        <f t="shared" si="11"/>
        <v>0</v>
      </c>
      <c r="AH239" s="55" t="b">
        <f t="shared" si="12"/>
        <v>0</v>
      </c>
    </row>
    <row r="240" spans="1:34" ht="42.75" customHeight="1" x14ac:dyDescent="0.3">
      <c r="A240" s="175"/>
      <c r="B240" s="353" t="s">
        <v>162</v>
      </c>
      <c r="C240" s="461"/>
      <c r="D240" s="461"/>
      <c r="E240" s="676"/>
      <c r="F240" s="677"/>
      <c r="G240" s="461"/>
      <c r="H240" s="461"/>
      <c r="I240" s="461"/>
      <c r="J240" s="461"/>
      <c r="K240" s="462"/>
      <c r="L240" s="462"/>
      <c r="M240" s="462"/>
      <c r="N240" s="462"/>
      <c r="O240" s="64"/>
      <c r="P240" s="238"/>
      <c r="Q240" s="505"/>
      <c r="R240" s="505"/>
      <c r="S240" s="505"/>
      <c r="T240" s="505"/>
      <c r="U240" s="505"/>
      <c r="V240" s="505"/>
      <c r="W240" s="505"/>
      <c r="X240" s="506"/>
      <c r="Y240" s="64"/>
      <c r="Z240" s="64"/>
      <c r="AA240" s="64" t="b">
        <f t="shared" si="15"/>
        <v>0</v>
      </c>
      <c r="AB240" s="64" t="b">
        <f t="shared" si="11"/>
        <v>0</v>
      </c>
      <c r="AH240" s="55" t="b">
        <f t="shared" si="12"/>
        <v>0</v>
      </c>
    </row>
    <row r="241" spans="1:34" ht="42.75" customHeight="1" x14ac:dyDescent="0.3">
      <c r="A241" s="175"/>
      <c r="B241" s="353" t="s">
        <v>162</v>
      </c>
      <c r="C241" s="461"/>
      <c r="D241" s="461"/>
      <c r="E241" s="676"/>
      <c r="F241" s="677"/>
      <c r="G241" s="461"/>
      <c r="H241" s="461"/>
      <c r="I241" s="461"/>
      <c r="J241" s="461"/>
      <c r="K241" s="462"/>
      <c r="L241" s="462"/>
      <c r="M241" s="462"/>
      <c r="N241" s="462"/>
      <c r="O241" s="64"/>
      <c r="P241" s="238"/>
      <c r="Q241" s="505"/>
      <c r="R241" s="505"/>
      <c r="S241" s="505"/>
      <c r="T241" s="505"/>
      <c r="U241" s="505"/>
      <c r="V241" s="505"/>
      <c r="W241" s="505"/>
      <c r="X241" s="506"/>
      <c r="Y241" s="64"/>
      <c r="Z241" s="64"/>
      <c r="AA241" s="64" t="b">
        <f t="shared" si="15"/>
        <v>0</v>
      </c>
      <c r="AB241" s="64" t="b">
        <f t="shared" ref="AB241:AB250" si="16">IF(P241&lt;&gt;"",TRUE,FALSE)</f>
        <v>0</v>
      </c>
      <c r="AH241" s="55" t="b">
        <f t="shared" ref="AH241:AH250" si="17">IF(AND(AA241=TRUE,AB241=TRUE),FALSE,IF(AND(AA241=FALSE,AB241=FALSE),FALSE,TRUE))</f>
        <v>0</v>
      </c>
    </row>
    <row r="242" spans="1:34" ht="42.75" customHeight="1" x14ac:dyDescent="0.3">
      <c r="A242" s="175"/>
      <c r="B242" s="353" t="s">
        <v>162</v>
      </c>
      <c r="C242" s="461"/>
      <c r="D242" s="461"/>
      <c r="E242" s="676"/>
      <c r="F242" s="677"/>
      <c r="G242" s="461"/>
      <c r="H242" s="461"/>
      <c r="I242" s="461"/>
      <c r="J242" s="461"/>
      <c r="K242" s="462"/>
      <c r="L242" s="462"/>
      <c r="M242" s="462"/>
      <c r="N242" s="462"/>
      <c r="O242" s="64"/>
      <c r="P242" s="238"/>
      <c r="Q242" s="505"/>
      <c r="R242" s="505"/>
      <c r="S242" s="505"/>
      <c r="T242" s="505"/>
      <c r="U242" s="505"/>
      <c r="V242" s="505"/>
      <c r="W242" s="505"/>
      <c r="X242" s="506"/>
      <c r="Y242" s="64"/>
      <c r="Z242" s="64"/>
      <c r="AA242" s="64" t="b">
        <f t="shared" si="15"/>
        <v>0</v>
      </c>
      <c r="AB242" s="64" t="b">
        <f t="shared" si="16"/>
        <v>0</v>
      </c>
      <c r="AH242" s="55" t="b">
        <f t="shared" si="17"/>
        <v>0</v>
      </c>
    </row>
    <row r="243" spans="1:34" ht="42.75" customHeight="1" x14ac:dyDescent="0.3">
      <c r="A243" s="175"/>
      <c r="B243" s="353" t="s">
        <v>162</v>
      </c>
      <c r="C243" s="461"/>
      <c r="D243" s="461"/>
      <c r="E243" s="676"/>
      <c r="F243" s="677"/>
      <c r="G243" s="461"/>
      <c r="H243" s="461"/>
      <c r="I243" s="461"/>
      <c r="J243" s="461"/>
      <c r="K243" s="462"/>
      <c r="L243" s="462"/>
      <c r="M243" s="462"/>
      <c r="N243" s="462"/>
      <c r="O243" s="64"/>
      <c r="P243" s="238"/>
      <c r="Q243" s="505"/>
      <c r="R243" s="505"/>
      <c r="S243" s="505"/>
      <c r="T243" s="505"/>
      <c r="U243" s="505"/>
      <c r="V243" s="505"/>
      <c r="W243" s="505"/>
      <c r="X243" s="506"/>
      <c r="Y243" s="64"/>
      <c r="Z243" s="64"/>
      <c r="AA243" s="64" t="b">
        <f t="shared" si="15"/>
        <v>0</v>
      </c>
      <c r="AB243" s="64" t="b">
        <f t="shared" si="16"/>
        <v>0</v>
      </c>
      <c r="AH243" s="55" t="b">
        <f t="shared" si="17"/>
        <v>0</v>
      </c>
    </row>
    <row r="244" spans="1:34" ht="42.75" customHeight="1" x14ac:dyDescent="0.3">
      <c r="A244" s="175"/>
      <c r="B244" s="353" t="s">
        <v>162</v>
      </c>
      <c r="C244" s="461"/>
      <c r="D244" s="461"/>
      <c r="E244" s="676"/>
      <c r="F244" s="677"/>
      <c r="G244" s="461"/>
      <c r="H244" s="461"/>
      <c r="I244" s="461"/>
      <c r="J244" s="461"/>
      <c r="K244" s="462"/>
      <c r="L244" s="462"/>
      <c r="M244" s="462"/>
      <c r="N244" s="462"/>
      <c r="O244" s="64"/>
      <c r="P244" s="238"/>
      <c r="Q244" s="505"/>
      <c r="R244" s="505"/>
      <c r="S244" s="505"/>
      <c r="T244" s="505"/>
      <c r="U244" s="505"/>
      <c r="V244" s="505"/>
      <c r="W244" s="505"/>
      <c r="X244" s="506"/>
      <c r="Y244" s="64"/>
      <c r="Z244" s="64"/>
      <c r="AA244" s="64" t="b">
        <f t="shared" si="15"/>
        <v>0</v>
      </c>
      <c r="AB244" s="64" t="b">
        <f t="shared" si="16"/>
        <v>0</v>
      </c>
      <c r="AH244" s="55" t="b">
        <f t="shared" si="17"/>
        <v>0</v>
      </c>
    </row>
    <row r="245" spans="1:34" ht="42.75" customHeight="1" x14ac:dyDescent="0.3">
      <c r="A245" s="175"/>
      <c r="B245" s="353" t="s">
        <v>162</v>
      </c>
      <c r="C245" s="461"/>
      <c r="D245" s="461"/>
      <c r="E245" s="676"/>
      <c r="F245" s="677"/>
      <c r="G245" s="461"/>
      <c r="H245" s="461"/>
      <c r="I245" s="461"/>
      <c r="J245" s="461"/>
      <c r="K245" s="462"/>
      <c r="L245" s="462"/>
      <c r="M245" s="462"/>
      <c r="N245" s="462"/>
      <c r="O245" s="194"/>
      <c r="P245" s="238"/>
      <c r="Q245" s="505"/>
      <c r="R245" s="505"/>
      <c r="S245" s="505"/>
      <c r="T245" s="505"/>
      <c r="U245" s="505"/>
      <c r="V245" s="505"/>
      <c r="W245" s="505"/>
      <c r="X245" s="506"/>
      <c r="Y245" s="64"/>
      <c r="Z245" s="64"/>
      <c r="AA245" s="64" t="b">
        <f t="shared" si="15"/>
        <v>0</v>
      </c>
      <c r="AB245" s="64" t="b">
        <f t="shared" si="16"/>
        <v>0</v>
      </c>
      <c r="AH245" s="55" t="b">
        <f t="shared" si="17"/>
        <v>0</v>
      </c>
    </row>
    <row r="246" spans="1:34" ht="42.75" customHeight="1" x14ac:dyDescent="0.3">
      <c r="A246" s="175"/>
      <c r="B246" s="353" t="s">
        <v>162</v>
      </c>
      <c r="C246" s="461"/>
      <c r="D246" s="461"/>
      <c r="E246" s="676"/>
      <c r="F246" s="677"/>
      <c r="G246" s="461"/>
      <c r="H246" s="461"/>
      <c r="I246" s="461"/>
      <c r="J246" s="461"/>
      <c r="K246" s="462"/>
      <c r="L246" s="462"/>
      <c r="M246" s="462"/>
      <c r="N246" s="462"/>
      <c r="O246" s="64"/>
      <c r="P246" s="238"/>
      <c r="Q246" s="505"/>
      <c r="R246" s="505"/>
      <c r="S246" s="505"/>
      <c r="T246" s="505"/>
      <c r="U246" s="505"/>
      <c r="V246" s="505"/>
      <c r="W246" s="505"/>
      <c r="X246" s="506"/>
      <c r="Y246" s="64"/>
      <c r="Z246" s="64"/>
      <c r="AA246" s="64" t="b">
        <f t="shared" si="15"/>
        <v>0</v>
      </c>
      <c r="AB246" s="64" t="b">
        <f t="shared" si="16"/>
        <v>0</v>
      </c>
      <c r="AH246" s="55" t="b">
        <f t="shared" si="17"/>
        <v>0</v>
      </c>
    </row>
    <row r="247" spans="1:34" ht="42.75" customHeight="1" x14ac:dyDescent="0.3">
      <c r="A247" s="175"/>
      <c r="B247" s="353" t="s">
        <v>162</v>
      </c>
      <c r="C247" s="461"/>
      <c r="D247" s="461"/>
      <c r="E247" s="676"/>
      <c r="F247" s="677"/>
      <c r="G247" s="461"/>
      <c r="H247" s="461"/>
      <c r="I247" s="461"/>
      <c r="J247" s="461"/>
      <c r="K247" s="462"/>
      <c r="L247" s="462"/>
      <c r="M247" s="462"/>
      <c r="N247" s="462"/>
      <c r="O247" s="64"/>
      <c r="P247" s="238"/>
      <c r="Q247" s="505"/>
      <c r="R247" s="505"/>
      <c r="S247" s="505"/>
      <c r="T247" s="505"/>
      <c r="U247" s="505"/>
      <c r="V247" s="505"/>
      <c r="W247" s="505"/>
      <c r="X247" s="506"/>
      <c r="Y247" s="64"/>
      <c r="Z247" s="64"/>
      <c r="AA247" s="64" t="b">
        <f t="shared" si="15"/>
        <v>0</v>
      </c>
      <c r="AB247" s="64" t="b">
        <f t="shared" si="16"/>
        <v>0</v>
      </c>
      <c r="AH247" s="55" t="b">
        <f t="shared" si="17"/>
        <v>0</v>
      </c>
    </row>
    <row r="248" spans="1:34" ht="42.75" customHeight="1" x14ac:dyDescent="0.3">
      <c r="A248" s="175"/>
      <c r="B248" s="353" t="s">
        <v>162</v>
      </c>
      <c r="C248" s="461"/>
      <c r="D248" s="461"/>
      <c r="E248" s="676"/>
      <c r="F248" s="677"/>
      <c r="G248" s="461"/>
      <c r="H248" s="461"/>
      <c r="I248" s="461"/>
      <c r="J248" s="461"/>
      <c r="K248" s="462"/>
      <c r="L248" s="462"/>
      <c r="M248" s="462"/>
      <c r="N248" s="462"/>
      <c r="O248" s="64"/>
      <c r="P248" s="238"/>
      <c r="Q248" s="505"/>
      <c r="R248" s="505"/>
      <c r="S248" s="505"/>
      <c r="T248" s="505"/>
      <c r="U248" s="505"/>
      <c r="V248" s="505"/>
      <c r="W248" s="505"/>
      <c r="X248" s="506"/>
      <c r="Y248" s="64"/>
      <c r="Z248" s="64"/>
      <c r="AA248" s="64" t="b">
        <f t="shared" si="15"/>
        <v>0</v>
      </c>
      <c r="AB248" s="64" t="b">
        <f t="shared" si="16"/>
        <v>0</v>
      </c>
      <c r="AH248" s="55" t="b">
        <f t="shared" si="17"/>
        <v>0</v>
      </c>
    </row>
    <row r="249" spans="1:34" ht="42.75" customHeight="1" x14ac:dyDescent="0.3">
      <c r="A249" s="175"/>
      <c r="B249" s="353" t="s">
        <v>162</v>
      </c>
      <c r="C249" s="461"/>
      <c r="D249" s="461"/>
      <c r="E249" s="676"/>
      <c r="F249" s="677"/>
      <c r="G249" s="461"/>
      <c r="H249" s="461"/>
      <c r="I249" s="461"/>
      <c r="J249" s="461"/>
      <c r="K249" s="462"/>
      <c r="L249" s="462"/>
      <c r="M249" s="462"/>
      <c r="N249" s="462"/>
      <c r="O249" s="64"/>
      <c r="P249" s="238"/>
      <c r="Q249" s="505"/>
      <c r="R249" s="505"/>
      <c r="S249" s="505"/>
      <c r="T249" s="505"/>
      <c r="U249" s="505"/>
      <c r="V249" s="505"/>
      <c r="W249" s="505"/>
      <c r="X249" s="506"/>
      <c r="Y249" s="64"/>
      <c r="Z249" s="64"/>
      <c r="AA249" s="64" t="b">
        <f t="shared" si="15"/>
        <v>0</v>
      </c>
      <c r="AB249" s="64" t="b">
        <f t="shared" si="16"/>
        <v>0</v>
      </c>
      <c r="AH249" s="55" t="b">
        <f t="shared" si="17"/>
        <v>0</v>
      </c>
    </row>
    <row r="250" spans="1:34" ht="42.75" customHeight="1" x14ac:dyDescent="0.3">
      <c r="A250" s="175"/>
      <c r="B250" s="353" t="s">
        <v>162</v>
      </c>
      <c r="C250" s="461"/>
      <c r="D250" s="461"/>
      <c r="E250" s="676"/>
      <c r="F250" s="677"/>
      <c r="G250" s="461"/>
      <c r="H250" s="461"/>
      <c r="I250" s="461"/>
      <c r="J250" s="461"/>
      <c r="K250" s="462"/>
      <c r="L250" s="462"/>
      <c r="M250" s="462"/>
      <c r="N250" s="462"/>
      <c r="O250" s="64"/>
      <c r="P250" s="238"/>
      <c r="Q250" s="505"/>
      <c r="R250" s="505"/>
      <c r="S250" s="505"/>
      <c r="T250" s="505"/>
      <c r="U250" s="505"/>
      <c r="V250" s="505"/>
      <c r="W250" s="505"/>
      <c r="X250" s="506"/>
      <c r="Y250" s="64"/>
      <c r="Z250" s="64"/>
      <c r="AA250" s="64" t="b">
        <f t="shared" si="15"/>
        <v>0</v>
      </c>
      <c r="AB250" s="64" t="b">
        <f t="shared" si="16"/>
        <v>0</v>
      </c>
      <c r="AH250" s="55" t="b">
        <f t="shared" si="17"/>
        <v>0</v>
      </c>
    </row>
    <row r="251" spans="1:34" ht="42.75" customHeight="1" x14ac:dyDescent="0.3">
      <c r="A251" s="175"/>
      <c r="B251" s="353" t="s">
        <v>162</v>
      </c>
      <c r="C251" s="461"/>
      <c r="D251" s="461"/>
      <c r="E251" s="676"/>
      <c r="F251" s="677"/>
      <c r="G251" s="461"/>
      <c r="H251" s="461"/>
      <c r="I251" s="461"/>
      <c r="J251" s="461"/>
      <c r="K251" s="462"/>
      <c r="L251" s="462"/>
      <c r="M251" s="462"/>
      <c r="N251" s="462"/>
      <c r="O251" s="64"/>
      <c r="P251" s="238"/>
      <c r="Q251" s="505"/>
      <c r="R251" s="505"/>
      <c r="S251" s="505"/>
      <c r="T251" s="505"/>
      <c r="U251" s="505"/>
      <c r="V251" s="505"/>
      <c r="W251" s="505"/>
      <c r="X251" s="506"/>
      <c r="Y251" s="64"/>
      <c r="Z251" s="64"/>
      <c r="AA251" s="64" t="b">
        <f t="shared" si="15"/>
        <v>0</v>
      </c>
      <c r="AB251" s="64" t="b">
        <f t="shared" si="11"/>
        <v>0</v>
      </c>
      <c r="AH251" s="55" t="b">
        <f t="shared" si="12"/>
        <v>0</v>
      </c>
    </row>
    <row r="252" spans="1:34" ht="42.75" customHeight="1" x14ac:dyDescent="0.3">
      <c r="A252" s="175"/>
      <c r="B252" s="353" t="s">
        <v>162</v>
      </c>
      <c r="C252" s="461"/>
      <c r="D252" s="461"/>
      <c r="E252" s="676"/>
      <c r="F252" s="677"/>
      <c r="G252" s="461"/>
      <c r="H252" s="461"/>
      <c r="I252" s="461"/>
      <c r="J252" s="461"/>
      <c r="K252" s="462"/>
      <c r="L252" s="462"/>
      <c r="M252" s="462"/>
      <c r="N252" s="462"/>
      <c r="O252" s="64"/>
      <c r="P252" s="238"/>
      <c r="Q252" s="505"/>
      <c r="R252" s="505"/>
      <c r="S252" s="505"/>
      <c r="T252" s="505"/>
      <c r="U252" s="505"/>
      <c r="V252" s="505"/>
      <c r="W252" s="505"/>
      <c r="X252" s="506"/>
      <c r="Y252" s="64"/>
      <c r="Z252" s="64"/>
      <c r="AA252" s="64" t="b">
        <f t="shared" si="15"/>
        <v>0</v>
      </c>
      <c r="AB252" s="64" t="b">
        <f t="shared" si="11"/>
        <v>0</v>
      </c>
      <c r="AH252" s="55" t="b">
        <f t="shared" si="12"/>
        <v>0</v>
      </c>
    </row>
    <row r="253" spans="1:34" ht="42.75" customHeight="1" x14ac:dyDescent="0.3">
      <c r="A253" s="175"/>
      <c r="B253" s="353" t="s">
        <v>162</v>
      </c>
      <c r="C253" s="461"/>
      <c r="D253" s="461"/>
      <c r="E253" s="676"/>
      <c r="F253" s="677"/>
      <c r="G253" s="461"/>
      <c r="H253" s="461"/>
      <c r="I253" s="461"/>
      <c r="J253" s="461"/>
      <c r="K253" s="462"/>
      <c r="L253" s="462"/>
      <c r="M253" s="462"/>
      <c r="N253" s="462"/>
      <c r="O253" s="64"/>
      <c r="P253" s="238"/>
      <c r="Q253" s="505"/>
      <c r="R253" s="505"/>
      <c r="S253" s="505"/>
      <c r="T253" s="505"/>
      <c r="U253" s="505"/>
      <c r="V253" s="505"/>
      <c r="W253" s="505"/>
      <c r="X253" s="506"/>
      <c r="Y253" s="64"/>
      <c r="Z253" s="64"/>
      <c r="AA253" s="64" t="b">
        <f t="shared" si="15"/>
        <v>0</v>
      </c>
      <c r="AB253" s="64" t="b">
        <f t="shared" si="11"/>
        <v>0</v>
      </c>
      <c r="AH253" s="55" t="b">
        <f t="shared" si="12"/>
        <v>0</v>
      </c>
    </row>
    <row r="254" spans="1:34" ht="42.75" customHeight="1" x14ac:dyDescent="0.3">
      <c r="A254" s="175"/>
      <c r="B254" s="353" t="s">
        <v>162</v>
      </c>
      <c r="C254" s="461"/>
      <c r="D254" s="461"/>
      <c r="E254" s="676"/>
      <c r="F254" s="677"/>
      <c r="G254" s="461"/>
      <c r="H254" s="461"/>
      <c r="I254" s="461"/>
      <c r="J254" s="461"/>
      <c r="K254" s="462"/>
      <c r="L254" s="462"/>
      <c r="M254" s="462"/>
      <c r="N254" s="462"/>
      <c r="O254" s="64"/>
      <c r="P254" s="238"/>
      <c r="Q254" s="505"/>
      <c r="R254" s="505"/>
      <c r="S254" s="505"/>
      <c r="T254" s="505"/>
      <c r="U254" s="505"/>
      <c r="V254" s="505"/>
      <c r="W254" s="505"/>
      <c r="X254" s="506"/>
      <c r="Y254" s="64"/>
      <c r="Z254" s="64"/>
      <c r="AA254" s="64" t="b">
        <f t="shared" si="15"/>
        <v>0</v>
      </c>
      <c r="AB254" s="64" t="b">
        <f t="shared" ref="AB254:AB273" si="18">IF(P254&lt;&gt;"",TRUE,FALSE)</f>
        <v>0</v>
      </c>
      <c r="AH254" s="55" t="b">
        <f t="shared" ref="AH254:AH273" si="19">IF(AND(AA254=TRUE,AB254=TRUE),FALSE,IF(AND(AA254=FALSE,AB254=FALSE),FALSE,TRUE))</f>
        <v>0</v>
      </c>
    </row>
    <row r="255" spans="1:34" ht="42.75" customHeight="1" x14ac:dyDescent="0.3">
      <c r="A255" s="175"/>
      <c r="B255" s="353" t="s">
        <v>162</v>
      </c>
      <c r="C255" s="461"/>
      <c r="D255" s="461"/>
      <c r="E255" s="676"/>
      <c r="F255" s="677"/>
      <c r="G255" s="461"/>
      <c r="H255" s="461"/>
      <c r="I255" s="461"/>
      <c r="J255" s="461"/>
      <c r="K255" s="462"/>
      <c r="L255" s="462"/>
      <c r="M255" s="462"/>
      <c r="N255" s="462"/>
      <c r="O255" s="64"/>
      <c r="P255" s="238"/>
      <c r="Q255" s="505"/>
      <c r="R255" s="505"/>
      <c r="S255" s="505"/>
      <c r="T255" s="505"/>
      <c r="U255" s="505"/>
      <c r="V255" s="505"/>
      <c r="W255" s="505"/>
      <c r="X255" s="506"/>
      <c r="Y255" s="64"/>
      <c r="Z255" s="64"/>
      <c r="AA255" s="64" t="b">
        <f t="shared" si="15"/>
        <v>0</v>
      </c>
      <c r="AB255" s="64" t="b">
        <f t="shared" si="18"/>
        <v>0</v>
      </c>
      <c r="AH255" s="55" t="b">
        <f t="shared" si="19"/>
        <v>0</v>
      </c>
    </row>
    <row r="256" spans="1:34" ht="42.75" customHeight="1" x14ac:dyDescent="0.3">
      <c r="A256" s="175"/>
      <c r="B256" s="353" t="s">
        <v>162</v>
      </c>
      <c r="C256" s="461"/>
      <c r="D256" s="461"/>
      <c r="E256" s="676"/>
      <c r="F256" s="677"/>
      <c r="G256" s="461"/>
      <c r="H256" s="461"/>
      <c r="I256" s="461"/>
      <c r="J256" s="461"/>
      <c r="K256" s="462"/>
      <c r="L256" s="462"/>
      <c r="M256" s="462"/>
      <c r="N256" s="462"/>
      <c r="O256" s="194"/>
      <c r="P256" s="238"/>
      <c r="Q256" s="505"/>
      <c r="R256" s="505"/>
      <c r="S256" s="505"/>
      <c r="T256" s="505"/>
      <c r="U256" s="505"/>
      <c r="V256" s="505"/>
      <c r="W256" s="505"/>
      <c r="X256" s="506"/>
      <c r="Y256" s="64"/>
      <c r="Z256" s="64"/>
      <c r="AA256" s="64" t="b">
        <f t="shared" si="15"/>
        <v>0</v>
      </c>
      <c r="AB256" s="64" t="b">
        <f t="shared" si="18"/>
        <v>0</v>
      </c>
      <c r="AH256" s="55" t="b">
        <f t="shared" si="19"/>
        <v>0</v>
      </c>
    </row>
    <row r="257" spans="1:34" ht="42.75" customHeight="1" x14ac:dyDescent="0.3">
      <c r="A257" s="175"/>
      <c r="B257" s="353" t="s">
        <v>162</v>
      </c>
      <c r="C257" s="461"/>
      <c r="D257" s="461"/>
      <c r="E257" s="676"/>
      <c r="F257" s="677"/>
      <c r="G257" s="461"/>
      <c r="H257" s="461"/>
      <c r="I257" s="461"/>
      <c r="J257" s="461"/>
      <c r="K257" s="462"/>
      <c r="L257" s="462"/>
      <c r="M257" s="462"/>
      <c r="N257" s="462"/>
      <c r="O257" s="64"/>
      <c r="P257" s="238"/>
      <c r="Q257" s="505"/>
      <c r="R257" s="505"/>
      <c r="S257" s="505"/>
      <c r="T257" s="505"/>
      <c r="U257" s="505"/>
      <c r="V257" s="505"/>
      <c r="W257" s="505"/>
      <c r="X257" s="506"/>
      <c r="Y257" s="64"/>
      <c r="Z257" s="64"/>
      <c r="AA257" s="64" t="b">
        <f t="shared" si="15"/>
        <v>0</v>
      </c>
      <c r="AB257" s="64" t="b">
        <f t="shared" si="18"/>
        <v>0</v>
      </c>
      <c r="AH257" s="55" t="b">
        <f t="shared" si="19"/>
        <v>0</v>
      </c>
    </row>
    <row r="258" spans="1:34" ht="42.75" customHeight="1" x14ac:dyDescent="0.3">
      <c r="A258" s="175"/>
      <c r="B258" s="353" t="s">
        <v>162</v>
      </c>
      <c r="C258" s="461"/>
      <c r="D258" s="461"/>
      <c r="E258" s="676"/>
      <c r="F258" s="677"/>
      <c r="G258" s="461"/>
      <c r="H258" s="461"/>
      <c r="I258" s="461"/>
      <c r="J258" s="461"/>
      <c r="K258" s="462"/>
      <c r="L258" s="462"/>
      <c r="M258" s="462"/>
      <c r="N258" s="462"/>
      <c r="O258" s="64"/>
      <c r="P258" s="238"/>
      <c r="Q258" s="505"/>
      <c r="R258" s="505"/>
      <c r="S258" s="505"/>
      <c r="T258" s="505"/>
      <c r="U258" s="505"/>
      <c r="V258" s="505"/>
      <c r="W258" s="505"/>
      <c r="X258" s="506"/>
      <c r="Y258" s="64"/>
      <c r="Z258" s="64"/>
      <c r="AA258" s="64" t="b">
        <f t="shared" si="15"/>
        <v>0</v>
      </c>
      <c r="AB258" s="64" t="b">
        <f t="shared" si="18"/>
        <v>0</v>
      </c>
      <c r="AH258" s="55" t="b">
        <f t="shared" si="19"/>
        <v>0</v>
      </c>
    </row>
    <row r="259" spans="1:34" ht="42.75" customHeight="1" x14ac:dyDescent="0.3">
      <c r="A259" s="175"/>
      <c r="B259" s="353" t="s">
        <v>162</v>
      </c>
      <c r="C259" s="461"/>
      <c r="D259" s="461"/>
      <c r="E259" s="676"/>
      <c r="F259" s="677"/>
      <c r="G259" s="461"/>
      <c r="H259" s="461"/>
      <c r="I259" s="461"/>
      <c r="J259" s="461"/>
      <c r="K259" s="462"/>
      <c r="L259" s="462"/>
      <c r="M259" s="462"/>
      <c r="N259" s="462"/>
      <c r="O259" s="64"/>
      <c r="P259" s="238"/>
      <c r="Q259" s="505"/>
      <c r="R259" s="505"/>
      <c r="S259" s="505"/>
      <c r="T259" s="505"/>
      <c r="U259" s="505"/>
      <c r="V259" s="505"/>
      <c r="W259" s="505"/>
      <c r="X259" s="506"/>
      <c r="Y259" s="64"/>
      <c r="Z259" s="64"/>
      <c r="AA259" s="64" t="b">
        <f t="shared" si="15"/>
        <v>0</v>
      </c>
      <c r="AB259" s="64" t="b">
        <f t="shared" si="18"/>
        <v>0</v>
      </c>
      <c r="AH259" s="55" t="b">
        <f t="shared" si="19"/>
        <v>0</v>
      </c>
    </row>
    <row r="260" spans="1:34" ht="42.75" customHeight="1" x14ac:dyDescent="0.3">
      <c r="A260" s="175"/>
      <c r="B260" s="353" t="s">
        <v>162</v>
      </c>
      <c r="C260" s="461"/>
      <c r="D260" s="461"/>
      <c r="E260" s="676"/>
      <c r="F260" s="677"/>
      <c r="G260" s="461"/>
      <c r="H260" s="461"/>
      <c r="I260" s="461"/>
      <c r="J260" s="461"/>
      <c r="K260" s="462"/>
      <c r="L260" s="462"/>
      <c r="M260" s="462"/>
      <c r="N260" s="462"/>
      <c r="O260" s="64"/>
      <c r="P260" s="238"/>
      <c r="Q260" s="505"/>
      <c r="R260" s="505"/>
      <c r="S260" s="505"/>
      <c r="T260" s="505"/>
      <c r="U260" s="505"/>
      <c r="V260" s="505"/>
      <c r="W260" s="505"/>
      <c r="X260" s="506"/>
      <c r="Y260" s="64"/>
      <c r="Z260" s="64"/>
      <c r="AA260" s="64" t="b">
        <f t="shared" si="15"/>
        <v>0</v>
      </c>
      <c r="AB260" s="64" t="b">
        <f t="shared" si="18"/>
        <v>0</v>
      </c>
      <c r="AH260" s="55" t="b">
        <f t="shared" si="19"/>
        <v>0</v>
      </c>
    </row>
    <row r="261" spans="1:34" ht="42.75" hidden="1" customHeight="1" x14ac:dyDescent="0.3">
      <c r="A261" s="175"/>
      <c r="B261" s="353" t="s">
        <v>162</v>
      </c>
      <c r="C261" s="461"/>
      <c r="D261" s="461"/>
      <c r="E261" s="676"/>
      <c r="F261" s="677"/>
      <c r="G261" s="461"/>
      <c r="H261" s="461"/>
      <c r="I261" s="461"/>
      <c r="J261" s="461"/>
      <c r="K261" s="462"/>
      <c r="L261" s="462"/>
      <c r="M261" s="462"/>
      <c r="N261" s="462"/>
      <c r="O261" s="64"/>
      <c r="P261" s="238"/>
      <c r="Q261" s="505"/>
      <c r="R261" s="505"/>
      <c r="S261" s="505"/>
      <c r="T261" s="505"/>
      <c r="U261" s="505"/>
      <c r="V261" s="505"/>
      <c r="W261" s="505"/>
      <c r="X261" s="506"/>
      <c r="Y261" s="64"/>
      <c r="Z261" s="64"/>
      <c r="AA261" s="64" t="b">
        <f t="shared" si="15"/>
        <v>0</v>
      </c>
      <c r="AB261" s="64" t="b">
        <f t="shared" si="18"/>
        <v>0</v>
      </c>
      <c r="AH261" s="55" t="b">
        <f t="shared" si="19"/>
        <v>0</v>
      </c>
    </row>
    <row r="262" spans="1:34" ht="42.75" hidden="1" customHeight="1" x14ac:dyDescent="0.3">
      <c r="A262" s="175"/>
      <c r="B262" s="353" t="s">
        <v>162</v>
      </c>
      <c r="C262" s="461"/>
      <c r="D262" s="461"/>
      <c r="E262" s="676"/>
      <c r="F262" s="677"/>
      <c r="G262" s="461"/>
      <c r="H262" s="461"/>
      <c r="I262" s="461"/>
      <c r="J262" s="461"/>
      <c r="K262" s="462"/>
      <c r="L262" s="462"/>
      <c r="M262" s="462"/>
      <c r="N262" s="462"/>
      <c r="O262" s="64"/>
      <c r="P262" s="238"/>
      <c r="Q262" s="505"/>
      <c r="R262" s="505"/>
      <c r="S262" s="505"/>
      <c r="T262" s="505"/>
      <c r="U262" s="505"/>
      <c r="V262" s="505"/>
      <c r="W262" s="505"/>
      <c r="X262" s="506"/>
      <c r="Y262" s="64"/>
      <c r="Z262" s="64"/>
      <c r="AA262" s="64" t="b">
        <f t="shared" si="15"/>
        <v>0</v>
      </c>
      <c r="AB262" s="64" t="b">
        <f t="shared" si="18"/>
        <v>0</v>
      </c>
      <c r="AH262" s="55" t="b">
        <f t="shared" si="19"/>
        <v>0</v>
      </c>
    </row>
    <row r="263" spans="1:34" ht="42.75" hidden="1" customHeight="1" x14ac:dyDescent="0.3">
      <c r="A263" s="175"/>
      <c r="B263" s="353" t="s">
        <v>162</v>
      </c>
      <c r="C263" s="461"/>
      <c r="D263" s="461"/>
      <c r="E263" s="676"/>
      <c r="F263" s="677"/>
      <c r="G263" s="461"/>
      <c r="H263" s="461"/>
      <c r="I263" s="461"/>
      <c r="J263" s="461"/>
      <c r="K263" s="462"/>
      <c r="L263" s="462"/>
      <c r="M263" s="462"/>
      <c r="N263" s="462"/>
      <c r="O263" s="64"/>
      <c r="P263" s="238"/>
      <c r="Q263" s="505"/>
      <c r="R263" s="505"/>
      <c r="S263" s="505"/>
      <c r="T263" s="505"/>
      <c r="U263" s="505"/>
      <c r="V263" s="505"/>
      <c r="W263" s="505"/>
      <c r="X263" s="506"/>
      <c r="Y263" s="64"/>
      <c r="Z263" s="64"/>
      <c r="AA263" s="64" t="b">
        <f t="shared" si="15"/>
        <v>0</v>
      </c>
      <c r="AB263" s="64" t="b">
        <f t="shared" si="18"/>
        <v>0</v>
      </c>
      <c r="AH263" s="55" t="b">
        <f t="shared" si="19"/>
        <v>0</v>
      </c>
    </row>
    <row r="264" spans="1:34" ht="42.75" hidden="1" customHeight="1" x14ac:dyDescent="0.3">
      <c r="A264" s="175"/>
      <c r="B264" s="353" t="s">
        <v>162</v>
      </c>
      <c r="C264" s="461"/>
      <c r="D264" s="461"/>
      <c r="E264" s="676"/>
      <c r="F264" s="677"/>
      <c r="G264" s="461"/>
      <c r="H264" s="461"/>
      <c r="I264" s="461"/>
      <c r="J264" s="461"/>
      <c r="K264" s="462"/>
      <c r="L264" s="462"/>
      <c r="M264" s="462"/>
      <c r="N264" s="462"/>
      <c r="O264" s="64"/>
      <c r="P264" s="238"/>
      <c r="Q264" s="505"/>
      <c r="R264" s="505"/>
      <c r="S264" s="505"/>
      <c r="T264" s="505"/>
      <c r="U264" s="505"/>
      <c r="V264" s="505"/>
      <c r="W264" s="505"/>
      <c r="X264" s="506"/>
      <c r="Y264" s="64"/>
      <c r="Z264" s="64"/>
      <c r="AA264" s="64" t="b">
        <f t="shared" si="15"/>
        <v>0</v>
      </c>
      <c r="AB264" s="64" t="b">
        <f t="shared" si="18"/>
        <v>0</v>
      </c>
      <c r="AH264" s="55" t="b">
        <f t="shared" si="19"/>
        <v>0</v>
      </c>
    </row>
    <row r="265" spans="1:34" ht="42.75" hidden="1" customHeight="1" x14ac:dyDescent="0.3">
      <c r="A265" s="175"/>
      <c r="B265" s="353" t="s">
        <v>162</v>
      </c>
      <c r="C265" s="461"/>
      <c r="D265" s="461"/>
      <c r="E265" s="676"/>
      <c r="F265" s="677"/>
      <c r="G265" s="461"/>
      <c r="H265" s="461"/>
      <c r="I265" s="461"/>
      <c r="J265" s="461"/>
      <c r="K265" s="462"/>
      <c r="L265" s="462"/>
      <c r="M265" s="462"/>
      <c r="N265" s="462"/>
      <c r="O265" s="194"/>
      <c r="P265" s="238"/>
      <c r="Q265" s="505"/>
      <c r="R265" s="505"/>
      <c r="S265" s="505"/>
      <c r="T265" s="505"/>
      <c r="U265" s="505"/>
      <c r="V265" s="505"/>
      <c r="W265" s="505"/>
      <c r="X265" s="506"/>
      <c r="Y265" s="64"/>
      <c r="Z265" s="64"/>
      <c r="AA265" s="64" t="b">
        <f t="shared" si="15"/>
        <v>0</v>
      </c>
      <c r="AB265" s="64" t="b">
        <f t="shared" si="18"/>
        <v>0</v>
      </c>
      <c r="AH265" s="55" t="b">
        <f t="shared" si="19"/>
        <v>0</v>
      </c>
    </row>
    <row r="266" spans="1:34" ht="42.75" hidden="1" customHeight="1" x14ac:dyDescent="0.3">
      <c r="A266" s="175"/>
      <c r="B266" s="353" t="s">
        <v>162</v>
      </c>
      <c r="C266" s="461"/>
      <c r="D266" s="461"/>
      <c r="E266" s="676"/>
      <c r="F266" s="677"/>
      <c r="G266" s="461"/>
      <c r="H266" s="461"/>
      <c r="I266" s="461"/>
      <c r="J266" s="461"/>
      <c r="K266" s="462"/>
      <c r="L266" s="462"/>
      <c r="M266" s="462"/>
      <c r="N266" s="462"/>
      <c r="O266" s="64"/>
      <c r="P266" s="238"/>
      <c r="Q266" s="505"/>
      <c r="R266" s="505"/>
      <c r="S266" s="505"/>
      <c r="T266" s="505"/>
      <c r="U266" s="505"/>
      <c r="V266" s="505"/>
      <c r="W266" s="505"/>
      <c r="X266" s="506"/>
      <c r="Y266" s="64"/>
      <c r="Z266" s="64"/>
      <c r="AA266" s="64" t="b">
        <f t="shared" si="15"/>
        <v>0</v>
      </c>
      <c r="AB266" s="64" t="b">
        <f t="shared" si="18"/>
        <v>0</v>
      </c>
      <c r="AH266" s="55" t="b">
        <f t="shared" si="19"/>
        <v>0</v>
      </c>
    </row>
    <row r="267" spans="1:34" ht="42.75" hidden="1" customHeight="1" x14ac:dyDescent="0.3">
      <c r="A267" s="175"/>
      <c r="B267" s="353" t="s">
        <v>162</v>
      </c>
      <c r="C267" s="461"/>
      <c r="D267" s="461"/>
      <c r="E267" s="676"/>
      <c r="F267" s="677"/>
      <c r="G267" s="461"/>
      <c r="H267" s="461"/>
      <c r="I267" s="461"/>
      <c r="J267" s="461"/>
      <c r="K267" s="462"/>
      <c r="L267" s="462"/>
      <c r="M267" s="462"/>
      <c r="N267" s="462"/>
      <c r="O267" s="64"/>
      <c r="P267" s="238"/>
      <c r="Q267" s="505"/>
      <c r="R267" s="505"/>
      <c r="S267" s="505"/>
      <c r="T267" s="505"/>
      <c r="U267" s="505"/>
      <c r="V267" s="505"/>
      <c r="W267" s="505"/>
      <c r="X267" s="506"/>
      <c r="Y267" s="64"/>
      <c r="Z267" s="64"/>
      <c r="AA267" s="64" t="b">
        <f t="shared" si="15"/>
        <v>0</v>
      </c>
      <c r="AB267" s="64" t="b">
        <f t="shared" si="18"/>
        <v>0</v>
      </c>
      <c r="AH267" s="55" t="b">
        <f t="shared" si="19"/>
        <v>0</v>
      </c>
    </row>
    <row r="268" spans="1:34" ht="42.75" hidden="1" customHeight="1" x14ac:dyDescent="0.3">
      <c r="A268" s="175"/>
      <c r="B268" s="353" t="s">
        <v>162</v>
      </c>
      <c r="C268" s="461"/>
      <c r="D268" s="461"/>
      <c r="E268" s="676"/>
      <c r="F268" s="677"/>
      <c r="G268" s="461"/>
      <c r="H268" s="461"/>
      <c r="I268" s="461"/>
      <c r="J268" s="461"/>
      <c r="K268" s="462"/>
      <c r="L268" s="462"/>
      <c r="M268" s="462"/>
      <c r="N268" s="462"/>
      <c r="O268" s="64"/>
      <c r="P268" s="238"/>
      <c r="Q268" s="505"/>
      <c r="R268" s="505"/>
      <c r="S268" s="505"/>
      <c r="T268" s="505"/>
      <c r="U268" s="505"/>
      <c r="V268" s="505"/>
      <c r="W268" s="505"/>
      <c r="X268" s="506"/>
      <c r="Y268" s="64"/>
      <c r="Z268" s="64"/>
      <c r="AA268" s="64" t="b">
        <f t="shared" si="15"/>
        <v>0</v>
      </c>
      <c r="AB268" s="64" t="b">
        <f t="shared" si="18"/>
        <v>0</v>
      </c>
      <c r="AH268" s="55" t="b">
        <f t="shared" si="19"/>
        <v>0</v>
      </c>
    </row>
    <row r="269" spans="1:34" ht="42.75" hidden="1" customHeight="1" x14ac:dyDescent="0.3">
      <c r="A269" s="175"/>
      <c r="B269" s="353" t="s">
        <v>162</v>
      </c>
      <c r="C269" s="461"/>
      <c r="D269" s="461"/>
      <c r="E269" s="676"/>
      <c r="F269" s="677"/>
      <c r="G269" s="461"/>
      <c r="H269" s="461"/>
      <c r="I269" s="461"/>
      <c r="J269" s="461"/>
      <c r="K269" s="462"/>
      <c r="L269" s="462"/>
      <c r="M269" s="462"/>
      <c r="N269" s="462"/>
      <c r="O269" s="64"/>
      <c r="P269" s="238"/>
      <c r="Q269" s="505"/>
      <c r="R269" s="505"/>
      <c r="S269" s="505"/>
      <c r="T269" s="505"/>
      <c r="U269" s="505"/>
      <c r="V269" s="505"/>
      <c r="W269" s="505"/>
      <c r="X269" s="506"/>
      <c r="Y269" s="64"/>
      <c r="Z269" s="64"/>
      <c r="AA269" s="64" t="b">
        <f t="shared" si="15"/>
        <v>0</v>
      </c>
      <c r="AB269" s="64" t="b">
        <f t="shared" si="18"/>
        <v>0</v>
      </c>
      <c r="AH269" s="55" t="b">
        <f t="shared" si="19"/>
        <v>0</v>
      </c>
    </row>
    <row r="270" spans="1:34" ht="42.75" hidden="1" customHeight="1" x14ac:dyDescent="0.3">
      <c r="A270" s="175"/>
      <c r="B270" s="353" t="s">
        <v>162</v>
      </c>
      <c r="C270" s="461"/>
      <c r="D270" s="461"/>
      <c r="E270" s="676"/>
      <c r="F270" s="677"/>
      <c r="G270" s="461"/>
      <c r="H270" s="461"/>
      <c r="I270" s="461"/>
      <c r="J270" s="461"/>
      <c r="K270" s="462"/>
      <c r="L270" s="462"/>
      <c r="M270" s="462"/>
      <c r="N270" s="462"/>
      <c r="O270" s="64"/>
      <c r="P270" s="238"/>
      <c r="Q270" s="505"/>
      <c r="R270" s="505"/>
      <c r="S270" s="505"/>
      <c r="T270" s="505"/>
      <c r="U270" s="505"/>
      <c r="V270" s="505"/>
      <c r="W270" s="505"/>
      <c r="X270" s="506"/>
      <c r="Y270" s="64"/>
      <c r="Z270" s="64"/>
      <c r="AA270" s="64" t="b">
        <f t="shared" ref="AA270:AA295" si="20">IF(OR(LEFT(B270,4)="Välj",B270=""),FALSE,TRUE)</f>
        <v>0</v>
      </c>
      <c r="AB270" s="64" t="b">
        <f t="shared" si="18"/>
        <v>0</v>
      </c>
      <c r="AH270" s="55" t="b">
        <f t="shared" si="19"/>
        <v>0</v>
      </c>
    </row>
    <row r="271" spans="1:34" ht="42.75" hidden="1" customHeight="1" x14ac:dyDescent="0.3">
      <c r="A271" s="175"/>
      <c r="B271" s="353" t="s">
        <v>162</v>
      </c>
      <c r="C271" s="461"/>
      <c r="D271" s="461"/>
      <c r="E271" s="676"/>
      <c r="F271" s="677"/>
      <c r="G271" s="461"/>
      <c r="H271" s="461"/>
      <c r="I271" s="461"/>
      <c r="J271" s="461"/>
      <c r="K271" s="462"/>
      <c r="L271" s="462"/>
      <c r="M271" s="462"/>
      <c r="N271" s="462"/>
      <c r="O271" s="64"/>
      <c r="P271" s="238"/>
      <c r="Q271" s="505"/>
      <c r="R271" s="505"/>
      <c r="S271" s="505"/>
      <c r="T271" s="505"/>
      <c r="U271" s="505"/>
      <c r="V271" s="505"/>
      <c r="W271" s="505"/>
      <c r="X271" s="506"/>
      <c r="Y271" s="64"/>
      <c r="Z271" s="64"/>
      <c r="AA271" s="64" t="b">
        <f t="shared" si="20"/>
        <v>0</v>
      </c>
      <c r="AB271" s="64" t="b">
        <f t="shared" si="18"/>
        <v>0</v>
      </c>
      <c r="AH271" s="55" t="b">
        <f t="shared" si="19"/>
        <v>0</v>
      </c>
    </row>
    <row r="272" spans="1:34" ht="42.75" customHeight="1" x14ac:dyDescent="0.3">
      <c r="A272" s="175"/>
      <c r="B272" s="353" t="s">
        <v>162</v>
      </c>
      <c r="C272" s="461"/>
      <c r="D272" s="461"/>
      <c r="E272" s="676"/>
      <c r="F272" s="677"/>
      <c r="G272" s="461"/>
      <c r="H272" s="461"/>
      <c r="I272" s="461"/>
      <c r="J272" s="461"/>
      <c r="K272" s="462"/>
      <c r="L272" s="462"/>
      <c r="M272" s="462"/>
      <c r="N272" s="462"/>
      <c r="O272" s="64"/>
      <c r="P272" s="238"/>
      <c r="Q272" s="505"/>
      <c r="R272" s="505"/>
      <c r="S272" s="505"/>
      <c r="T272" s="505"/>
      <c r="U272" s="505"/>
      <c r="V272" s="505"/>
      <c r="W272" s="505"/>
      <c r="X272" s="506"/>
      <c r="Y272" s="64"/>
      <c r="Z272" s="64"/>
      <c r="AA272" s="64" t="b">
        <f t="shared" si="20"/>
        <v>0</v>
      </c>
      <c r="AB272" s="64" t="b">
        <f t="shared" si="18"/>
        <v>0</v>
      </c>
      <c r="AH272" s="55" t="b">
        <f t="shared" si="19"/>
        <v>0</v>
      </c>
    </row>
    <row r="273" spans="1:34" ht="42.75" customHeight="1" x14ac:dyDescent="0.3">
      <c r="A273" s="175"/>
      <c r="B273" s="353" t="s">
        <v>162</v>
      </c>
      <c r="C273" s="461"/>
      <c r="D273" s="461"/>
      <c r="E273" s="676"/>
      <c r="F273" s="677"/>
      <c r="G273" s="461"/>
      <c r="H273" s="461"/>
      <c r="I273" s="461"/>
      <c r="J273" s="461"/>
      <c r="K273" s="462"/>
      <c r="L273" s="462"/>
      <c r="M273" s="462"/>
      <c r="N273" s="462"/>
      <c r="O273" s="64"/>
      <c r="P273" s="238"/>
      <c r="Q273" s="505"/>
      <c r="R273" s="505"/>
      <c r="S273" s="505"/>
      <c r="T273" s="505"/>
      <c r="U273" s="505"/>
      <c r="V273" s="505"/>
      <c r="W273" s="505"/>
      <c r="X273" s="506"/>
      <c r="Y273" s="64"/>
      <c r="Z273" s="64"/>
      <c r="AA273" s="64" t="b">
        <f t="shared" si="20"/>
        <v>0</v>
      </c>
      <c r="AB273" s="64" t="b">
        <f t="shared" si="18"/>
        <v>0</v>
      </c>
      <c r="AH273" s="55" t="b">
        <f t="shared" si="19"/>
        <v>0</v>
      </c>
    </row>
    <row r="274" spans="1:34" ht="42.75" customHeight="1" x14ac:dyDescent="0.3">
      <c r="A274" s="175"/>
      <c r="B274" s="353" t="s">
        <v>162</v>
      </c>
      <c r="C274" s="461"/>
      <c r="D274" s="461"/>
      <c r="E274" s="676"/>
      <c r="F274" s="677"/>
      <c r="G274" s="461"/>
      <c r="H274" s="461"/>
      <c r="I274" s="461"/>
      <c r="J274" s="461"/>
      <c r="K274" s="462"/>
      <c r="L274" s="462"/>
      <c r="M274" s="462"/>
      <c r="N274" s="462"/>
      <c r="O274" s="64"/>
      <c r="P274" s="238"/>
      <c r="Q274" s="505"/>
      <c r="R274" s="505"/>
      <c r="S274" s="505"/>
      <c r="T274" s="505"/>
      <c r="U274" s="505"/>
      <c r="V274" s="505"/>
      <c r="W274" s="505"/>
      <c r="X274" s="506"/>
      <c r="Y274" s="64"/>
      <c r="Z274" s="64"/>
      <c r="AA274" s="64" t="b">
        <f t="shared" si="20"/>
        <v>0</v>
      </c>
      <c r="AB274" s="64" t="b">
        <f t="shared" si="11"/>
        <v>0</v>
      </c>
      <c r="AH274" s="55" t="b">
        <f t="shared" si="12"/>
        <v>0</v>
      </c>
    </row>
    <row r="275" spans="1:34" ht="42.75" customHeight="1" x14ac:dyDescent="0.3">
      <c r="A275" s="175"/>
      <c r="B275" s="353" t="s">
        <v>162</v>
      </c>
      <c r="C275" s="461"/>
      <c r="D275" s="461"/>
      <c r="E275" s="676"/>
      <c r="F275" s="677"/>
      <c r="G275" s="461"/>
      <c r="H275" s="461"/>
      <c r="I275" s="461"/>
      <c r="J275" s="461"/>
      <c r="K275" s="462"/>
      <c r="L275" s="462"/>
      <c r="M275" s="462"/>
      <c r="N275" s="462"/>
      <c r="O275" s="64"/>
      <c r="P275" s="238"/>
      <c r="Q275" s="505"/>
      <c r="R275" s="505"/>
      <c r="S275" s="505"/>
      <c r="T275" s="505"/>
      <c r="U275" s="505"/>
      <c r="V275" s="505"/>
      <c r="W275" s="505"/>
      <c r="X275" s="506"/>
      <c r="Y275" s="64"/>
      <c r="Z275" s="64"/>
      <c r="AA275" s="64" t="b">
        <f t="shared" si="20"/>
        <v>0</v>
      </c>
      <c r="AB275" s="64" t="b">
        <f t="shared" si="11"/>
        <v>0</v>
      </c>
      <c r="AH275" s="55" t="b">
        <f t="shared" si="12"/>
        <v>0</v>
      </c>
    </row>
    <row r="276" spans="1:34" ht="42.75" customHeight="1" x14ac:dyDescent="0.3">
      <c r="A276" s="175"/>
      <c r="B276" s="353" t="s">
        <v>162</v>
      </c>
      <c r="C276" s="461"/>
      <c r="D276" s="461"/>
      <c r="E276" s="676"/>
      <c r="F276" s="677"/>
      <c r="G276" s="461"/>
      <c r="H276" s="461"/>
      <c r="I276" s="461"/>
      <c r="J276" s="461"/>
      <c r="K276" s="462"/>
      <c r="L276" s="462"/>
      <c r="M276" s="462"/>
      <c r="N276" s="462"/>
      <c r="O276" s="64"/>
      <c r="P276" s="238"/>
      <c r="Q276" s="505"/>
      <c r="R276" s="505"/>
      <c r="S276" s="505"/>
      <c r="T276" s="505"/>
      <c r="U276" s="505"/>
      <c r="V276" s="505"/>
      <c r="W276" s="505"/>
      <c r="X276" s="506"/>
      <c r="Y276" s="64"/>
      <c r="Z276" s="64"/>
      <c r="AA276" s="64" t="b">
        <f t="shared" si="20"/>
        <v>0</v>
      </c>
      <c r="AB276" s="64" t="b">
        <f t="shared" si="11"/>
        <v>0</v>
      </c>
      <c r="AH276" s="55" t="b">
        <f t="shared" si="12"/>
        <v>0</v>
      </c>
    </row>
    <row r="277" spans="1:34" ht="42.75" customHeight="1" x14ac:dyDescent="0.3">
      <c r="A277" s="175"/>
      <c r="B277" s="353" t="s">
        <v>162</v>
      </c>
      <c r="C277" s="461"/>
      <c r="D277" s="461"/>
      <c r="E277" s="676"/>
      <c r="F277" s="677"/>
      <c r="G277" s="461"/>
      <c r="H277" s="461"/>
      <c r="I277" s="461"/>
      <c r="J277" s="461"/>
      <c r="K277" s="462"/>
      <c r="L277" s="462"/>
      <c r="M277" s="462"/>
      <c r="N277" s="462"/>
      <c r="O277" s="64"/>
      <c r="P277" s="238"/>
      <c r="Q277" s="505"/>
      <c r="R277" s="505"/>
      <c r="S277" s="505"/>
      <c r="T277" s="505"/>
      <c r="U277" s="505"/>
      <c r="V277" s="505"/>
      <c r="W277" s="505"/>
      <c r="X277" s="506"/>
      <c r="Y277" s="64"/>
      <c r="Z277" s="64"/>
      <c r="AA277" s="64" t="b">
        <f t="shared" si="20"/>
        <v>0</v>
      </c>
      <c r="AB277" s="64" t="b">
        <f t="shared" si="11"/>
        <v>0</v>
      </c>
      <c r="AH277" s="55" t="b">
        <f t="shared" si="12"/>
        <v>0</v>
      </c>
    </row>
    <row r="278" spans="1:34" ht="42.75" customHeight="1" x14ac:dyDescent="0.3">
      <c r="A278" s="175"/>
      <c r="B278" s="353" t="s">
        <v>162</v>
      </c>
      <c r="C278" s="461"/>
      <c r="D278" s="461"/>
      <c r="E278" s="676"/>
      <c r="F278" s="677"/>
      <c r="G278" s="461"/>
      <c r="H278" s="461"/>
      <c r="I278" s="461"/>
      <c r="J278" s="461"/>
      <c r="K278" s="462"/>
      <c r="L278" s="462"/>
      <c r="M278" s="462"/>
      <c r="N278" s="462"/>
      <c r="O278" s="64"/>
      <c r="P278" s="238"/>
      <c r="Q278" s="505"/>
      <c r="R278" s="505"/>
      <c r="S278" s="505"/>
      <c r="T278" s="505"/>
      <c r="U278" s="505"/>
      <c r="V278" s="505"/>
      <c r="W278" s="505"/>
      <c r="X278" s="506"/>
      <c r="Y278" s="64"/>
      <c r="Z278" s="64"/>
      <c r="AA278" s="64" t="b">
        <f t="shared" si="20"/>
        <v>0</v>
      </c>
      <c r="AB278" s="64" t="b">
        <f t="shared" si="11"/>
        <v>0</v>
      </c>
      <c r="AH278" s="55" t="b">
        <f t="shared" si="12"/>
        <v>0</v>
      </c>
    </row>
    <row r="279" spans="1:34" ht="42.75" customHeight="1" x14ac:dyDescent="0.3">
      <c r="A279" s="175"/>
      <c r="B279" s="353" t="s">
        <v>162</v>
      </c>
      <c r="C279" s="461"/>
      <c r="D279" s="461"/>
      <c r="E279" s="676"/>
      <c r="F279" s="677"/>
      <c r="G279" s="461"/>
      <c r="H279" s="461"/>
      <c r="I279" s="461"/>
      <c r="J279" s="461"/>
      <c r="K279" s="462"/>
      <c r="L279" s="462"/>
      <c r="M279" s="462"/>
      <c r="N279" s="462"/>
      <c r="O279" s="64"/>
      <c r="P279" s="238"/>
      <c r="Q279" s="505"/>
      <c r="R279" s="505"/>
      <c r="S279" s="505"/>
      <c r="T279" s="505"/>
      <c r="U279" s="505"/>
      <c r="V279" s="505"/>
      <c r="W279" s="505"/>
      <c r="X279" s="506"/>
      <c r="Y279" s="64"/>
      <c r="Z279" s="64"/>
      <c r="AA279" s="64" t="b">
        <f t="shared" si="20"/>
        <v>0</v>
      </c>
      <c r="AB279" s="64" t="b">
        <f t="shared" si="11"/>
        <v>0</v>
      </c>
      <c r="AH279" s="55" t="b">
        <f t="shared" si="12"/>
        <v>0</v>
      </c>
    </row>
    <row r="280" spans="1:34" ht="42.75" customHeight="1" x14ac:dyDescent="0.3">
      <c r="A280" s="175"/>
      <c r="B280" s="353" t="s">
        <v>162</v>
      </c>
      <c r="C280" s="461"/>
      <c r="D280" s="461"/>
      <c r="E280" s="676"/>
      <c r="F280" s="677"/>
      <c r="G280" s="461"/>
      <c r="H280" s="461"/>
      <c r="I280" s="461"/>
      <c r="J280" s="461"/>
      <c r="K280" s="462"/>
      <c r="L280" s="462"/>
      <c r="M280" s="462"/>
      <c r="N280" s="462"/>
      <c r="O280" s="194"/>
      <c r="P280" s="238"/>
      <c r="Q280" s="505"/>
      <c r="R280" s="505"/>
      <c r="S280" s="505"/>
      <c r="T280" s="505"/>
      <c r="U280" s="505"/>
      <c r="V280" s="505"/>
      <c r="W280" s="505"/>
      <c r="X280" s="506"/>
      <c r="Y280" s="64"/>
      <c r="Z280" s="64"/>
      <c r="AA280" s="64" t="b">
        <f t="shared" si="20"/>
        <v>0</v>
      </c>
      <c r="AB280" s="64" t="b">
        <f t="shared" si="11"/>
        <v>0</v>
      </c>
      <c r="AH280" s="55" t="b">
        <f t="shared" si="12"/>
        <v>0</v>
      </c>
    </row>
    <row r="281" spans="1:34" ht="42.75" customHeight="1" x14ac:dyDescent="0.3">
      <c r="A281" s="175"/>
      <c r="B281" s="353" t="s">
        <v>162</v>
      </c>
      <c r="C281" s="461"/>
      <c r="D281" s="461"/>
      <c r="E281" s="676"/>
      <c r="F281" s="677"/>
      <c r="G281" s="461"/>
      <c r="H281" s="461"/>
      <c r="I281" s="461"/>
      <c r="J281" s="461"/>
      <c r="K281" s="462"/>
      <c r="L281" s="462"/>
      <c r="M281" s="462"/>
      <c r="N281" s="462"/>
      <c r="O281" s="64"/>
      <c r="P281" s="238"/>
      <c r="Q281" s="505"/>
      <c r="R281" s="505"/>
      <c r="S281" s="505"/>
      <c r="T281" s="505"/>
      <c r="U281" s="505"/>
      <c r="V281" s="505"/>
      <c r="W281" s="505"/>
      <c r="X281" s="506"/>
      <c r="Y281" s="64"/>
      <c r="Z281" s="64"/>
      <c r="AA281" s="64" t="b">
        <f t="shared" si="20"/>
        <v>0</v>
      </c>
      <c r="AB281" s="64" t="b">
        <f t="shared" si="11"/>
        <v>0</v>
      </c>
      <c r="AH281" s="55" t="b">
        <f t="shared" si="12"/>
        <v>0</v>
      </c>
    </row>
    <row r="282" spans="1:34" ht="42.75" customHeight="1" x14ac:dyDescent="0.3">
      <c r="A282" s="175"/>
      <c r="B282" s="353" t="s">
        <v>162</v>
      </c>
      <c r="C282" s="461"/>
      <c r="D282" s="461"/>
      <c r="E282" s="676"/>
      <c r="F282" s="677"/>
      <c r="G282" s="461"/>
      <c r="H282" s="461"/>
      <c r="I282" s="461"/>
      <c r="J282" s="461"/>
      <c r="K282" s="462"/>
      <c r="L282" s="462"/>
      <c r="M282" s="462"/>
      <c r="N282" s="462"/>
      <c r="O282" s="64"/>
      <c r="P282" s="238"/>
      <c r="Q282" s="505"/>
      <c r="R282" s="505"/>
      <c r="S282" s="505"/>
      <c r="T282" s="505"/>
      <c r="U282" s="505"/>
      <c r="V282" s="505"/>
      <c r="W282" s="505"/>
      <c r="X282" s="506"/>
      <c r="Y282" s="64"/>
      <c r="Z282" s="64"/>
      <c r="AA282" s="64" t="b">
        <f t="shared" si="20"/>
        <v>0</v>
      </c>
      <c r="AB282" s="64" t="b">
        <f t="shared" si="11"/>
        <v>0</v>
      </c>
      <c r="AH282" s="55" t="b">
        <f t="shared" si="12"/>
        <v>0</v>
      </c>
    </row>
    <row r="283" spans="1:34" ht="42.75" customHeight="1" x14ac:dyDescent="0.3">
      <c r="A283" s="175"/>
      <c r="B283" s="353" t="s">
        <v>162</v>
      </c>
      <c r="C283" s="461"/>
      <c r="D283" s="461"/>
      <c r="E283" s="676"/>
      <c r="F283" s="677"/>
      <c r="G283" s="461"/>
      <c r="H283" s="461"/>
      <c r="I283" s="461"/>
      <c r="J283" s="461"/>
      <c r="K283" s="462"/>
      <c r="L283" s="462"/>
      <c r="M283" s="462"/>
      <c r="N283" s="462"/>
      <c r="O283" s="64"/>
      <c r="P283" s="238"/>
      <c r="Q283" s="505"/>
      <c r="R283" s="505"/>
      <c r="S283" s="505"/>
      <c r="T283" s="505"/>
      <c r="U283" s="505"/>
      <c r="V283" s="505"/>
      <c r="W283" s="505"/>
      <c r="X283" s="506"/>
      <c r="Y283" s="64"/>
      <c r="Z283" s="64"/>
      <c r="AA283" s="64" t="b">
        <f t="shared" si="20"/>
        <v>0</v>
      </c>
      <c r="AB283" s="64" t="b">
        <f t="shared" si="11"/>
        <v>0</v>
      </c>
      <c r="AH283" s="55" t="b">
        <f t="shared" si="12"/>
        <v>0</v>
      </c>
    </row>
    <row r="284" spans="1:34" ht="42.75" customHeight="1" x14ac:dyDescent="0.3">
      <c r="A284" s="175"/>
      <c r="B284" s="353" t="s">
        <v>162</v>
      </c>
      <c r="C284" s="461"/>
      <c r="D284" s="461"/>
      <c r="E284" s="676"/>
      <c r="F284" s="677"/>
      <c r="G284" s="461"/>
      <c r="H284" s="461"/>
      <c r="I284" s="461"/>
      <c r="J284" s="461"/>
      <c r="K284" s="462"/>
      <c r="L284" s="462"/>
      <c r="M284" s="462"/>
      <c r="N284" s="462"/>
      <c r="O284" s="64"/>
      <c r="P284" s="238"/>
      <c r="Q284" s="505"/>
      <c r="R284" s="505"/>
      <c r="S284" s="505"/>
      <c r="T284" s="505"/>
      <c r="U284" s="505"/>
      <c r="V284" s="505"/>
      <c r="W284" s="505"/>
      <c r="X284" s="506"/>
      <c r="Y284" s="64"/>
      <c r="Z284" s="64"/>
      <c r="AA284" s="64" t="b">
        <f t="shared" si="20"/>
        <v>0</v>
      </c>
      <c r="AB284" s="64" t="b">
        <f t="shared" si="11"/>
        <v>0</v>
      </c>
      <c r="AH284" s="55" t="b">
        <f t="shared" si="12"/>
        <v>0</v>
      </c>
    </row>
    <row r="285" spans="1:34" ht="42.75" customHeight="1" x14ac:dyDescent="0.3">
      <c r="A285" s="175"/>
      <c r="B285" s="353" t="s">
        <v>162</v>
      </c>
      <c r="C285" s="461"/>
      <c r="D285" s="461"/>
      <c r="E285" s="676"/>
      <c r="F285" s="677"/>
      <c r="G285" s="461"/>
      <c r="H285" s="461"/>
      <c r="I285" s="461"/>
      <c r="J285" s="461"/>
      <c r="K285" s="462"/>
      <c r="L285" s="462"/>
      <c r="M285" s="462"/>
      <c r="N285" s="462"/>
      <c r="O285" s="64"/>
      <c r="P285" s="238"/>
      <c r="Q285" s="505"/>
      <c r="R285" s="505"/>
      <c r="S285" s="505"/>
      <c r="T285" s="505"/>
      <c r="U285" s="505"/>
      <c r="V285" s="505"/>
      <c r="W285" s="505"/>
      <c r="X285" s="506"/>
      <c r="Y285" s="64"/>
      <c r="Z285" s="64"/>
      <c r="AA285" s="64" t="b">
        <f t="shared" si="20"/>
        <v>0</v>
      </c>
      <c r="AB285" s="64" t="b">
        <f t="shared" si="11"/>
        <v>0</v>
      </c>
      <c r="AH285" s="55" t="b">
        <f t="shared" si="12"/>
        <v>0</v>
      </c>
    </row>
    <row r="286" spans="1:34" ht="42.75" customHeight="1" x14ac:dyDescent="0.3">
      <c r="A286" s="175"/>
      <c r="B286" s="353" t="s">
        <v>162</v>
      </c>
      <c r="C286" s="461"/>
      <c r="D286" s="461"/>
      <c r="E286" s="676"/>
      <c r="F286" s="677"/>
      <c r="G286" s="461"/>
      <c r="H286" s="461"/>
      <c r="I286" s="461"/>
      <c r="J286" s="461"/>
      <c r="K286" s="462"/>
      <c r="L286" s="462"/>
      <c r="M286" s="462"/>
      <c r="N286" s="462"/>
      <c r="O286" s="64"/>
      <c r="P286" s="238"/>
      <c r="Q286" s="505"/>
      <c r="R286" s="505"/>
      <c r="S286" s="505"/>
      <c r="T286" s="505"/>
      <c r="U286" s="505"/>
      <c r="V286" s="505"/>
      <c r="W286" s="505"/>
      <c r="X286" s="506"/>
      <c r="Y286" s="64"/>
      <c r="Z286" s="64"/>
      <c r="AA286" s="64" t="b">
        <f t="shared" si="20"/>
        <v>0</v>
      </c>
      <c r="AB286" s="64" t="b">
        <f t="shared" si="11"/>
        <v>0</v>
      </c>
      <c r="AH286" s="55" t="b">
        <f t="shared" si="12"/>
        <v>0</v>
      </c>
    </row>
    <row r="287" spans="1:34" ht="42.75" customHeight="1" x14ac:dyDescent="0.3">
      <c r="A287" s="175"/>
      <c r="B287" s="353" t="s">
        <v>162</v>
      </c>
      <c r="C287" s="461"/>
      <c r="D287" s="461"/>
      <c r="E287" s="676"/>
      <c r="F287" s="677"/>
      <c r="G287" s="461"/>
      <c r="H287" s="461"/>
      <c r="I287" s="461"/>
      <c r="J287" s="461"/>
      <c r="K287" s="462"/>
      <c r="L287" s="462"/>
      <c r="M287" s="462"/>
      <c r="N287" s="462"/>
      <c r="O287" s="64"/>
      <c r="P287" s="238"/>
      <c r="Q287" s="505"/>
      <c r="R287" s="505"/>
      <c r="S287" s="505"/>
      <c r="T287" s="505"/>
      <c r="U287" s="505"/>
      <c r="V287" s="505"/>
      <c r="W287" s="505"/>
      <c r="X287" s="506"/>
      <c r="Y287" s="64"/>
      <c r="Z287" s="64"/>
      <c r="AA287" s="64" t="b">
        <f t="shared" si="20"/>
        <v>0</v>
      </c>
      <c r="AB287" s="64" t="b">
        <f t="shared" si="11"/>
        <v>0</v>
      </c>
      <c r="AH287" s="55" t="b">
        <f t="shared" si="12"/>
        <v>0</v>
      </c>
    </row>
    <row r="288" spans="1:34" ht="42.75" customHeight="1" x14ac:dyDescent="0.3">
      <c r="A288" s="175"/>
      <c r="B288" s="353" t="s">
        <v>162</v>
      </c>
      <c r="C288" s="461"/>
      <c r="D288" s="461"/>
      <c r="E288" s="676"/>
      <c r="F288" s="677"/>
      <c r="G288" s="461"/>
      <c r="H288" s="461"/>
      <c r="I288" s="461"/>
      <c r="J288" s="461"/>
      <c r="K288" s="462"/>
      <c r="L288" s="462"/>
      <c r="M288" s="462"/>
      <c r="N288" s="462"/>
      <c r="O288" s="64"/>
      <c r="P288" s="238"/>
      <c r="Q288" s="505"/>
      <c r="R288" s="505"/>
      <c r="S288" s="505"/>
      <c r="T288" s="505"/>
      <c r="U288" s="505"/>
      <c r="V288" s="505"/>
      <c r="W288" s="505"/>
      <c r="X288" s="506"/>
      <c r="Y288" s="64"/>
      <c r="Z288" s="64"/>
      <c r="AA288" s="64" t="b">
        <f t="shared" si="20"/>
        <v>0</v>
      </c>
      <c r="AB288" s="64" t="b">
        <f t="shared" si="11"/>
        <v>0</v>
      </c>
      <c r="AH288" s="55" t="b">
        <f t="shared" si="12"/>
        <v>0</v>
      </c>
    </row>
    <row r="289" spans="1:34" ht="42.75" customHeight="1" x14ac:dyDescent="0.3">
      <c r="A289" s="175"/>
      <c r="B289" s="353" t="s">
        <v>162</v>
      </c>
      <c r="C289" s="461"/>
      <c r="D289" s="461"/>
      <c r="E289" s="676"/>
      <c r="F289" s="677"/>
      <c r="G289" s="461"/>
      <c r="H289" s="461"/>
      <c r="I289" s="461"/>
      <c r="J289" s="461"/>
      <c r="K289" s="462"/>
      <c r="L289" s="462"/>
      <c r="M289" s="462"/>
      <c r="N289" s="462"/>
      <c r="O289" s="64"/>
      <c r="P289" s="238"/>
      <c r="Q289" s="505"/>
      <c r="R289" s="505"/>
      <c r="S289" s="505"/>
      <c r="T289" s="505"/>
      <c r="U289" s="505"/>
      <c r="V289" s="505"/>
      <c r="W289" s="505"/>
      <c r="X289" s="506"/>
      <c r="Y289" s="64"/>
      <c r="Z289" s="64"/>
      <c r="AA289" s="64" t="b">
        <f t="shared" si="20"/>
        <v>0</v>
      </c>
      <c r="AB289" s="64" t="b">
        <f t="shared" ref="AB289" si="21">IF(P289&lt;&gt;"",TRUE,FALSE)</f>
        <v>0</v>
      </c>
      <c r="AH289" s="55" t="b">
        <f t="shared" ref="AH289" si="22">IF(AND(AA289=TRUE,AB289=TRUE),FALSE,IF(AND(AA289=FALSE,AB289=FALSE),FALSE,TRUE))</f>
        <v>0</v>
      </c>
    </row>
    <row r="290" spans="1:34" ht="42.75" customHeight="1" x14ac:dyDescent="0.3">
      <c r="A290" s="175"/>
      <c r="B290" s="353" t="s">
        <v>162</v>
      </c>
      <c r="C290" s="461"/>
      <c r="D290" s="461"/>
      <c r="E290" s="676"/>
      <c r="F290" s="677"/>
      <c r="G290" s="461"/>
      <c r="H290" s="461"/>
      <c r="I290" s="461"/>
      <c r="J290" s="461"/>
      <c r="K290" s="462"/>
      <c r="L290" s="462"/>
      <c r="M290" s="462"/>
      <c r="N290" s="462"/>
      <c r="O290" s="194"/>
      <c r="P290" s="238"/>
      <c r="Q290" s="505"/>
      <c r="R290" s="505"/>
      <c r="S290" s="505"/>
      <c r="T290" s="505"/>
      <c r="U290" s="505"/>
      <c r="V290" s="505"/>
      <c r="W290" s="505"/>
      <c r="X290" s="506"/>
      <c r="Y290" s="64"/>
      <c r="Z290" s="64"/>
      <c r="AA290" s="64" t="b">
        <f t="shared" si="20"/>
        <v>0</v>
      </c>
      <c r="AB290" s="64" t="b">
        <f t="shared" si="11"/>
        <v>0</v>
      </c>
      <c r="AH290" s="55" t="b">
        <f t="shared" si="12"/>
        <v>0</v>
      </c>
    </row>
    <row r="291" spans="1:34" ht="42.75" customHeight="1" x14ac:dyDescent="0.3">
      <c r="A291" s="175"/>
      <c r="B291" s="353" t="s">
        <v>162</v>
      </c>
      <c r="C291" s="461"/>
      <c r="D291" s="461"/>
      <c r="E291" s="676"/>
      <c r="F291" s="677"/>
      <c r="G291" s="461"/>
      <c r="H291" s="461"/>
      <c r="I291" s="461"/>
      <c r="J291" s="461"/>
      <c r="K291" s="462"/>
      <c r="L291" s="462"/>
      <c r="M291" s="462"/>
      <c r="N291" s="462"/>
      <c r="O291" s="64"/>
      <c r="P291" s="238"/>
      <c r="Q291" s="505"/>
      <c r="R291" s="505"/>
      <c r="S291" s="505"/>
      <c r="T291" s="505"/>
      <c r="U291" s="505"/>
      <c r="V291" s="505"/>
      <c r="W291" s="505"/>
      <c r="X291" s="506"/>
      <c r="Y291" s="64"/>
      <c r="Z291" s="64"/>
      <c r="AA291" s="64" t="b">
        <f t="shared" si="20"/>
        <v>0</v>
      </c>
      <c r="AB291" s="64" t="b">
        <f t="shared" si="11"/>
        <v>0</v>
      </c>
      <c r="AH291" s="55" t="b">
        <f t="shared" si="12"/>
        <v>0</v>
      </c>
    </row>
    <row r="292" spans="1:34" ht="42.75" customHeight="1" x14ac:dyDescent="0.3">
      <c r="A292" s="175"/>
      <c r="B292" s="353" t="s">
        <v>162</v>
      </c>
      <c r="C292" s="461"/>
      <c r="D292" s="461"/>
      <c r="E292" s="676"/>
      <c r="F292" s="677"/>
      <c r="G292" s="461"/>
      <c r="H292" s="461"/>
      <c r="I292" s="461"/>
      <c r="J292" s="461"/>
      <c r="K292" s="462"/>
      <c r="L292" s="462"/>
      <c r="M292" s="462"/>
      <c r="N292" s="462"/>
      <c r="O292" s="64"/>
      <c r="P292" s="238"/>
      <c r="Q292" s="505"/>
      <c r="R292" s="505"/>
      <c r="S292" s="505"/>
      <c r="T292" s="505"/>
      <c r="U292" s="505"/>
      <c r="V292" s="505"/>
      <c r="W292" s="505"/>
      <c r="X292" s="506"/>
      <c r="Y292" s="64"/>
      <c r="Z292" s="64"/>
      <c r="AA292" s="64" t="b">
        <f t="shared" si="20"/>
        <v>0</v>
      </c>
      <c r="AB292" s="64" t="b">
        <f t="shared" si="11"/>
        <v>0</v>
      </c>
      <c r="AH292" s="55" t="b">
        <f t="shared" si="12"/>
        <v>0</v>
      </c>
    </row>
    <row r="293" spans="1:34" ht="42.75" customHeight="1" x14ac:dyDescent="0.3">
      <c r="A293" s="175"/>
      <c r="B293" s="353" t="s">
        <v>162</v>
      </c>
      <c r="C293" s="461"/>
      <c r="D293" s="461"/>
      <c r="E293" s="676"/>
      <c r="F293" s="677"/>
      <c r="G293" s="461"/>
      <c r="H293" s="461"/>
      <c r="I293" s="461"/>
      <c r="J293" s="461"/>
      <c r="K293" s="462"/>
      <c r="L293" s="462"/>
      <c r="M293" s="462"/>
      <c r="N293" s="462"/>
      <c r="O293" s="64"/>
      <c r="P293" s="238"/>
      <c r="Q293" s="505"/>
      <c r="R293" s="505"/>
      <c r="S293" s="505"/>
      <c r="T293" s="505"/>
      <c r="U293" s="505"/>
      <c r="V293" s="505"/>
      <c r="W293" s="505"/>
      <c r="X293" s="506"/>
      <c r="Y293" s="64"/>
      <c r="Z293" s="64"/>
      <c r="AA293" s="64" t="b">
        <f t="shared" si="20"/>
        <v>0</v>
      </c>
      <c r="AB293" s="64" t="b">
        <f t="shared" si="11"/>
        <v>0</v>
      </c>
      <c r="AH293" s="55" t="b">
        <f t="shared" si="12"/>
        <v>0</v>
      </c>
    </row>
    <row r="294" spans="1:34" ht="42.75" customHeight="1" x14ac:dyDescent="0.3">
      <c r="A294" s="175"/>
      <c r="B294" s="353" t="s">
        <v>162</v>
      </c>
      <c r="C294" s="461"/>
      <c r="D294" s="461"/>
      <c r="E294" s="676"/>
      <c r="F294" s="677"/>
      <c r="G294" s="461"/>
      <c r="H294" s="461"/>
      <c r="I294" s="461"/>
      <c r="J294" s="461"/>
      <c r="K294" s="462"/>
      <c r="L294" s="462"/>
      <c r="M294" s="462"/>
      <c r="N294" s="462"/>
      <c r="O294" s="64"/>
      <c r="P294" s="238"/>
      <c r="Q294" s="505"/>
      <c r="R294" s="505"/>
      <c r="S294" s="505"/>
      <c r="T294" s="505"/>
      <c r="U294" s="505"/>
      <c r="V294" s="505"/>
      <c r="W294" s="505"/>
      <c r="X294" s="506"/>
      <c r="Y294" s="64"/>
      <c r="Z294" s="64"/>
      <c r="AA294" s="64" t="b">
        <f t="shared" si="20"/>
        <v>0</v>
      </c>
      <c r="AB294" s="64" t="b">
        <f t="shared" si="11"/>
        <v>0</v>
      </c>
      <c r="AH294" s="55" t="b">
        <f t="shared" si="12"/>
        <v>0</v>
      </c>
    </row>
    <row r="295" spans="1:34" ht="42.75" customHeight="1" x14ac:dyDescent="0.3">
      <c r="A295" s="175"/>
      <c r="B295" s="353" t="s">
        <v>162</v>
      </c>
      <c r="C295" s="461"/>
      <c r="D295" s="461"/>
      <c r="E295" s="676"/>
      <c r="F295" s="677"/>
      <c r="G295" s="461"/>
      <c r="H295" s="461"/>
      <c r="I295" s="461"/>
      <c r="J295" s="461"/>
      <c r="K295" s="462"/>
      <c r="L295" s="462"/>
      <c r="M295" s="462"/>
      <c r="N295" s="462"/>
      <c r="O295" s="64"/>
      <c r="P295" s="238"/>
      <c r="Q295" s="505"/>
      <c r="R295" s="505"/>
      <c r="S295" s="505"/>
      <c r="T295" s="505"/>
      <c r="U295" s="505"/>
      <c r="V295" s="505"/>
      <c r="W295" s="505"/>
      <c r="X295" s="506"/>
      <c r="Y295" s="64"/>
      <c r="Z295" s="64"/>
      <c r="AA295" s="64" t="b">
        <f t="shared" si="20"/>
        <v>0</v>
      </c>
      <c r="AB295" s="64" t="b">
        <f t="shared" si="11"/>
        <v>0</v>
      </c>
      <c r="AH295" s="55" t="b">
        <f t="shared" si="12"/>
        <v>0</v>
      </c>
    </row>
    <row r="296" spans="1:34" ht="13" x14ac:dyDescent="0.3">
      <c r="A296" s="175"/>
      <c r="B296" s="182"/>
      <c r="C296" s="182"/>
      <c r="D296" s="183"/>
      <c r="E296" s="182"/>
      <c r="F296" s="182"/>
      <c r="G296" s="8"/>
      <c r="H296" s="8"/>
      <c r="I296" s="8"/>
      <c r="J296" s="27"/>
      <c r="K296" s="212"/>
      <c r="L296" s="213"/>
      <c r="M296" s="181"/>
      <c r="N296" s="214"/>
      <c r="P296" s="24"/>
      <c r="X296" s="58"/>
      <c r="Y296" s="59"/>
      <c r="Z296" s="27"/>
      <c r="AA296" s="27"/>
    </row>
    <row r="297" spans="1:34" ht="29.25" customHeight="1" x14ac:dyDescent="0.25">
      <c r="A297" s="175"/>
      <c r="B297" s="182"/>
      <c r="C297" s="182"/>
      <c r="D297" s="183"/>
      <c r="E297" s="182"/>
      <c r="F297" s="182"/>
      <c r="G297" s="8"/>
      <c r="H297" s="683"/>
      <c r="I297" s="712"/>
      <c r="J297" s="712"/>
      <c r="K297" s="212"/>
      <c r="L297" s="753"/>
      <c r="M297" s="754"/>
      <c r="N297" s="754"/>
      <c r="P297" s="38"/>
      <c r="X297" s="58"/>
      <c r="Y297" s="59"/>
      <c r="Z297" s="27"/>
      <c r="AA297" s="27"/>
    </row>
    <row r="298" spans="1:34" ht="13" x14ac:dyDescent="0.25">
      <c r="A298" s="175"/>
      <c r="B298" s="182"/>
      <c r="C298" s="182"/>
      <c r="D298" s="183"/>
      <c r="E298" s="182"/>
      <c r="F298" s="182"/>
      <c r="G298" s="8"/>
      <c r="H298" s="8"/>
      <c r="I298" s="8"/>
      <c r="J298" s="27"/>
      <c r="K298" s="212"/>
      <c r="L298" s="754"/>
      <c r="M298" s="754"/>
      <c r="N298" s="754"/>
      <c r="P298" s="24"/>
      <c r="X298" s="58"/>
      <c r="Y298" s="59"/>
      <c r="Z298" s="27"/>
      <c r="AA298" s="27"/>
    </row>
    <row r="299" spans="1:34" ht="15.75" customHeight="1" x14ac:dyDescent="0.3">
      <c r="A299" s="218"/>
      <c r="B299" s="740" t="s">
        <v>188</v>
      </c>
      <c r="C299" s="740"/>
      <c r="D299" s="740"/>
      <c r="E299" s="741"/>
      <c r="F299" s="182"/>
      <c r="G299" s="8"/>
      <c r="H299" s="8"/>
      <c r="I299" s="8"/>
      <c r="J299" s="27"/>
      <c r="K299" s="212"/>
      <c r="L299" s="213"/>
      <c r="M299" s="181"/>
      <c r="N299" s="361"/>
      <c r="P299" s="24"/>
      <c r="X299" s="58"/>
      <c r="Y299" s="59"/>
      <c r="Z299" s="27"/>
      <c r="AA299" s="27"/>
    </row>
    <row r="300" spans="1:34" ht="99" customHeight="1" x14ac:dyDescent="0.25">
      <c r="A300" s="175"/>
      <c r="B300" s="742" t="s">
        <v>189</v>
      </c>
      <c r="C300" s="743"/>
      <c r="D300" s="742" t="s">
        <v>190</v>
      </c>
      <c r="E300" s="744"/>
      <c r="F300" s="745"/>
      <c r="G300" s="746"/>
      <c r="H300" s="565" t="s">
        <v>191</v>
      </c>
      <c r="I300" s="566"/>
      <c r="J300" s="566"/>
      <c r="K300" s="747"/>
      <c r="L300" s="340" t="str">
        <f>IF(TillDelVal=1,"","Ange poäng-värde
")</f>
        <v xml:space="preserve">Ange poäng-värde
</v>
      </c>
      <c r="M300" s="748" t="str">
        <f>IF(TillDelVal=1,"","Ange prisavdrag från totalpriset (kr)
")</f>
        <v xml:space="preserve">Ange prisavdrag från totalpriset (kr)
</v>
      </c>
      <c r="N300" s="749"/>
      <c r="P300" s="65" t="s">
        <v>192</v>
      </c>
      <c r="Q300" s="750" t="s">
        <v>193</v>
      </c>
      <c r="R300" s="751"/>
      <c r="S300" s="751"/>
      <c r="T300" s="751"/>
      <c r="U300" s="751"/>
      <c r="V300" s="751"/>
      <c r="W300" s="751"/>
      <c r="X300" s="752"/>
      <c r="Y300" s="99"/>
      <c r="Z300" s="98"/>
      <c r="AA300" s="100"/>
      <c r="AB300" s="100"/>
    </row>
    <row r="301" spans="1:34" ht="42.75" customHeight="1" x14ac:dyDescent="0.3">
      <c r="A301" s="175"/>
      <c r="B301" s="676" t="s">
        <v>194</v>
      </c>
      <c r="C301" s="677"/>
      <c r="D301" s="729"/>
      <c r="E301" s="730"/>
      <c r="F301" s="731"/>
      <c r="G301" s="732"/>
      <c r="H301" s="676"/>
      <c r="I301" s="733"/>
      <c r="J301" s="733"/>
      <c r="K301" s="739"/>
      <c r="L301" s="341"/>
      <c r="M301" s="734"/>
      <c r="N301" s="735"/>
      <c r="O301" s="64"/>
      <c r="P301" s="206"/>
      <c r="Q301" s="736"/>
      <c r="R301" s="737"/>
      <c r="S301" s="737"/>
      <c r="T301" s="737"/>
      <c r="U301" s="737"/>
      <c r="V301" s="737"/>
      <c r="W301" s="737"/>
      <c r="X301" s="738"/>
      <c r="Y301" s="64"/>
      <c r="Z301" s="64" t="b">
        <f t="shared" ref="Z301:Z332" si="23">OR(LEFT(B301,4)="Välj",B301="")</f>
        <v>1</v>
      </c>
      <c r="AA301" s="64" t="b">
        <f t="shared" ref="AA301:AA332" si="24">IF(AND($Z301=FALSE,OR(L301&lt;&gt;"",M301&lt;&gt;"")),FALSE,IF(OR(B301="",LEFT(B301,4)="Välj"),FALSE,TRUE))</f>
        <v>0</v>
      </c>
      <c r="AB301" s="64" t="b">
        <f t="shared" ref="AB301:AB390" si="25">IF(P301&lt;&gt;"",TRUE,FALSE)</f>
        <v>0</v>
      </c>
      <c r="AH301" s="55" t="b">
        <f t="shared" ref="AH301:AH390" si="26">IF(AND(AA301=TRUE,AB301=TRUE),FALSE,IF(AND(AA301=FALSE,AB301=FALSE),FALSE,TRUE))</f>
        <v>0</v>
      </c>
    </row>
    <row r="302" spans="1:34" ht="42.75" customHeight="1" x14ac:dyDescent="0.3">
      <c r="A302" s="175"/>
      <c r="B302" s="676" t="s">
        <v>194</v>
      </c>
      <c r="C302" s="677"/>
      <c r="D302" s="729"/>
      <c r="E302" s="730"/>
      <c r="F302" s="731"/>
      <c r="G302" s="732"/>
      <c r="H302" s="676"/>
      <c r="I302" s="733"/>
      <c r="J302" s="733"/>
      <c r="K302" s="739"/>
      <c r="L302" s="341"/>
      <c r="M302" s="734"/>
      <c r="N302" s="735"/>
      <c r="O302" s="64"/>
      <c r="P302" s="206"/>
      <c r="Q302" s="736"/>
      <c r="R302" s="737"/>
      <c r="S302" s="737"/>
      <c r="T302" s="737"/>
      <c r="U302" s="737"/>
      <c r="V302" s="737"/>
      <c r="W302" s="737"/>
      <c r="X302" s="738"/>
      <c r="Y302" s="64"/>
      <c r="Z302" s="64" t="b">
        <f t="shared" si="23"/>
        <v>1</v>
      </c>
      <c r="AA302" s="64" t="b">
        <f t="shared" si="24"/>
        <v>0</v>
      </c>
      <c r="AB302" s="64" t="b">
        <f t="shared" si="25"/>
        <v>0</v>
      </c>
      <c r="AH302" s="55" t="b">
        <f t="shared" si="26"/>
        <v>0</v>
      </c>
    </row>
    <row r="303" spans="1:34" ht="42.75" customHeight="1" x14ac:dyDescent="0.3">
      <c r="A303" s="175"/>
      <c r="B303" s="676" t="s">
        <v>194</v>
      </c>
      <c r="C303" s="677"/>
      <c r="D303" s="729"/>
      <c r="E303" s="730"/>
      <c r="F303" s="731"/>
      <c r="G303" s="732"/>
      <c r="H303" s="676"/>
      <c r="I303" s="733"/>
      <c r="J303" s="733"/>
      <c r="K303" s="739"/>
      <c r="L303" s="341"/>
      <c r="M303" s="734"/>
      <c r="N303" s="735"/>
      <c r="O303" s="64"/>
      <c r="P303" s="206"/>
      <c r="Q303" s="736"/>
      <c r="R303" s="737"/>
      <c r="S303" s="737"/>
      <c r="T303" s="737"/>
      <c r="U303" s="737"/>
      <c r="V303" s="737"/>
      <c r="W303" s="737"/>
      <c r="X303" s="738"/>
      <c r="Y303" s="64"/>
      <c r="Z303" s="64" t="b">
        <f t="shared" si="23"/>
        <v>1</v>
      </c>
      <c r="AA303" s="64" t="b">
        <f t="shared" si="24"/>
        <v>0</v>
      </c>
      <c r="AB303" s="64" t="b">
        <f t="shared" si="25"/>
        <v>0</v>
      </c>
      <c r="AH303" s="55" t="b">
        <f t="shared" si="26"/>
        <v>0</v>
      </c>
    </row>
    <row r="304" spans="1:34" ht="42.75" customHeight="1" x14ac:dyDescent="0.3">
      <c r="A304" s="175"/>
      <c r="B304" s="676" t="s">
        <v>194</v>
      </c>
      <c r="C304" s="677"/>
      <c r="D304" s="729"/>
      <c r="E304" s="730"/>
      <c r="F304" s="731"/>
      <c r="G304" s="732"/>
      <c r="H304" s="676"/>
      <c r="I304" s="733"/>
      <c r="J304" s="733"/>
      <c r="K304" s="739"/>
      <c r="L304" s="341"/>
      <c r="M304" s="734"/>
      <c r="N304" s="735"/>
      <c r="O304" s="64"/>
      <c r="P304" s="206"/>
      <c r="Q304" s="736"/>
      <c r="R304" s="737"/>
      <c r="S304" s="737"/>
      <c r="T304" s="737"/>
      <c r="U304" s="737"/>
      <c r="V304" s="737"/>
      <c r="W304" s="737"/>
      <c r="X304" s="738"/>
      <c r="Y304" s="64"/>
      <c r="Z304" s="64" t="b">
        <f t="shared" si="23"/>
        <v>1</v>
      </c>
      <c r="AA304" s="64" t="b">
        <f t="shared" si="24"/>
        <v>0</v>
      </c>
      <c r="AB304" s="64" t="b">
        <f t="shared" si="25"/>
        <v>0</v>
      </c>
      <c r="AH304" s="55" t="b">
        <f t="shared" si="26"/>
        <v>0</v>
      </c>
    </row>
    <row r="305" spans="1:34" ht="42.75" customHeight="1" x14ac:dyDescent="0.3">
      <c r="A305" s="175"/>
      <c r="B305" s="676" t="s">
        <v>194</v>
      </c>
      <c r="C305" s="677"/>
      <c r="D305" s="729"/>
      <c r="E305" s="730"/>
      <c r="F305" s="731"/>
      <c r="G305" s="732"/>
      <c r="H305" s="676"/>
      <c r="I305" s="733"/>
      <c r="J305" s="733"/>
      <c r="K305" s="739"/>
      <c r="L305" s="341"/>
      <c r="M305" s="734"/>
      <c r="N305" s="735"/>
      <c r="O305" s="64"/>
      <c r="P305" s="206"/>
      <c r="Q305" s="736"/>
      <c r="R305" s="737"/>
      <c r="S305" s="737"/>
      <c r="T305" s="737"/>
      <c r="U305" s="737"/>
      <c r="V305" s="737"/>
      <c r="W305" s="737"/>
      <c r="X305" s="738"/>
      <c r="Y305" s="64"/>
      <c r="Z305" s="64" t="b">
        <f t="shared" si="23"/>
        <v>1</v>
      </c>
      <c r="AA305" s="64" t="b">
        <f t="shared" si="24"/>
        <v>0</v>
      </c>
      <c r="AB305" s="64" t="b">
        <f t="shared" si="25"/>
        <v>0</v>
      </c>
      <c r="AH305" s="55" t="b">
        <f t="shared" si="26"/>
        <v>0</v>
      </c>
    </row>
    <row r="306" spans="1:34" ht="42.75" customHeight="1" x14ac:dyDescent="0.3">
      <c r="A306" s="175"/>
      <c r="B306" s="676" t="s">
        <v>194</v>
      </c>
      <c r="C306" s="677"/>
      <c r="D306" s="729"/>
      <c r="E306" s="730"/>
      <c r="F306" s="731"/>
      <c r="G306" s="732"/>
      <c r="H306" s="676"/>
      <c r="I306" s="733"/>
      <c r="J306" s="733"/>
      <c r="K306" s="739"/>
      <c r="L306" s="341"/>
      <c r="M306" s="734"/>
      <c r="N306" s="735"/>
      <c r="O306" s="64"/>
      <c r="P306" s="206"/>
      <c r="Q306" s="736"/>
      <c r="R306" s="737"/>
      <c r="S306" s="737"/>
      <c r="T306" s="737"/>
      <c r="U306" s="737"/>
      <c r="V306" s="737"/>
      <c r="W306" s="737"/>
      <c r="X306" s="738"/>
      <c r="Y306" s="64"/>
      <c r="Z306" s="64" t="b">
        <f t="shared" si="23"/>
        <v>1</v>
      </c>
      <c r="AA306" s="64" t="b">
        <f t="shared" si="24"/>
        <v>0</v>
      </c>
      <c r="AB306" s="64" t="b">
        <f t="shared" ref="AB306:AB330" si="27">IF(P306&lt;&gt;"",TRUE,FALSE)</f>
        <v>0</v>
      </c>
      <c r="AH306" s="55" t="b">
        <f t="shared" ref="AH306:AH330" si="28">IF(AND(AA306=TRUE,AB306=TRUE),FALSE,IF(AND(AA306=FALSE,AB306=FALSE),FALSE,TRUE))</f>
        <v>0</v>
      </c>
    </row>
    <row r="307" spans="1:34" ht="42.75" customHeight="1" x14ac:dyDescent="0.3">
      <c r="A307" s="175"/>
      <c r="B307" s="676" t="s">
        <v>194</v>
      </c>
      <c r="C307" s="677"/>
      <c r="D307" s="729"/>
      <c r="E307" s="730"/>
      <c r="F307" s="731"/>
      <c r="G307" s="732"/>
      <c r="H307" s="676"/>
      <c r="I307" s="733"/>
      <c r="J307" s="733"/>
      <c r="K307" s="739"/>
      <c r="L307" s="341"/>
      <c r="M307" s="734"/>
      <c r="N307" s="735"/>
      <c r="O307" s="194"/>
      <c r="P307" s="206"/>
      <c r="Q307" s="736"/>
      <c r="R307" s="737"/>
      <c r="S307" s="737"/>
      <c r="T307" s="737"/>
      <c r="U307" s="737"/>
      <c r="V307" s="737"/>
      <c r="W307" s="737"/>
      <c r="X307" s="738"/>
      <c r="Y307" s="64"/>
      <c r="Z307" s="64" t="b">
        <f t="shared" si="23"/>
        <v>1</v>
      </c>
      <c r="AA307" s="64" t="b">
        <f t="shared" si="24"/>
        <v>0</v>
      </c>
      <c r="AB307" s="64" t="b">
        <f t="shared" si="27"/>
        <v>0</v>
      </c>
      <c r="AH307" s="55" t="b">
        <f t="shared" si="28"/>
        <v>0</v>
      </c>
    </row>
    <row r="308" spans="1:34" ht="42.75" customHeight="1" x14ac:dyDescent="0.3">
      <c r="A308" s="175"/>
      <c r="B308" s="676" t="s">
        <v>194</v>
      </c>
      <c r="C308" s="677"/>
      <c r="D308" s="729"/>
      <c r="E308" s="730"/>
      <c r="F308" s="731"/>
      <c r="G308" s="732"/>
      <c r="H308" s="676"/>
      <c r="I308" s="733"/>
      <c r="J308" s="733"/>
      <c r="K308" s="739"/>
      <c r="L308" s="341"/>
      <c r="M308" s="734"/>
      <c r="N308" s="735"/>
      <c r="O308" s="64"/>
      <c r="P308" s="206"/>
      <c r="Q308" s="736"/>
      <c r="R308" s="737"/>
      <c r="S308" s="737"/>
      <c r="T308" s="737"/>
      <c r="U308" s="737"/>
      <c r="V308" s="737"/>
      <c r="W308" s="737"/>
      <c r="X308" s="738"/>
      <c r="Y308" s="64"/>
      <c r="Z308" s="64" t="b">
        <f t="shared" si="23"/>
        <v>1</v>
      </c>
      <c r="AA308" s="64" t="b">
        <f t="shared" si="24"/>
        <v>0</v>
      </c>
      <c r="AB308" s="64" t="b">
        <f t="shared" si="27"/>
        <v>0</v>
      </c>
      <c r="AH308" s="55" t="b">
        <f t="shared" si="28"/>
        <v>0</v>
      </c>
    </row>
    <row r="309" spans="1:34" ht="42.75" customHeight="1" x14ac:dyDescent="0.3">
      <c r="A309" s="175"/>
      <c r="B309" s="676" t="s">
        <v>194</v>
      </c>
      <c r="C309" s="677"/>
      <c r="D309" s="729"/>
      <c r="E309" s="730"/>
      <c r="F309" s="731"/>
      <c r="G309" s="732"/>
      <c r="H309" s="676"/>
      <c r="I309" s="733"/>
      <c r="J309" s="733"/>
      <c r="K309" s="739"/>
      <c r="L309" s="341"/>
      <c r="M309" s="734"/>
      <c r="N309" s="735"/>
      <c r="O309" s="64"/>
      <c r="P309" s="206"/>
      <c r="Q309" s="736"/>
      <c r="R309" s="737"/>
      <c r="S309" s="737"/>
      <c r="T309" s="737"/>
      <c r="U309" s="737"/>
      <c r="V309" s="737"/>
      <c r="W309" s="737"/>
      <c r="X309" s="738"/>
      <c r="Y309" s="64"/>
      <c r="Z309" s="64" t="b">
        <f t="shared" si="23"/>
        <v>1</v>
      </c>
      <c r="AA309" s="64" t="b">
        <f t="shared" si="24"/>
        <v>0</v>
      </c>
      <c r="AB309" s="64" t="b">
        <f t="shared" si="27"/>
        <v>0</v>
      </c>
      <c r="AH309" s="55" t="b">
        <f t="shared" si="28"/>
        <v>0</v>
      </c>
    </row>
    <row r="310" spans="1:34" ht="42.75" customHeight="1" x14ac:dyDescent="0.3">
      <c r="A310" s="175"/>
      <c r="B310" s="676" t="s">
        <v>194</v>
      </c>
      <c r="C310" s="677"/>
      <c r="D310" s="729"/>
      <c r="E310" s="730"/>
      <c r="F310" s="731"/>
      <c r="G310" s="732"/>
      <c r="H310" s="676"/>
      <c r="I310" s="733"/>
      <c r="J310" s="733"/>
      <c r="K310" s="677"/>
      <c r="L310" s="341"/>
      <c r="M310" s="734"/>
      <c r="N310" s="735"/>
      <c r="O310" s="64"/>
      <c r="P310" s="206"/>
      <c r="Q310" s="736"/>
      <c r="R310" s="737"/>
      <c r="S310" s="737"/>
      <c r="T310" s="737"/>
      <c r="U310" s="737"/>
      <c r="V310" s="737"/>
      <c r="W310" s="737"/>
      <c r="X310" s="738"/>
      <c r="Y310" s="64"/>
      <c r="Z310" s="64" t="b">
        <f t="shared" si="23"/>
        <v>1</v>
      </c>
      <c r="AA310" s="64" t="b">
        <f t="shared" si="24"/>
        <v>0</v>
      </c>
      <c r="AB310" s="64" t="b">
        <f t="shared" si="27"/>
        <v>0</v>
      </c>
      <c r="AH310" s="55" t="b">
        <f t="shared" si="28"/>
        <v>0</v>
      </c>
    </row>
    <row r="311" spans="1:34" ht="42.75" customHeight="1" x14ac:dyDescent="0.3">
      <c r="A311" s="175"/>
      <c r="B311" s="676" t="s">
        <v>194</v>
      </c>
      <c r="C311" s="677"/>
      <c r="D311" s="729"/>
      <c r="E311" s="730"/>
      <c r="F311" s="731"/>
      <c r="G311" s="732"/>
      <c r="H311" s="676"/>
      <c r="I311" s="733"/>
      <c r="J311" s="733"/>
      <c r="K311" s="677"/>
      <c r="L311" s="341"/>
      <c r="M311" s="734"/>
      <c r="N311" s="735"/>
      <c r="O311" s="64"/>
      <c r="P311" s="206"/>
      <c r="Q311" s="736"/>
      <c r="R311" s="737"/>
      <c r="S311" s="737"/>
      <c r="T311" s="737"/>
      <c r="U311" s="737"/>
      <c r="V311" s="737"/>
      <c r="W311" s="737"/>
      <c r="X311" s="738"/>
      <c r="Y311" s="64"/>
      <c r="Z311" s="64" t="b">
        <f t="shared" si="23"/>
        <v>1</v>
      </c>
      <c r="AA311" s="64" t="b">
        <f t="shared" si="24"/>
        <v>0</v>
      </c>
      <c r="AB311" s="64" t="b">
        <f t="shared" si="27"/>
        <v>0</v>
      </c>
      <c r="AH311" s="55" t="b">
        <f t="shared" si="28"/>
        <v>0</v>
      </c>
    </row>
    <row r="312" spans="1:34" ht="42.75" customHeight="1" x14ac:dyDescent="0.3">
      <c r="A312" s="175"/>
      <c r="B312" s="676" t="s">
        <v>194</v>
      </c>
      <c r="C312" s="677"/>
      <c r="D312" s="729"/>
      <c r="E312" s="730"/>
      <c r="F312" s="731"/>
      <c r="G312" s="732"/>
      <c r="H312" s="676"/>
      <c r="I312" s="733"/>
      <c r="J312" s="733"/>
      <c r="K312" s="739"/>
      <c r="L312" s="341"/>
      <c r="M312" s="734"/>
      <c r="N312" s="735"/>
      <c r="O312" s="64"/>
      <c r="P312" s="206"/>
      <c r="Q312" s="736"/>
      <c r="R312" s="737"/>
      <c r="S312" s="737"/>
      <c r="T312" s="737"/>
      <c r="U312" s="737"/>
      <c r="V312" s="737"/>
      <c r="W312" s="737"/>
      <c r="X312" s="738"/>
      <c r="Y312" s="64"/>
      <c r="Z312" s="64" t="b">
        <f t="shared" si="23"/>
        <v>1</v>
      </c>
      <c r="AA312" s="64" t="b">
        <f t="shared" si="24"/>
        <v>0</v>
      </c>
      <c r="AB312" s="64" t="b">
        <f t="shared" si="27"/>
        <v>0</v>
      </c>
      <c r="AH312" s="55" t="b">
        <f t="shared" si="28"/>
        <v>0</v>
      </c>
    </row>
    <row r="313" spans="1:34" ht="42.75" customHeight="1" x14ac:dyDescent="0.3">
      <c r="A313" s="175"/>
      <c r="B313" s="676" t="s">
        <v>194</v>
      </c>
      <c r="C313" s="677"/>
      <c r="D313" s="729"/>
      <c r="E313" s="730"/>
      <c r="F313" s="731"/>
      <c r="G313" s="732"/>
      <c r="H313" s="676"/>
      <c r="I313" s="733"/>
      <c r="J313" s="733"/>
      <c r="K313" s="739"/>
      <c r="L313" s="341"/>
      <c r="M313" s="734"/>
      <c r="N313" s="735"/>
      <c r="O313" s="64"/>
      <c r="P313" s="206"/>
      <c r="Q313" s="736"/>
      <c r="R313" s="737"/>
      <c r="S313" s="737"/>
      <c r="T313" s="737"/>
      <c r="U313" s="737"/>
      <c r="V313" s="737"/>
      <c r="W313" s="737"/>
      <c r="X313" s="738"/>
      <c r="Y313" s="64"/>
      <c r="Z313" s="64" t="b">
        <f t="shared" si="23"/>
        <v>1</v>
      </c>
      <c r="AA313" s="64" t="b">
        <f t="shared" si="24"/>
        <v>0</v>
      </c>
      <c r="AB313" s="64" t="b">
        <f t="shared" si="27"/>
        <v>0</v>
      </c>
      <c r="AH313" s="55" t="b">
        <f t="shared" si="28"/>
        <v>0</v>
      </c>
    </row>
    <row r="314" spans="1:34" ht="42.75" customHeight="1" x14ac:dyDescent="0.3">
      <c r="A314" s="175"/>
      <c r="B314" s="676" t="s">
        <v>194</v>
      </c>
      <c r="C314" s="677"/>
      <c r="D314" s="729"/>
      <c r="E314" s="730"/>
      <c r="F314" s="731"/>
      <c r="G314" s="732"/>
      <c r="H314" s="676"/>
      <c r="I314" s="733"/>
      <c r="J314" s="733"/>
      <c r="K314" s="739"/>
      <c r="L314" s="341"/>
      <c r="M314" s="734"/>
      <c r="N314" s="735"/>
      <c r="O314" s="64"/>
      <c r="P314" s="206"/>
      <c r="Q314" s="736"/>
      <c r="R314" s="737"/>
      <c r="S314" s="737"/>
      <c r="T314" s="737"/>
      <c r="U314" s="737"/>
      <c r="V314" s="737"/>
      <c r="W314" s="737"/>
      <c r="X314" s="738"/>
      <c r="Y314" s="64"/>
      <c r="Z314" s="64" t="b">
        <f t="shared" si="23"/>
        <v>1</v>
      </c>
      <c r="AA314" s="64" t="b">
        <f t="shared" si="24"/>
        <v>0</v>
      </c>
      <c r="AB314" s="64" t="b">
        <f t="shared" si="27"/>
        <v>0</v>
      </c>
      <c r="AH314" s="55" t="b">
        <f t="shared" si="28"/>
        <v>0</v>
      </c>
    </row>
    <row r="315" spans="1:34" ht="42.75" customHeight="1" x14ac:dyDescent="0.3">
      <c r="A315" s="175"/>
      <c r="B315" s="676" t="s">
        <v>194</v>
      </c>
      <c r="C315" s="677"/>
      <c r="D315" s="729"/>
      <c r="E315" s="730"/>
      <c r="F315" s="731"/>
      <c r="G315" s="732"/>
      <c r="H315" s="676"/>
      <c r="I315" s="733"/>
      <c r="J315" s="733"/>
      <c r="K315" s="739"/>
      <c r="L315" s="341"/>
      <c r="M315" s="734"/>
      <c r="N315" s="735"/>
      <c r="O315" s="64"/>
      <c r="P315" s="206"/>
      <c r="Q315" s="736"/>
      <c r="R315" s="737"/>
      <c r="S315" s="737"/>
      <c r="T315" s="737"/>
      <c r="U315" s="737"/>
      <c r="V315" s="737"/>
      <c r="W315" s="737"/>
      <c r="X315" s="738"/>
      <c r="Y315" s="64"/>
      <c r="Z315" s="64" t="b">
        <f t="shared" si="23"/>
        <v>1</v>
      </c>
      <c r="AA315" s="64" t="b">
        <f t="shared" si="24"/>
        <v>0</v>
      </c>
      <c r="AB315" s="64" t="b">
        <f t="shared" si="27"/>
        <v>0</v>
      </c>
      <c r="AH315" s="55" t="b">
        <f t="shared" si="28"/>
        <v>0</v>
      </c>
    </row>
    <row r="316" spans="1:34" ht="42.75" customHeight="1" x14ac:dyDescent="0.3">
      <c r="A316" s="175"/>
      <c r="B316" s="676" t="s">
        <v>194</v>
      </c>
      <c r="C316" s="677"/>
      <c r="D316" s="729"/>
      <c r="E316" s="730"/>
      <c r="F316" s="731"/>
      <c r="G316" s="732"/>
      <c r="H316" s="676"/>
      <c r="I316" s="733"/>
      <c r="J316" s="733"/>
      <c r="K316" s="739"/>
      <c r="L316" s="341"/>
      <c r="M316" s="734"/>
      <c r="N316" s="735"/>
      <c r="O316" s="64"/>
      <c r="P316" s="206"/>
      <c r="Q316" s="736"/>
      <c r="R316" s="737"/>
      <c r="S316" s="737"/>
      <c r="T316" s="737"/>
      <c r="U316" s="737"/>
      <c r="V316" s="737"/>
      <c r="W316" s="737"/>
      <c r="X316" s="738"/>
      <c r="Y316" s="64"/>
      <c r="Z316" s="64" t="b">
        <f t="shared" si="23"/>
        <v>1</v>
      </c>
      <c r="AA316" s="64" t="b">
        <f t="shared" si="24"/>
        <v>0</v>
      </c>
      <c r="AB316" s="64" t="b">
        <f t="shared" si="27"/>
        <v>0</v>
      </c>
      <c r="AH316" s="55" t="b">
        <f t="shared" si="28"/>
        <v>0</v>
      </c>
    </row>
    <row r="317" spans="1:34" ht="42.75" customHeight="1" x14ac:dyDescent="0.3">
      <c r="A317" s="175"/>
      <c r="B317" s="676" t="s">
        <v>194</v>
      </c>
      <c r="C317" s="677"/>
      <c r="D317" s="729"/>
      <c r="E317" s="730"/>
      <c r="F317" s="731"/>
      <c r="G317" s="732"/>
      <c r="H317" s="676"/>
      <c r="I317" s="733"/>
      <c r="J317" s="733"/>
      <c r="K317" s="739"/>
      <c r="L317" s="341"/>
      <c r="M317" s="734"/>
      <c r="N317" s="735"/>
      <c r="O317" s="194"/>
      <c r="P317" s="206"/>
      <c r="Q317" s="736"/>
      <c r="R317" s="737"/>
      <c r="S317" s="737"/>
      <c r="T317" s="737"/>
      <c r="U317" s="737"/>
      <c r="V317" s="737"/>
      <c r="W317" s="737"/>
      <c r="X317" s="738"/>
      <c r="Y317" s="64"/>
      <c r="Z317" s="64" t="b">
        <f t="shared" si="23"/>
        <v>1</v>
      </c>
      <c r="AA317" s="64" t="b">
        <f t="shared" si="24"/>
        <v>0</v>
      </c>
      <c r="AB317" s="64" t="b">
        <f t="shared" si="27"/>
        <v>0</v>
      </c>
      <c r="AH317" s="55" t="b">
        <f t="shared" si="28"/>
        <v>0</v>
      </c>
    </row>
    <row r="318" spans="1:34" ht="42.75" customHeight="1" x14ac:dyDescent="0.3">
      <c r="A318" s="175"/>
      <c r="B318" s="676" t="s">
        <v>194</v>
      </c>
      <c r="C318" s="677"/>
      <c r="D318" s="729"/>
      <c r="E318" s="730"/>
      <c r="F318" s="731"/>
      <c r="G318" s="732"/>
      <c r="H318" s="676"/>
      <c r="I318" s="733"/>
      <c r="J318" s="733"/>
      <c r="K318" s="739"/>
      <c r="L318" s="341"/>
      <c r="M318" s="734"/>
      <c r="N318" s="735"/>
      <c r="O318" s="64"/>
      <c r="P318" s="206"/>
      <c r="Q318" s="736"/>
      <c r="R318" s="737"/>
      <c r="S318" s="737"/>
      <c r="T318" s="737"/>
      <c r="U318" s="737"/>
      <c r="V318" s="737"/>
      <c r="W318" s="737"/>
      <c r="X318" s="738"/>
      <c r="Y318" s="64"/>
      <c r="Z318" s="64" t="b">
        <f t="shared" si="23"/>
        <v>1</v>
      </c>
      <c r="AA318" s="64" t="b">
        <f t="shared" si="24"/>
        <v>0</v>
      </c>
      <c r="AB318" s="64" t="b">
        <f t="shared" si="27"/>
        <v>0</v>
      </c>
      <c r="AH318" s="55" t="b">
        <f t="shared" si="28"/>
        <v>0</v>
      </c>
    </row>
    <row r="319" spans="1:34" ht="42.75" customHeight="1" x14ac:dyDescent="0.3">
      <c r="A319" s="175"/>
      <c r="B319" s="676" t="s">
        <v>194</v>
      </c>
      <c r="C319" s="677"/>
      <c r="D319" s="729"/>
      <c r="E319" s="730"/>
      <c r="F319" s="731"/>
      <c r="G319" s="732"/>
      <c r="H319" s="676"/>
      <c r="I319" s="733"/>
      <c r="J319" s="733"/>
      <c r="K319" s="739"/>
      <c r="L319" s="341"/>
      <c r="M319" s="734"/>
      <c r="N319" s="735"/>
      <c r="O319" s="64"/>
      <c r="P319" s="206"/>
      <c r="Q319" s="736"/>
      <c r="R319" s="737"/>
      <c r="S319" s="737"/>
      <c r="T319" s="737"/>
      <c r="U319" s="737"/>
      <c r="V319" s="737"/>
      <c r="W319" s="737"/>
      <c r="X319" s="738"/>
      <c r="Y319" s="64"/>
      <c r="Z319" s="64" t="b">
        <f t="shared" si="23"/>
        <v>1</v>
      </c>
      <c r="AA319" s="64" t="b">
        <f t="shared" si="24"/>
        <v>0</v>
      </c>
      <c r="AB319" s="64" t="b">
        <f t="shared" si="27"/>
        <v>0</v>
      </c>
      <c r="AH319" s="55" t="b">
        <f t="shared" si="28"/>
        <v>0</v>
      </c>
    </row>
    <row r="320" spans="1:34" ht="42.75" customHeight="1" x14ac:dyDescent="0.3">
      <c r="A320" s="175"/>
      <c r="B320" s="676" t="s">
        <v>194</v>
      </c>
      <c r="C320" s="677"/>
      <c r="D320" s="729"/>
      <c r="E320" s="730"/>
      <c r="F320" s="731"/>
      <c r="G320" s="732"/>
      <c r="H320" s="676"/>
      <c r="I320" s="733"/>
      <c r="J320" s="733"/>
      <c r="K320" s="739"/>
      <c r="L320" s="341"/>
      <c r="M320" s="734"/>
      <c r="N320" s="735"/>
      <c r="O320" s="64"/>
      <c r="P320" s="206"/>
      <c r="Q320" s="736"/>
      <c r="R320" s="737"/>
      <c r="S320" s="737"/>
      <c r="T320" s="737"/>
      <c r="U320" s="737"/>
      <c r="V320" s="737"/>
      <c r="W320" s="737"/>
      <c r="X320" s="738"/>
      <c r="Y320" s="64"/>
      <c r="Z320" s="64" t="b">
        <f t="shared" si="23"/>
        <v>1</v>
      </c>
      <c r="AA320" s="64" t="b">
        <f t="shared" si="24"/>
        <v>0</v>
      </c>
      <c r="AB320" s="64" t="b">
        <f t="shared" si="27"/>
        <v>0</v>
      </c>
      <c r="AH320" s="55" t="b">
        <f t="shared" si="28"/>
        <v>0</v>
      </c>
    </row>
    <row r="321" spans="1:34" ht="42.75" customHeight="1" x14ac:dyDescent="0.3">
      <c r="A321" s="175"/>
      <c r="B321" s="676" t="s">
        <v>194</v>
      </c>
      <c r="C321" s="677"/>
      <c r="D321" s="729"/>
      <c r="E321" s="730"/>
      <c r="F321" s="731"/>
      <c r="G321" s="732"/>
      <c r="H321" s="676"/>
      <c r="I321" s="733"/>
      <c r="J321" s="733"/>
      <c r="K321" s="739"/>
      <c r="L321" s="341"/>
      <c r="M321" s="734"/>
      <c r="N321" s="735"/>
      <c r="O321" s="64"/>
      <c r="P321" s="206"/>
      <c r="Q321" s="736"/>
      <c r="R321" s="737"/>
      <c r="S321" s="737"/>
      <c r="T321" s="737"/>
      <c r="U321" s="737"/>
      <c r="V321" s="737"/>
      <c r="W321" s="737"/>
      <c r="X321" s="738"/>
      <c r="Y321" s="64"/>
      <c r="Z321" s="64" t="b">
        <f t="shared" si="23"/>
        <v>1</v>
      </c>
      <c r="AA321" s="64" t="b">
        <f t="shared" si="24"/>
        <v>0</v>
      </c>
      <c r="AB321" s="64" t="b">
        <f t="shared" si="27"/>
        <v>0</v>
      </c>
      <c r="AH321" s="55" t="b">
        <f t="shared" si="28"/>
        <v>0</v>
      </c>
    </row>
    <row r="322" spans="1:34" ht="42.75" customHeight="1" x14ac:dyDescent="0.3">
      <c r="A322" s="175"/>
      <c r="B322" s="676" t="s">
        <v>194</v>
      </c>
      <c r="C322" s="677"/>
      <c r="D322" s="729"/>
      <c r="E322" s="730"/>
      <c r="F322" s="731"/>
      <c r="G322" s="732"/>
      <c r="H322" s="676"/>
      <c r="I322" s="733"/>
      <c r="J322" s="733"/>
      <c r="K322" s="739"/>
      <c r="L322" s="341"/>
      <c r="M322" s="734"/>
      <c r="N322" s="735"/>
      <c r="O322" s="194"/>
      <c r="P322" s="206"/>
      <c r="Q322" s="736"/>
      <c r="R322" s="737"/>
      <c r="S322" s="737"/>
      <c r="T322" s="737"/>
      <c r="U322" s="737"/>
      <c r="V322" s="737"/>
      <c r="W322" s="737"/>
      <c r="X322" s="738"/>
      <c r="Y322" s="64"/>
      <c r="Z322" s="64" t="b">
        <f t="shared" si="23"/>
        <v>1</v>
      </c>
      <c r="AA322" s="64" t="b">
        <f t="shared" si="24"/>
        <v>0</v>
      </c>
      <c r="AB322" s="64" t="b">
        <f t="shared" si="27"/>
        <v>0</v>
      </c>
      <c r="AH322" s="55" t="b">
        <f t="shared" si="28"/>
        <v>0</v>
      </c>
    </row>
    <row r="323" spans="1:34" ht="42.75" customHeight="1" x14ac:dyDescent="0.3">
      <c r="A323" s="175"/>
      <c r="B323" s="676" t="s">
        <v>194</v>
      </c>
      <c r="C323" s="677"/>
      <c r="D323" s="729"/>
      <c r="E323" s="730"/>
      <c r="F323" s="731"/>
      <c r="G323" s="732"/>
      <c r="H323" s="676"/>
      <c r="I323" s="733"/>
      <c r="J323" s="733"/>
      <c r="K323" s="739"/>
      <c r="L323" s="341"/>
      <c r="M323" s="734"/>
      <c r="N323" s="735"/>
      <c r="O323" s="64"/>
      <c r="P323" s="206"/>
      <c r="Q323" s="736"/>
      <c r="R323" s="737"/>
      <c r="S323" s="737"/>
      <c r="T323" s="737"/>
      <c r="U323" s="737"/>
      <c r="V323" s="737"/>
      <c r="W323" s="737"/>
      <c r="X323" s="738"/>
      <c r="Y323" s="64"/>
      <c r="Z323" s="64" t="b">
        <f t="shared" si="23"/>
        <v>1</v>
      </c>
      <c r="AA323" s="64" t="b">
        <f t="shared" si="24"/>
        <v>0</v>
      </c>
      <c r="AB323" s="64" t="b">
        <f t="shared" si="27"/>
        <v>0</v>
      </c>
      <c r="AH323" s="55" t="b">
        <f t="shared" si="28"/>
        <v>0</v>
      </c>
    </row>
    <row r="324" spans="1:34" ht="42.75" customHeight="1" x14ac:dyDescent="0.3">
      <c r="A324" s="175"/>
      <c r="B324" s="676" t="s">
        <v>194</v>
      </c>
      <c r="C324" s="677"/>
      <c r="D324" s="729"/>
      <c r="E324" s="730"/>
      <c r="F324" s="731"/>
      <c r="G324" s="732"/>
      <c r="H324" s="676"/>
      <c r="I324" s="733"/>
      <c r="J324" s="733"/>
      <c r="K324" s="739"/>
      <c r="L324" s="341"/>
      <c r="M324" s="734"/>
      <c r="N324" s="735"/>
      <c r="O324" s="64"/>
      <c r="P324" s="206"/>
      <c r="Q324" s="736"/>
      <c r="R324" s="737"/>
      <c r="S324" s="737"/>
      <c r="T324" s="737"/>
      <c r="U324" s="737"/>
      <c r="V324" s="737"/>
      <c r="W324" s="737"/>
      <c r="X324" s="738"/>
      <c r="Y324" s="64"/>
      <c r="Z324" s="64" t="b">
        <f t="shared" si="23"/>
        <v>1</v>
      </c>
      <c r="AA324" s="64" t="b">
        <f t="shared" si="24"/>
        <v>0</v>
      </c>
      <c r="AB324" s="64" t="b">
        <f t="shared" si="27"/>
        <v>0</v>
      </c>
      <c r="AH324" s="55" t="b">
        <f t="shared" si="28"/>
        <v>0</v>
      </c>
    </row>
    <row r="325" spans="1:34" ht="42.75" customHeight="1" x14ac:dyDescent="0.3">
      <c r="A325" s="175"/>
      <c r="B325" s="676" t="s">
        <v>194</v>
      </c>
      <c r="C325" s="677"/>
      <c r="D325" s="729"/>
      <c r="E325" s="730"/>
      <c r="F325" s="731"/>
      <c r="G325" s="732"/>
      <c r="H325" s="676"/>
      <c r="I325" s="733"/>
      <c r="J325" s="733"/>
      <c r="K325" s="677"/>
      <c r="L325" s="341"/>
      <c r="M325" s="734"/>
      <c r="N325" s="735"/>
      <c r="O325" s="64"/>
      <c r="P325" s="206"/>
      <c r="Q325" s="736"/>
      <c r="R325" s="737"/>
      <c r="S325" s="737"/>
      <c r="T325" s="737"/>
      <c r="U325" s="737"/>
      <c r="V325" s="737"/>
      <c r="W325" s="737"/>
      <c r="X325" s="738"/>
      <c r="Y325" s="64"/>
      <c r="Z325" s="64" t="b">
        <f t="shared" si="23"/>
        <v>1</v>
      </c>
      <c r="AA325" s="64" t="b">
        <f t="shared" si="24"/>
        <v>0</v>
      </c>
      <c r="AB325" s="64" t="b">
        <f t="shared" si="27"/>
        <v>0</v>
      </c>
      <c r="AH325" s="55" t="b">
        <f t="shared" si="28"/>
        <v>0</v>
      </c>
    </row>
    <row r="326" spans="1:34" ht="42.75" customHeight="1" x14ac:dyDescent="0.3">
      <c r="A326" s="175"/>
      <c r="B326" s="676" t="s">
        <v>194</v>
      </c>
      <c r="C326" s="677"/>
      <c r="D326" s="729"/>
      <c r="E326" s="730"/>
      <c r="F326" s="731"/>
      <c r="G326" s="732"/>
      <c r="H326" s="676"/>
      <c r="I326" s="733"/>
      <c r="J326" s="733"/>
      <c r="K326" s="677"/>
      <c r="L326" s="341"/>
      <c r="M326" s="734"/>
      <c r="N326" s="735"/>
      <c r="O326" s="64"/>
      <c r="P326" s="206"/>
      <c r="Q326" s="736"/>
      <c r="R326" s="737"/>
      <c r="S326" s="737"/>
      <c r="T326" s="737"/>
      <c r="U326" s="737"/>
      <c r="V326" s="737"/>
      <c r="W326" s="737"/>
      <c r="X326" s="738"/>
      <c r="Y326" s="64"/>
      <c r="Z326" s="64" t="b">
        <f t="shared" si="23"/>
        <v>1</v>
      </c>
      <c r="AA326" s="64" t="b">
        <f t="shared" si="24"/>
        <v>0</v>
      </c>
      <c r="AB326" s="64" t="b">
        <f t="shared" si="27"/>
        <v>0</v>
      </c>
      <c r="AH326" s="55" t="b">
        <f t="shared" si="28"/>
        <v>0</v>
      </c>
    </row>
    <row r="327" spans="1:34" ht="42.75" customHeight="1" x14ac:dyDescent="0.3">
      <c r="A327" s="175"/>
      <c r="B327" s="676" t="s">
        <v>194</v>
      </c>
      <c r="C327" s="677"/>
      <c r="D327" s="729"/>
      <c r="E327" s="730"/>
      <c r="F327" s="731"/>
      <c r="G327" s="732"/>
      <c r="H327" s="676"/>
      <c r="I327" s="733"/>
      <c r="J327" s="733"/>
      <c r="K327" s="739"/>
      <c r="L327" s="341"/>
      <c r="M327" s="734"/>
      <c r="N327" s="735"/>
      <c r="O327" s="64"/>
      <c r="P327" s="206"/>
      <c r="Q327" s="736"/>
      <c r="R327" s="737"/>
      <c r="S327" s="737"/>
      <c r="T327" s="737"/>
      <c r="U327" s="737"/>
      <c r="V327" s="737"/>
      <c r="W327" s="737"/>
      <c r="X327" s="738"/>
      <c r="Y327" s="64"/>
      <c r="Z327" s="64" t="b">
        <f t="shared" si="23"/>
        <v>1</v>
      </c>
      <c r="AA327" s="64" t="b">
        <f t="shared" si="24"/>
        <v>0</v>
      </c>
      <c r="AB327" s="64" t="b">
        <f t="shared" si="27"/>
        <v>0</v>
      </c>
      <c r="AH327" s="55" t="b">
        <f t="shared" si="28"/>
        <v>0</v>
      </c>
    </row>
    <row r="328" spans="1:34" ht="42.75" customHeight="1" x14ac:dyDescent="0.3">
      <c r="A328" s="175"/>
      <c r="B328" s="676" t="s">
        <v>194</v>
      </c>
      <c r="C328" s="677"/>
      <c r="D328" s="729"/>
      <c r="E328" s="730"/>
      <c r="F328" s="731"/>
      <c r="G328" s="732"/>
      <c r="H328" s="676"/>
      <c r="I328" s="733"/>
      <c r="J328" s="733"/>
      <c r="K328" s="739"/>
      <c r="L328" s="341"/>
      <c r="M328" s="734"/>
      <c r="N328" s="735"/>
      <c r="O328" s="64"/>
      <c r="P328" s="206"/>
      <c r="Q328" s="736"/>
      <c r="R328" s="737"/>
      <c r="S328" s="737"/>
      <c r="T328" s="737"/>
      <c r="U328" s="737"/>
      <c r="V328" s="737"/>
      <c r="W328" s="737"/>
      <c r="X328" s="738"/>
      <c r="Y328" s="64"/>
      <c r="Z328" s="64" t="b">
        <f t="shared" si="23"/>
        <v>1</v>
      </c>
      <c r="AA328" s="64" t="b">
        <f t="shared" si="24"/>
        <v>0</v>
      </c>
      <c r="AB328" s="64" t="b">
        <f t="shared" si="27"/>
        <v>0</v>
      </c>
      <c r="AH328" s="55" t="b">
        <f t="shared" si="28"/>
        <v>0</v>
      </c>
    </row>
    <row r="329" spans="1:34" ht="42.75" customHeight="1" x14ac:dyDescent="0.3">
      <c r="A329" s="175"/>
      <c r="B329" s="676" t="s">
        <v>194</v>
      </c>
      <c r="C329" s="677"/>
      <c r="D329" s="729"/>
      <c r="E329" s="730"/>
      <c r="F329" s="731"/>
      <c r="G329" s="732"/>
      <c r="H329" s="676"/>
      <c r="I329" s="733"/>
      <c r="J329" s="733"/>
      <c r="K329" s="739"/>
      <c r="L329" s="341"/>
      <c r="M329" s="734"/>
      <c r="N329" s="735"/>
      <c r="O329" s="64"/>
      <c r="P329" s="206"/>
      <c r="Q329" s="736"/>
      <c r="R329" s="737"/>
      <c r="S329" s="737"/>
      <c r="T329" s="737"/>
      <c r="U329" s="737"/>
      <c r="V329" s="737"/>
      <c r="W329" s="737"/>
      <c r="X329" s="738"/>
      <c r="Y329" s="64"/>
      <c r="Z329" s="64" t="b">
        <f t="shared" si="23"/>
        <v>1</v>
      </c>
      <c r="AA329" s="64" t="b">
        <f t="shared" si="24"/>
        <v>0</v>
      </c>
      <c r="AB329" s="64" t="b">
        <f t="shared" si="27"/>
        <v>0</v>
      </c>
      <c r="AH329" s="55" t="b">
        <f t="shared" si="28"/>
        <v>0</v>
      </c>
    </row>
    <row r="330" spans="1:34" ht="42.75" customHeight="1" x14ac:dyDescent="0.3">
      <c r="A330" s="175"/>
      <c r="B330" s="676" t="s">
        <v>194</v>
      </c>
      <c r="C330" s="677"/>
      <c r="D330" s="729"/>
      <c r="E330" s="730"/>
      <c r="F330" s="731"/>
      <c r="G330" s="732"/>
      <c r="H330" s="676"/>
      <c r="I330" s="733"/>
      <c r="J330" s="733"/>
      <c r="K330" s="739"/>
      <c r="L330" s="341"/>
      <c r="M330" s="734"/>
      <c r="N330" s="735"/>
      <c r="O330" s="64"/>
      <c r="P330" s="206"/>
      <c r="Q330" s="736"/>
      <c r="R330" s="737"/>
      <c r="S330" s="737"/>
      <c r="T330" s="737"/>
      <c r="U330" s="737"/>
      <c r="V330" s="737"/>
      <c r="W330" s="737"/>
      <c r="X330" s="738"/>
      <c r="Y330" s="64"/>
      <c r="Z330" s="64" t="b">
        <f t="shared" si="23"/>
        <v>1</v>
      </c>
      <c r="AA330" s="64" t="b">
        <f t="shared" si="24"/>
        <v>0</v>
      </c>
      <c r="AB330" s="64" t="b">
        <f t="shared" si="27"/>
        <v>0</v>
      </c>
      <c r="AH330" s="55" t="b">
        <f t="shared" si="28"/>
        <v>0</v>
      </c>
    </row>
    <row r="331" spans="1:34" ht="42.75" customHeight="1" x14ac:dyDescent="0.3">
      <c r="A331" s="175"/>
      <c r="B331" s="676" t="s">
        <v>194</v>
      </c>
      <c r="C331" s="677"/>
      <c r="D331" s="729"/>
      <c r="E331" s="730"/>
      <c r="F331" s="731"/>
      <c r="G331" s="732"/>
      <c r="H331" s="676"/>
      <c r="I331" s="733"/>
      <c r="J331" s="733"/>
      <c r="K331" s="739"/>
      <c r="L331" s="341"/>
      <c r="M331" s="734"/>
      <c r="N331" s="735"/>
      <c r="O331" s="64"/>
      <c r="P331" s="206"/>
      <c r="Q331" s="736"/>
      <c r="R331" s="737"/>
      <c r="S331" s="737"/>
      <c r="T331" s="737"/>
      <c r="U331" s="737"/>
      <c r="V331" s="737"/>
      <c r="W331" s="737"/>
      <c r="X331" s="738"/>
      <c r="Y331" s="64"/>
      <c r="Z331" s="64" t="b">
        <f t="shared" si="23"/>
        <v>1</v>
      </c>
      <c r="AA331" s="64" t="b">
        <f t="shared" si="24"/>
        <v>0</v>
      </c>
      <c r="AB331" s="64" t="b">
        <f t="shared" si="25"/>
        <v>0</v>
      </c>
      <c r="AH331" s="55" t="b">
        <f t="shared" si="26"/>
        <v>0</v>
      </c>
    </row>
    <row r="332" spans="1:34" ht="42.75" customHeight="1" x14ac:dyDescent="0.3">
      <c r="A332" s="175"/>
      <c r="B332" s="676" t="s">
        <v>194</v>
      </c>
      <c r="C332" s="677"/>
      <c r="D332" s="729"/>
      <c r="E332" s="730"/>
      <c r="F332" s="731"/>
      <c r="G332" s="732"/>
      <c r="H332" s="676"/>
      <c r="I332" s="733"/>
      <c r="J332" s="733"/>
      <c r="K332" s="739"/>
      <c r="L332" s="341"/>
      <c r="M332" s="734"/>
      <c r="N332" s="735"/>
      <c r="O332" s="194"/>
      <c r="P332" s="206"/>
      <c r="Q332" s="736"/>
      <c r="R332" s="737"/>
      <c r="S332" s="737"/>
      <c r="T332" s="737"/>
      <c r="U332" s="737"/>
      <c r="V332" s="737"/>
      <c r="W332" s="737"/>
      <c r="X332" s="738"/>
      <c r="Y332" s="64"/>
      <c r="Z332" s="64" t="b">
        <f t="shared" si="23"/>
        <v>1</v>
      </c>
      <c r="AA332" s="64" t="b">
        <f t="shared" si="24"/>
        <v>0</v>
      </c>
      <c r="AB332" s="64" t="b">
        <f t="shared" si="25"/>
        <v>0</v>
      </c>
      <c r="AH332" s="55" t="b">
        <f t="shared" si="26"/>
        <v>0</v>
      </c>
    </row>
    <row r="333" spans="1:34" ht="42.75" customHeight="1" x14ac:dyDescent="0.3">
      <c r="A333" s="175"/>
      <c r="B333" s="676" t="s">
        <v>194</v>
      </c>
      <c r="C333" s="677"/>
      <c r="D333" s="729"/>
      <c r="E333" s="730"/>
      <c r="F333" s="731"/>
      <c r="G333" s="732"/>
      <c r="H333" s="676"/>
      <c r="I333" s="733"/>
      <c r="J333" s="733"/>
      <c r="K333" s="739"/>
      <c r="L333" s="341"/>
      <c r="M333" s="734"/>
      <c r="N333" s="735"/>
      <c r="O333" s="64"/>
      <c r="P333" s="206"/>
      <c r="Q333" s="736"/>
      <c r="R333" s="737"/>
      <c r="S333" s="737"/>
      <c r="T333" s="737"/>
      <c r="U333" s="737"/>
      <c r="V333" s="737"/>
      <c r="W333" s="737"/>
      <c r="X333" s="738"/>
      <c r="Y333" s="64"/>
      <c r="Z333" s="64" t="b">
        <f t="shared" ref="Z333:Z364" si="29">OR(LEFT(B333,4)="Välj",B333="")</f>
        <v>1</v>
      </c>
      <c r="AA333" s="64" t="b">
        <f t="shared" ref="AA333:AA364" si="30">IF(AND($Z333=FALSE,OR(L333&lt;&gt;"",M333&lt;&gt;"")),FALSE,IF(OR(B333="",LEFT(B333,4)="Välj"),FALSE,TRUE))</f>
        <v>0</v>
      </c>
      <c r="AB333" s="64" t="b">
        <f t="shared" si="25"/>
        <v>0</v>
      </c>
      <c r="AH333" s="55" t="b">
        <f t="shared" si="26"/>
        <v>0</v>
      </c>
    </row>
    <row r="334" spans="1:34" ht="42.75" customHeight="1" x14ac:dyDescent="0.3">
      <c r="A334" s="175"/>
      <c r="B334" s="676" t="s">
        <v>194</v>
      </c>
      <c r="C334" s="677"/>
      <c r="D334" s="729"/>
      <c r="E334" s="730"/>
      <c r="F334" s="731"/>
      <c r="G334" s="732"/>
      <c r="H334" s="676"/>
      <c r="I334" s="733"/>
      <c r="J334" s="733"/>
      <c r="K334" s="739"/>
      <c r="L334" s="341"/>
      <c r="M334" s="734"/>
      <c r="N334" s="735"/>
      <c r="O334" s="64"/>
      <c r="P334" s="206"/>
      <c r="Q334" s="736"/>
      <c r="R334" s="737"/>
      <c r="S334" s="737"/>
      <c r="T334" s="737"/>
      <c r="U334" s="737"/>
      <c r="V334" s="737"/>
      <c r="W334" s="737"/>
      <c r="X334" s="738"/>
      <c r="Y334" s="64"/>
      <c r="Z334" s="64" t="b">
        <f t="shared" si="29"/>
        <v>1</v>
      </c>
      <c r="AA334" s="64" t="b">
        <f t="shared" si="30"/>
        <v>0</v>
      </c>
      <c r="AB334" s="64" t="b">
        <f t="shared" si="25"/>
        <v>0</v>
      </c>
      <c r="AH334" s="55" t="b">
        <f t="shared" si="26"/>
        <v>0</v>
      </c>
    </row>
    <row r="335" spans="1:34" ht="42.75" customHeight="1" x14ac:dyDescent="0.3">
      <c r="A335" s="175"/>
      <c r="B335" s="676" t="s">
        <v>194</v>
      </c>
      <c r="C335" s="677"/>
      <c r="D335" s="729"/>
      <c r="E335" s="730"/>
      <c r="F335" s="731"/>
      <c r="G335" s="732"/>
      <c r="H335" s="676"/>
      <c r="I335" s="733"/>
      <c r="J335" s="733"/>
      <c r="K335" s="677"/>
      <c r="L335" s="341"/>
      <c r="M335" s="734"/>
      <c r="N335" s="735"/>
      <c r="O335" s="64"/>
      <c r="P335" s="206"/>
      <c r="Q335" s="736"/>
      <c r="R335" s="737"/>
      <c r="S335" s="737"/>
      <c r="T335" s="737"/>
      <c r="U335" s="737"/>
      <c r="V335" s="737"/>
      <c r="W335" s="737"/>
      <c r="X335" s="738"/>
      <c r="Y335" s="64"/>
      <c r="Z335" s="64" t="b">
        <f t="shared" si="29"/>
        <v>1</v>
      </c>
      <c r="AA335" s="64" t="b">
        <f t="shared" si="30"/>
        <v>0</v>
      </c>
      <c r="AB335" s="64" t="b">
        <f t="shared" si="25"/>
        <v>0</v>
      </c>
      <c r="AH335" s="55" t="b">
        <f t="shared" si="26"/>
        <v>0</v>
      </c>
    </row>
    <row r="336" spans="1:34" ht="42.75" customHeight="1" x14ac:dyDescent="0.3">
      <c r="A336" s="175"/>
      <c r="B336" s="676" t="s">
        <v>194</v>
      </c>
      <c r="C336" s="677"/>
      <c r="D336" s="729"/>
      <c r="E336" s="730"/>
      <c r="F336" s="731"/>
      <c r="G336" s="732"/>
      <c r="H336" s="676"/>
      <c r="I336" s="733"/>
      <c r="J336" s="733"/>
      <c r="K336" s="677"/>
      <c r="L336" s="341"/>
      <c r="M336" s="734"/>
      <c r="N336" s="735"/>
      <c r="O336" s="64"/>
      <c r="P336" s="206"/>
      <c r="Q336" s="736"/>
      <c r="R336" s="737"/>
      <c r="S336" s="737"/>
      <c r="T336" s="737"/>
      <c r="U336" s="737"/>
      <c r="V336" s="737"/>
      <c r="W336" s="737"/>
      <c r="X336" s="738"/>
      <c r="Y336" s="64"/>
      <c r="Z336" s="64" t="b">
        <f t="shared" si="29"/>
        <v>1</v>
      </c>
      <c r="AA336" s="64" t="b">
        <f t="shared" si="30"/>
        <v>0</v>
      </c>
      <c r="AB336" s="64" t="b">
        <f t="shared" si="25"/>
        <v>0</v>
      </c>
      <c r="AH336" s="55" t="b">
        <f t="shared" si="26"/>
        <v>0</v>
      </c>
    </row>
    <row r="337" spans="1:34" ht="42.75" customHeight="1" x14ac:dyDescent="0.3">
      <c r="A337" s="175"/>
      <c r="B337" s="676" t="s">
        <v>194</v>
      </c>
      <c r="C337" s="677"/>
      <c r="D337" s="729"/>
      <c r="E337" s="730"/>
      <c r="F337" s="731"/>
      <c r="G337" s="732"/>
      <c r="H337" s="676"/>
      <c r="I337" s="733"/>
      <c r="J337" s="733"/>
      <c r="K337" s="739"/>
      <c r="L337" s="341"/>
      <c r="M337" s="734"/>
      <c r="N337" s="735"/>
      <c r="O337" s="64"/>
      <c r="P337" s="206"/>
      <c r="Q337" s="736"/>
      <c r="R337" s="737"/>
      <c r="S337" s="737"/>
      <c r="T337" s="737"/>
      <c r="U337" s="737"/>
      <c r="V337" s="737"/>
      <c r="W337" s="737"/>
      <c r="X337" s="738"/>
      <c r="Y337" s="64"/>
      <c r="Z337" s="64" t="b">
        <f t="shared" si="29"/>
        <v>1</v>
      </c>
      <c r="AA337" s="64" t="b">
        <f t="shared" si="30"/>
        <v>0</v>
      </c>
      <c r="AB337" s="64" t="b">
        <f t="shared" ref="AB337:AB371" si="31">IF(P337&lt;&gt;"",TRUE,FALSE)</f>
        <v>0</v>
      </c>
      <c r="AH337" s="55" t="b">
        <f t="shared" ref="AH337:AH371" si="32">IF(AND(AA337=TRUE,AB337=TRUE),FALSE,IF(AND(AA337=FALSE,AB337=FALSE),FALSE,TRUE))</f>
        <v>0</v>
      </c>
    </row>
    <row r="338" spans="1:34" ht="42.75" customHeight="1" x14ac:dyDescent="0.3">
      <c r="A338" s="175"/>
      <c r="B338" s="676" t="s">
        <v>194</v>
      </c>
      <c r="C338" s="677"/>
      <c r="D338" s="729"/>
      <c r="E338" s="730"/>
      <c r="F338" s="731"/>
      <c r="G338" s="732"/>
      <c r="H338" s="676"/>
      <c r="I338" s="733"/>
      <c r="J338" s="733"/>
      <c r="K338" s="739"/>
      <c r="L338" s="341"/>
      <c r="M338" s="734"/>
      <c r="N338" s="735"/>
      <c r="O338" s="64"/>
      <c r="P338" s="206"/>
      <c r="Q338" s="736"/>
      <c r="R338" s="737"/>
      <c r="S338" s="737"/>
      <c r="T338" s="737"/>
      <c r="U338" s="737"/>
      <c r="V338" s="737"/>
      <c r="W338" s="737"/>
      <c r="X338" s="738"/>
      <c r="Y338" s="64"/>
      <c r="Z338" s="64" t="b">
        <f t="shared" si="29"/>
        <v>1</v>
      </c>
      <c r="AA338" s="64" t="b">
        <f t="shared" si="30"/>
        <v>0</v>
      </c>
      <c r="AB338" s="64" t="b">
        <f t="shared" si="31"/>
        <v>0</v>
      </c>
      <c r="AH338" s="55" t="b">
        <f t="shared" si="32"/>
        <v>0</v>
      </c>
    </row>
    <row r="339" spans="1:34" ht="42.75" customHeight="1" x14ac:dyDescent="0.3">
      <c r="A339" s="175"/>
      <c r="B339" s="676" t="s">
        <v>194</v>
      </c>
      <c r="C339" s="677"/>
      <c r="D339" s="729"/>
      <c r="E339" s="730"/>
      <c r="F339" s="731"/>
      <c r="G339" s="732"/>
      <c r="H339" s="676"/>
      <c r="I339" s="733"/>
      <c r="J339" s="733"/>
      <c r="K339" s="739"/>
      <c r="L339" s="341"/>
      <c r="M339" s="734"/>
      <c r="N339" s="735"/>
      <c r="O339" s="64"/>
      <c r="P339" s="206"/>
      <c r="Q339" s="736"/>
      <c r="R339" s="737"/>
      <c r="S339" s="737"/>
      <c r="T339" s="737"/>
      <c r="U339" s="737"/>
      <c r="V339" s="737"/>
      <c r="W339" s="737"/>
      <c r="X339" s="738"/>
      <c r="Y339" s="64"/>
      <c r="Z339" s="64" t="b">
        <f t="shared" si="29"/>
        <v>1</v>
      </c>
      <c r="AA339" s="64" t="b">
        <f t="shared" si="30"/>
        <v>0</v>
      </c>
      <c r="AB339" s="64" t="b">
        <f t="shared" si="31"/>
        <v>0</v>
      </c>
      <c r="AH339" s="55" t="b">
        <f t="shared" si="32"/>
        <v>0</v>
      </c>
    </row>
    <row r="340" spans="1:34" ht="42.75" customHeight="1" x14ac:dyDescent="0.3">
      <c r="A340" s="175"/>
      <c r="B340" s="676" t="s">
        <v>194</v>
      </c>
      <c r="C340" s="677"/>
      <c r="D340" s="729"/>
      <c r="E340" s="730"/>
      <c r="F340" s="731"/>
      <c r="G340" s="732"/>
      <c r="H340" s="676"/>
      <c r="I340" s="733"/>
      <c r="J340" s="733"/>
      <c r="K340" s="739"/>
      <c r="L340" s="341"/>
      <c r="M340" s="734"/>
      <c r="N340" s="735"/>
      <c r="O340" s="64"/>
      <c r="P340" s="206"/>
      <c r="Q340" s="736"/>
      <c r="R340" s="737"/>
      <c r="S340" s="737"/>
      <c r="T340" s="737"/>
      <c r="U340" s="737"/>
      <c r="V340" s="737"/>
      <c r="W340" s="737"/>
      <c r="X340" s="738"/>
      <c r="Y340" s="64"/>
      <c r="Z340" s="64" t="b">
        <f t="shared" si="29"/>
        <v>1</v>
      </c>
      <c r="AA340" s="64" t="b">
        <f t="shared" si="30"/>
        <v>0</v>
      </c>
      <c r="AB340" s="64" t="b">
        <f t="shared" si="31"/>
        <v>0</v>
      </c>
      <c r="AH340" s="55" t="b">
        <f t="shared" si="32"/>
        <v>0</v>
      </c>
    </row>
    <row r="341" spans="1:34" ht="42.75" customHeight="1" x14ac:dyDescent="0.3">
      <c r="A341" s="175"/>
      <c r="B341" s="676" t="s">
        <v>194</v>
      </c>
      <c r="C341" s="677"/>
      <c r="D341" s="729"/>
      <c r="E341" s="730"/>
      <c r="F341" s="731"/>
      <c r="G341" s="732"/>
      <c r="H341" s="676"/>
      <c r="I341" s="733"/>
      <c r="J341" s="733"/>
      <c r="K341" s="739"/>
      <c r="L341" s="341"/>
      <c r="M341" s="734"/>
      <c r="N341" s="735"/>
      <c r="O341" s="64"/>
      <c r="P341" s="206"/>
      <c r="Q341" s="736"/>
      <c r="R341" s="737"/>
      <c r="S341" s="737"/>
      <c r="T341" s="737"/>
      <c r="U341" s="737"/>
      <c r="V341" s="737"/>
      <c r="W341" s="737"/>
      <c r="X341" s="738"/>
      <c r="Y341" s="64"/>
      <c r="Z341" s="64" t="b">
        <f t="shared" si="29"/>
        <v>1</v>
      </c>
      <c r="AA341" s="64" t="b">
        <f t="shared" si="30"/>
        <v>0</v>
      </c>
      <c r="AB341" s="64" t="b">
        <f t="shared" si="31"/>
        <v>0</v>
      </c>
      <c r="AH341" s="55" t="b">
        <f t="shared" si="32"/>
        <v>0</v>
      </c>
    </row>
    <row r="342" spans="1:34" ht="42.75" customHeight="1" x14ac:dyDescent="0.3">
      <c r="A342" s="175"/>
      <c r="B342" s="676" t="s">
        <v>194</v>
      </c>
      <c r="C342" s="677"/>
      <c r="D342" s="729"/>
      <c r="E342" s="730"/>
      <c r="F342" s="731"/>
      <c r="G342" s="732"/>
      <c r="H342" s="676"/>
      <c r="I342" s="733"/>
      <c r="J342" s="733"/>
      <c r="K342" s="739"/>
      <c r="L342" s="341"/>
      <c r="M342" s="734"/>
      <c r="N342" s="735"/>
      <c r="O342" s="194"/>
      <c r="P342" s="206"/>
      <c r="Q342" s="736"/>
      <c r="R342" s="737"/>
      <c r="S342" s="737"/>
      <c r="T342" s="737"/>
      <c r="U342" s="737"/>
      <c r="V342" s="737"/>
      <c r="W342" s="737"/>
      <c r="X342" s="738"/>
      <c r="Y342" s="64"/>
      <c r="Z342" s="64" t="b">
        <f t="shared" si="29"/>
        <v>1</v>
      </c>
      <c r="AA342" s="64" t="b">
        <f t="shared" si="30"/>
        <v>0</v>
      </c>
      <c r="AB342" s="64" t="b">
        <f t="shared" si="31"/>
        <v>0</v>
      </c>
      <c r="AH342" s="55" t="b">
        <f t="shared" si="32"/>
        <v>0</v>
      </c>
    </row>
    <row r="343" spans="1:34" ht="42.75" customHeight="1" x14ac:dyDescent="0.3">
      <c r="A343" s="175"/>
      <c r="B343" s="676" t="s">
        <v>194</v>
      </c>
      <c r="C343" s="677"/>
      <c r="D343" s="729"/>
      <c r="E343" s="730"/>
      <c r="F343" s="731"/>
      <c r="G343" s="732"/>
      <c r="H343" s="676"/>
      <c r="I343" s="733"/>
      <c r="J343" s="733"/>
      <c r="K343" s="739"/>
      <c r="L343" s="341"/>
      <c r="M343" s="734"/>
      <c r="N343" s="735"/>
      <c r="O343" s="64"/>
      <c r="P343" s="206"/>
      <c r="Q343" s="736"/>
      <c r="R343" s="737"/>
      <c r="S343" s="737"/>
      <c r="T343" s="737"/>
      <c r="U343" s="737"/>
      <c r="V343" s="737"/>
      <c r="W343" s="737"/>
      <c r="X343" s="738"/>
      <c r="Y343" s="64"/>
      <c r="Z343" s="64" t="b">
        <f t="shared" si="29"/>
        <v>1</v>
      </c>
      <c r="AA343" s="64" t="b">
        <f t="shared" si="30"/>
        <v>0</v>
      </c>
      <c r="AB343" s="64" t="b">
        <f t="shared" si="31"/>
        <v>0</v>
      </c>
      <c r="AH343" s="55" t="b">
        <f t="shared" si="32"/>
        <v>0</v>
      </c>
    </row>
    <row r="344" spans="1:34" ht="42.75" customHeight="1" x14ac:dyDescent="0.3">
      <c r="A344" s="175"/>
      <c r="B344" s="676" t="s">
        <v>194</v>
      </c>
      <c r="C344" s="677"/>
      <c r="D344" s="729"/>
      <c r="E344" s="730"/>
      <c r="F344" s="731"/>
      <c r="G344" s="732"/>
      <c r="H344" s="676"/>
      <c r="I344" s="733"/>
      <c r="J344" s="733"/>
      <c r="K344" s="739"/>
      <c r="L344" s="341"/>
      <c r="M344" s="734"/>
      <c r="N344" s="735"/>
      <c r="O344" s="64"/>
      <c r="P344" s="206"/>
      <c r="Q344" s="736"/>
      <c r="R344" s="737"/>
      <c r="S344" s="737"/>
      <c r="T344" s="737"/>
      <c r="U344" s="737"/>
      <c r="V344" s="737"/>
      <c r="W344" s="737"/>
      <c r="X344" s="738"/>
      <c r="Y344" s="64"/>
      <c r="Z344" s="64" t="b">
        <f t="shared" si="29"/>
        <v>1</v>
      </c>
      <c r="AA344" s="64" t="b">
        <f t="shared" si="30"/>
        <v>0</v>
      </c>
      <c r="AB344" s="64" t="b">
        <f t="shared" si="31"/>
        <v>0</v>
      </c>
      <c r="AH344" s="55" t="b">
        <f t="shared" si="32"/>
        <v>0</v>
      </c>
    </row>
    <row r="345" spans="1:34" ht="42.75" customHeight="1" x14ac:dyDescent="0.3">
      <c r="A345" s="175"/>
      <c r="B345" s="676" t="s">
        <v>194</v>
      </c>
      <c r="C345" s="677"/>
      <c r="D345" s="729"/>
      <c r="E345" s="730"/>
      <c r="F345" s="731"/>
      <c r="G345" s="732"/>
      <c r="H345" s="676"/>
      <c r="I345" s="733"/>
      <c r="J345" s="733"/>
      <c r="K345" s="739"/>
      <c r="L345" s="341"/>
      <c r="M345" s="734"/>
      <c r="N345" s="735"/>
      <c r="O345" s="64"/>
      <c r="P345" s="206"/>
      <c r="Q345" s="736"/>
      <c r="R345" s="737"/>
      <c r="S345" s="737"/>
      <c r="T345" s="737"/>
      <c r="U345" s="737"/>
      <c r="V345" s="737"/>
      <c r="W345" s="737"/>
      <c r="X345" s="738"/>
      <c r="Y345" s="64"/>
      <c r="Z345" s="64" t="b">
        <f t="shared" si="29"/>
        <v>1</v>
      </c>
      <c r="AA345" s="64" t="b">
        <f t="shared" si="30"/>
        <v>0</v>
      </c>
      <c r="AB345" s="64" t="b">
        <f t="shared" si="31"/>
        <v>0</v>
      </c>
      <c r="AH345" s="55" t="b">
        <f t="shared" si="32"/>
        <v>0</v>
      </c>
    </row>
    <row r="346" spans="1:34" ht="42.75" customHeight="1" x14ac:dyDescent="0.3">
      <c r="A346" s="175"/>
      <c r="B346" s="676" t="s">
        <v>194</v>
      </c>
      <c r="C346" s="677"/>
      <c r="D346" s="729"/>
      <c r="E346" s="730"/>
      <c r="F346" s="731"/>
      <c r="G346" s="732"/>
      <c r="H346" s="676"/>
      <c r="I346" s="733"/>
      <c r="J346" s="733"/>
      <c r="K346" s="739"/>
      <c r="L346" s="341"/>
      <c r="M346" s="734"/>
      <c r="N346" s="735"/>
      <c r="O346" s="64"/>
      <c r="P346" s="206"/>
      <c r="Q346" s="736"/>
      <c r="R346" s="737"/>
      <c r="S346" s="737"/>
      <c r="T346" s="737"/>
      <c r="U346" s="737"/>
      <c r="V346" s="737"/>
      <c r="W346" s="737"/>
      <c r="X346" s="738"/>
      <c r="Y346" s="64"/>
      <c r="Z346" s="64" t="b">
        <f t="shared" si="29"/>
        <v>1</v>
      </c>
      <c r="AA346" s="64" t="b">
        <f t="shared" si="30"/>
        <v>0</v>
      </c>
      <c r="AB346" s="64" t="b">
        <f t="shared" si="31"/>
        <v>0</v>
      </c>
      <c r="AH346" s="55" t="b">
        <f t="shared" si="32"/>
        <v>0</v>
      </c>
    </row>
    <row r="347" spans="1:34" ht="42.75" customHeight="1" x14ac:dyDescent="0.3">
      <c r="A347" s="175"/>
      <c r="B347" s="676" t="s">
        <v>194</v>
      </c>
      <c r="C347" s="677"/>
      <c r="D347" s="729"/>
      <c r="E347" s="730"/>
      <c r="F347" s="731"/>
      <c r="G347" s="732"/>
      <c r="H347" s="676"/>
      <c r="I347" s="733"/>
      <c r="J347" s="733"/>
      <c r="K347" s="739"/>
      <c r="L347" s="341"/>
      <c r="M347" s="734"/>
      <c r="N347" s="735"/>
      <c r="O347" s="194"/>
      <c r="P347" s="206"/>
      <c r="Q347" s="736"/>
      <c r="R347" s="737"/>
      <c r="S347" s="737"/>
      <c r="T347" s="737"/>
      <c r="U347" s="737"/>
      <c r="V347" s="737"/>
      <c r="W347" s="737"/>
      <c r="X347" s="738"/>
      <c r="Y347" s="64"/>
      <c r="Z347" s="64" t="b">
        <f t="shared" si="29"/>
        <v>1</v>
      </c>
      <c r="AA347" s="64" t="b">
        <f t="shared" si="30"/>
        <v>0</v>
      </c>
      <c r="AB347" s="64" t="b">
        <f t="shared" si="31"/>
        <v>0</v>
      </c>
      <c r="AH347" s="55" t="b">
        <f t="shared" si="32"/>
        <v>0</v>
      </c>
    </row>
    <row r="348" spans="1:34" ht="42.75" customHeight="1" x14ac:dyDescent="0.3">
      <c r="A348" s="175"/>
      <c r="B348" s="676" t="s">
        <v>194</v>
      </c>
      <c r="C348" s="677"/>
      <c r="D348" s="729"/>
      <c r="E348" s="730"/>
      <c r="F348" s="731"/>
      <c r="G348" s="732"/>
      <c r="H348" s="676"/>
      <c r="I348" s="733"/>
      <c r="J348" s="733"/>
      <c r="K348" s="739"/>
      <c r="L348" s="341"/>
      <c r="M348" s="734"/>
      <c r="N348" s="735"/>
      <c r="O348" s="64"/>
      <c r="P348" s="206"/>
      <c r="Q348" s="736"/>
      <c r="R348" s="737"/>
      <c r="S348" s="737"/>
      <c r="T348" s="737"/>
      <c r="U348" s="737"/>
      <c r="V348" s="737"/>
      <c r="W348" s="737"/>
      <c r="X348" s="738"/>
      <c r="Y348" s="64"/>
      <c r="Z348" s="64" t="b">
        <f t="shared" si="29"/>
        <v>1</v>
      </c>
      <c r="AA348" s="64" t="b">
        <f t="shared" si="30"/>
        <v>0</v>
      </c>
      <c r="AB348" s="64" t="b">
        <f t="shared" si="31"/>
        <v>0</v>
      </c>
      <c r="AH348" s="55" t="b">
        <f t="shared" si="32"/>
        <v>0</v>
      </c>
    </row>
    <row r="349" spans="1:34" ht="42.75" customHeight="1" x14ac:dyDescent="0.3">
      <c r="A349" s="175"/>
      <c r="B349" s="676" t="s">
        <v>194</v>
      </c>
      <c r="C349" s="677"/>
      <c r="D349" s="729"/>
      <c r="E349" s="730"/>
      <c r="F349" s="731"/>
      <c r="G349" s="732"/>
      <c r="H349" s="676"/>
      <c r="I349" s="733"/>
      <c r="J349" s="733"/>
      <c r="K349" s="739"/>
      <c r="L349" s="341"/>
      <c r="M349" s="734"/>
      <c r="N349" s="735"/>
      <c r="O349" s="64"/>
      <c r="P349" s="206"/>
      <c r="Q349" s="736"/>
      <c r="R349" s="737"/>
      <c r="S349" s="737"/>
      <c r="T349" s="737"/>
      <c r="U349" s="737"/>
      <c r="V349" s="737"/>
      <c r="W349" s="737"/>
      <c r="X349" s="738"/>
      <c r="Y349" s="64"/>
      <c r="Z349" s="64" t="b">
        <f t="shared" si="29"/>
        <v>1</v>
      </c>
      <c r="AA349" s="64" t="b">
        <f t="shared" si="30"/>
        <v>0</v>
      </c>
      <c r="AB349" s="64" t="b">
        <f t="shared" si="31"/>
        <v>0</v>
      </c>
      <c r="AH349" s="55" t="b">
        <f t="shared" si="32"/>
        <v>0</v>
      </c>
    </row>
    <row r="350" spans="1:34" ht="42.75" customHeight="1" x14ac:dyDescent="0.3">
      <c r="A350" s="175"/>
      <c r="B350" s="676" t="s">
        <v>194</v>
      </c>
      <c r="C350" s="677"/>
      <c r="D350" s="729"/>
      <c r="E350" s="730"/>
      <c r="F350" s="731"/>
      <c r="G350" s="732"/>
      <c r="H350" s="676"/>
      <c r="I350" s="733"/>
      <c r="J350" s="733"/>
      <c r="K350" s="677"/>
      <c r="L350" s="341"/>
      <c r="M350" s="734"/>
      <c r="N350" s="735"/>
      <c r="O350" s="64"/>
      <c r="P350" s="206"/>
      <c r="Q350" s="736"/>
      <c r="R350" s="737"/>
      <c r="S350" s="737"/>
      <c r="T350" s="737"/>
      <c r="U350" s="737"/>
      <c r="V350" s="737"/>
      <c r="W350" s="737"/>
      <c r="X350" s="738"/>
      <c r="Y350" s="64"/>
      <c r="Z350" s="64" t="b">
        <f t="shared" si="29"/>
        <v>1</v>
      </c>
      <c r="AA350" s="64" t="b">
        <f t="shared" si="30"/>
        <v>0</v>
      </c>
      <c r="AB350" s="64" t="b">
        <f t="shared" si="31"/>
        <v>0</v>
      </c>
      <c r="AH350" s="55" t="b">
        <f t="shared" si="32"/>
        <v>0</v>
      </c>
    </row>
    <row r="351" spans="1:34" ht="42.75" customHeight="1" x14ac:dyDescent="0.3">
      <c r="A351" s="175"/>
      <c r="B351" s="676" t="s">
        <v>194</v>
      </c>
      <c r="C351" s="677"/>
      <c r="D351" s="729"/>
      <c r="E351" s="730"/>
      <c r="F351" s="731"/>
      <c r="G351" s="732"/>
      <c r="H351" s="676"/>
      <c r="I351" s="733"/>
      <c r="J351" s="733"/>
      <c r="K351" s="677"/>
      <c r="L351" s="341"/>
      <c r="M351" s="734"/>
      <c r="N351" s="735"/>
      <c r="O351" s="64"/>
      <c r="P351" s="206"/>
      <c r="Q351" s="736"/>
      <c r="R351" s="737"/>
      <c r="S351" s="737"/>
      <c r="T351" s="737"/>
      <c r="U351" s="737"/>
      <c r="V351" s="737"/>
      <c r="W351" s="737"/>
      <c r="X351" s="738"/>
      <c r="Y351" s="64"/>
      <c r="Z351" s="64" t="b">
        <f t="shared" si="29"/>
        <v>1</v>
      </c>
      <c r="AA351" s="64" t="b">
        <f t="shared" si="30"/>
        <v>0</v>
      </c>
      <c r="AB351" s="64" t="b">
        <f t="shared" si="31"/>
        <v>0</v>
      </c>
      <c r="AH351" s="55" t="b">
        <f t="shared" si="32"/>
        <v>0</v>
      </c>
    </row>
    <row r="352" spans="1:34" ht="42.75" customHeight="1" x14ac:dyDescent="0.3">
      <c r="A352" s="175"/>
      <c r="B352" s="676" t="s">
        <v>194</v>
      </c>
      <c r="C352" s="677"/>
      <c r="D352" s="729"/>
      <c r="E352" s="730"/>
      <c r="F352" s="731"/>
      <c r="G352" s="732"/>
      <c r="H352" s="676"/>
      <c r="I352" s="733"/>
      <c r="J352" s="733"/>
      <c r="K352" s="739"/>
      <c r="L352" s="341"/>
      <c r="M352" s="734"/>
      <c r="N352" s="735"/>
      <c r="O352" s="64"/>
      <c r="P352" s="206"/>
      <c r="Q352" s="736"/>
      <c r="R352" s="737"/>
      <c r="S352" s="737"/>
      <c r="T352" s="737"/>
      <c r="U352" s="737"/>
      <c r="V352" s="737"/>
      <c r="W352" s="737"/>
      <c r="X352" s="738"/>
      <c r="Y352" s="64"/>
      <c r="Z352" s="64" t="b">
        <f t="shared" si="29"/>
        <v>1</v>
      </c>
      <c r="AA352" s="64" t="b">
        <f t="shared" si="30"/>
        <v>0</v>
      </c>
      <c r="AB352" s="64" t="b">
        <f t="shared" ref="AB352:AB357" si="33">IF(P352&lt;&gt;"",TRUE,FALSE)</f>
        <v>0</v>
      </c>
      <c r="AH352" s="55" t="b">
        <f t="shared" ref="AH352:AH357" si="34">IF(AND(AA352=TRUE,AB352=TRUE),FALSE,IF(AND(AA352=FALSE,AB352=FALSE),FALSE,TRUE))</f>
        <v>0</v>
      </c>
    </row>
    <row r="353" spans="1:34" ht="42.75" customHeight="1" x14ac:dyDescent="0.3">
      <c r="A353" s="175"/>
      <c r="B353" s="676" t="s">
        <v>194</v>
      </c>
      <c r="C353" s="677"/>
      <c r="D353" s="729"/>
      <c r="E353" s="730"/>
      <c r="F353" s="731"/>
      <c r="G353" s="732"/>
      <c r="H353" s="676"/>
      <c r="I353" s="733"/>
      <c r="J353" s="733"/>
      <c r="K353" s="739"/>
      <c r="L353" s="341"/>
      <c r="M353" s="734"/>
      <c r="N353" s="735"/>
      <c r="O353" s="64"/>
      <c r="P353" s="206"/>
      <c r="Q353" s="736"/>
      <c r="R353" s="737"/>
      <c r="S353" s="737"/>
      <c r="T353" s="737"/>
      <c r="U353" s="737"/>
      <c r="V353" s="737"/>
      <c r="W353" s="737"/>
      <c r="X353" s="738"/>
      <c r="Y353" s="64"/>
      <c r="Z353" s="64" t="b">
        <f t="shared" si="29"/>
        <v>1</v>
      </c>
      <c r="AA353" s="64" t="b">
        <f t="shared" si="30"/>
        <v>0</v>
      </c>
      <c r="AB353" s="64" t="b">
        <f t="shared" si="33"/>
        <v>0</v>
      </c>
      <c r="AH353" s="55" t="b">
        <f t="shared" si="34"/>
        <v>0</v>
      </c>
    </row>
    <row r="354" spans="1:34" ht="42.75" customHeight="1" x14ac:dyDescent="0.3">
      <c r="A354" s="175"/>
      <c r="B354" s="676" t="s">
        <v>194</v>
      </c>
      <c r="C354" s="677"/>
      <c r="D354" s="729"/>
      <c r="E354" s="730"/>
      <c r="F354" s="731"/>
      <c r="G354" s="732"/>
      <c r="H354" s="676"/>
      <c r="I354" s="733"/>
      <c r="J354" s="733"/>
      <c r="K354" s="739"/>
      <c r="L354" s="341"/>
      <c r="M354" s="734"/>
      <c r="N354" s="735"/>
      <c r="O354" s="64"/>
      <c r="P354" s="206"/>
      <c r="Q354" s="736"/>
      <c r="R354" s="737"/>
      <c r="S354" s="737"/>
      <c r="T354" s="737"/>
      <c r="U354" s="737"/>
      <c r="V354" s="737"/>
      <c r="W354" s="737"/>
      <c r="X354" s="738"/>
      <c r="Y354" s="64"/>
      <c r="Z354" s="64" t="b">
        <f t="shared" si="29"/>
        <v>1</v>
      </c>
      <c r="AA354" s="64" t="b">
        <f t="shared" si="30"/>
        <v>0</v>
      </c>
      <c r="AB354" s="64" t="b">
        <f t="shared" si="33"/>
        <v>0</v>
      </c>
      <c r="AH354" s="55" t="b">
        <f t="shared" si="34"/>
        <v>0</v>
      </c>
    </row>
    <row r="355" spans="1:34" ht="42.75" customHeight="1" x14ac:dyDescent="0.3">
      <c r="A355" s="175"/>
      <c r="B355" s="676" t="s">
        <v>194</v>
      </c>
      <c r="C355" s="677"/>
      <c r="D355" s="729"/>
      <c r="E355" s="730"/>
      <c r="F355" s="731"/>
      <c r="G355" s="732"/>
      <c r="H355" s="676"/>
      <c r="I355" s="733"/>
      <c r="J355" s="733"/>
      <c r="K355" s="739"/>
      <c r="L355" s="341"/>
      <c r="M355" s="734"/>
      <c r="N355" s="735"/>
      <c r="O355" s="64"/>
      <c r="P355" s="206"/>
      <c r="Q355" s="736"/>
      <c r="R355" s="737"/>
      <c r="S355" s="737"/>
      <c r="T355" s="737"/>
      <c r="U355" s="737"/>
      <c r="V355" s="737"/>
      <c r="W355" s="737"/>
      <c r="X355" s="738"/>
      <c r="Y355" s="64"/>
      <c r="Z355" s="64" t="b">
        <f t="shared" si="29"/>
        <v>1</v>
      </c>
      <c r="AA355" s="64" t="b">
        <f t="shared" si="30"/>
        <v>0</v>
      </c>
      <c r="AB355" s="64" t="b">
        <f t="shared" si="33"/>
        <v>0</v>
      </c>
      <c r="AH355" s="55" t="b">
        <f t="shared" si="34"/>
        <v>0</v>
      </c>
    </row>
    <row r="356" spans="1:34" ht="42.75" customHeight="1" x14ac:dyDescent="0.3">
      <c r="A356" s="175"/>
      <c r="B356" s="676" t="s">
        <v>194</v>
      </c>
      <c r="C356" s="677"/>
      <c r="D356" s="729"/>
      <c r="E356" s="730"/>
      <c r="F356" s="731"/>
      <c r="G356" s="732"/>
      <c r="H356" s="676"/>
      <c r="I356" s="733"/>
      <c r="J356" s="733"/>
      <c r="K356" s="739"/>
      <c r="L356" s="341"/>
      <c r="M356" s="734"/>
      <c r="N356" s="735"/>
      <c r="O356" s="64"/>
      <c r="P356" s="206"/>
      <c r="Q356" s="736"/>
      <c r="R356" s="737"/>
      <c r="S356" s="737"/>
      <c r="T356" s="737"/>
      <c r="U356" s="737"/>
      <c r="V356" s="737"/>
      <c r="W356" s="737"/>
      <c r="X356" s="738"/>
      <c r="Y356" s="64"/>
      <c r="Z356" s="64" t="b">
        <f t="shared" si="29"/>
        <v>1</v>
      </c>
      <c r="AA356" s="64" t="b">
        <f t="shared" si="30"/>
        <v>0</v>
      </c>
      <c r="AB356" s="64" t="b">
        <f t="shared" si="33"/>
        <v>0</v>
      </c>
      <c r="AH356" s="55" t="b">
        <f t="shared" si="34"/>
        <v>0</v>
      </c>
    </row>
    <row r="357" spans="1:34" ht="42.75" customHeight="1" x14ac:dyDescent="0.3">
      <c r="A357" s="175"/>
      <c r="B357" s="676" t="s">
        <v>194</v>
      </c>
      <c r="C357" s="677"/>
      <c r="D357" s="729"/>
      <c r="E357" s="730"/>
      <c r="F357" s="731"/>
      <c r="G357" s="732"/>
      <c r="H357" s="676"/>
      <c r="I357" s="733"/>
      <c r="J357" s="733"/>
      <c r="K357" s="739"/>
      <c r="L357" s="341"/>
      <c r="M357" s="734"/>
      <c r="N357" s="735"/>
      <c r="O357" s="194"/>
      <c r="P357" s="206"/>
      <c r="Q357" s="736"/>
      <c r="R357" s="737"/>
      <c r="S357" s="737"/>
      <c r="T357" s="737"/>
      <c r="U357" s="737"/>
      <c r="V357" s="737"/>
      <c r="W357" s="737"/>
      <c r="X357" s="738"/>
      <c r="Y357" s="64"/>
      <c r="Z357" s="64" t="b">
        <f t="shared" si="29"/>
        <v>1</v>
      </c>
      <c r="AA357" s="64" t="b">
        <f t="shared" si="30"/>
        <v>0</v>
      </c>
      <c r="AB357" s="64" t="b">
        <f t="shared" si="33"/>
        <v>0</v>
      </c>
      <c r="AH357" s="55" t="b">
        <f t="shared" si="34"/>
        <v>0</v>
      </c>
    </row>
    <row r="358" spans="1:34" ht="42.75" customHeight="1" x14ac:dyDescent="0.3">
      <c r="A358" s="175"/>
      <c r="B358" s="676" t="s">
        <v>194</v>
      </c>
      <c r="C358" s="677"/>
      <c r="D358" s="729"/>
      <c r="E358" s="730"/>
      <c r="F358" s="731"/>
      <c r="G358" s="732"/>
      <c r="H358" s="676"/>
      <c r="I358" s="733"/>
      <c r="J358" s="733"/>
      <c r="K358" s="739"/>
      <c r="L358" s="341"/>
      <c r="M358" s="734"/>
      <c r="N358" s="735"/>
      <c r="O358" s="64"/>
      <c r="P358" s="206"/>
      <c r="Q358" s="736"/>
      <c r="R358" s="737"/>
      <c r="S358" s="737"/>
      <c r="T358" s="737"/>
      <c r="U358" s="737"/>
      <c r="V358" s="737"/>
      <c r="W358" s="737"/>
      <c r="X358" s="738"/>
      <c r="Y358" s="64"/>
      <c r="Z358" s="64" t="b">
        <f t="shared" si="29"/>
        <v>1</v>
      </c>
      <c r="AA358" s="64" t="b">
        <f t="shared" si="30"/>
        <v>0</v>
      </c>
      <c r="AB358" s="64" t="b">
        <f t="shared" si="31"/>
        <v>0</v>
      </c>
      <c r="AH358" s="55" t="b">
        <f t="shared" si="32"/>
        <v>0</v>
      </c>
    </row>
    <row r="359" spans="1:34" ht="42.75" customHeight="1" x14ac:dyDescent="0.3">
      <c r="A359" s="175"/>
      <c r="B359" s="676" t="s">
        <v>194</v>
      </c>
      <c r="C359" s="677"/>
      <c r="D359" s="729"/>
      <c r="E359" s="730"/>
      <c r="F359" s="731"/>
      <c r="G359" s="732"/>
      <c r="H359" s="676"/>
      <c r="I359" s="733"/>
      <c r="J359" s="733"/>
      <c r="K359" s="739"/>
      <c r="L359" s="341"/>
      <c r="M359" s="734"/>
      <c r="N359" s="735"/>
      <c r="O359" s="64"/>
      <c r="P359" s="206"/>
      <c r="Q359" s="736"/>
      <c r="R359" s="737"/>
      <c r="S359" s="737"/>
      <c r="T359" s="737"/>
      <c r="U359" s="737"/>
      <c r="V359" s="737"/>
      <c r="W359" s="737"/>
      <c r="X359" s="738"/>
      <c r="Y359" s="64"/>
      <c r="Z359" s="64" t="b">
        <f t="shared" si="29"/>
        <v>1</v>
      </c>
      <c r="AA359" s="64" t="b">
        <f t="shared" si="30"/>
        <v>0</v>
      </c>
      <c r="AB359" s="64" t="b">
        <f t="shared" si="31"/>
        <v>0</v>
      </c>
      <c r="AH359" s="55" t="b">
        <f t="shared" si="32"/>
        <v>0</v>
      </c>
    </row>
    <row r="360" spans="1:34" ht="42.75" customHeight="1" x14ac:dyDescent="0.3">
      <c r="A360" s="175"/>
      <c r="B360" s="676" t="s">
        <v>194</v>
      </c>
      <c r="C360" s="677"/>
      <c r="D360" s="729"/>
      <c r="E360" s="730"/>
      <c r="F360" s="731"/>
      <c r="G360" s="732"/>
      <c r="H360" s="676"/>
      <c r="I360" s="733"/>
      <c r="J360" s="733"/>
      <c r="K360" s="677"/>
      <c r="L360" s="341"/>
      <c r="M360" s="734"/>
      <c r="N360" s="735"/>
      <c r="O360" s="64"/>
      <c r="P360" s="206"/>
      <c r="Q360" s="736"/>
      <c r="R360" s="737"/>
      <c r="S360" s="737"/>
      <c r="T360" s="737"/>
      <c r="U360" s="737"/>
      <c r="V360" s="737"/>
      <c r="W360" s="737"/>
      <c r="X360" s="738"/>
      <c r="Y360" s="64"/>
      <c r="Z360" s="64" t="b">
        <f t="shared" si="29"/>
        <v>1</v>
      </c>
      <c r="AA360" s="64" t="b">
        <f t="shared" si="30"/>
        <v>0</v>
      </c>
      <c r="AB360" s="64" t="b">
        <f t="shared" si="31"/>
        <v>0</v>
      </c>
      <c r="AH360" s="55" t="b">
        <f t="shared" si="32"/>
        <v>0</v>
      </c>
    </row>
    <row r="361" spans="1:34" ht="42.75" customHeight="1" x14ac:dyDescent="0.3">
      <c r="A361" s="175"/>
      <c r="B361" s="676" t="s">
        <v>194</v>
      </c>
      <c r="C361" s="677"/>
      <c r="D361" s="729"/>
      <c r="E361" s="730"/>
      <c r="F361" s="731"/>
      <c r="G361" s="732"/>
      <c r="H361" s="676"/>
      <c r="I361" s="733"/>
      <c r="J361" s="733"/>
      <c r="K361" s="677"/>
      <c r="L361" s="341"/>
      <c r="M361" s="734"/>
      <c r="N361" s="735"/>
      <c r="O361" s="64"/>
      <c r="P361" s="206"/>
      <c r="Q361" s="736"/>
      <c r="R361" s="737"/>
      <c r="S361" s="737"/>
      <c r="T361" s="737"/>
      <c r="U361" s="737"/>
      <c r="V361" s="737"/>
      <c r="W361" s="737"/>
      <c r="X361" s="738"/>
      <c r="Y361" s="64"/>
      <c r="Z361" s="64" t="b">
        <f t="shared" si="29"/>
        <v>1</v>
      </c>
      <c r="AA361" s="64" t="b">
        <f t="shared" si="30"/>
        <v>0</v>
      </c>
      <c r="AB361" s="64" t="b">
        <f t="shared" si="31"/>
        <v>0</v>
      </c>
      <c r="AH361" s="55" t="b">
        <f t="shared" si="32"/>
        <v>0</v>
      </c>
    </row>
    <row r="362" spans="1:34" ht="42.75" customHeight="1" x14ac:dyDescent="0.3">
      <c r="A362" s="175"/>
      <c r="B362" s="676" t="s">
        <v>194</v>
      </c>
      <c r="C362" s="677"/>
      <c r="D362" s="729"/>
      <c r="E362" s="730"/>
      <c r="F362" s="731"/>
      <c r="G362" s="732"/>
      <c r="H362" s="676"/>
      <c r="I362" s="733"/>
      <c r="J362" s="733"/>
      <c r="K362" s="739"/>
      <c r="L362" s="341"/>
      <c r="M362" s="734"/>
      <c r="N362" s="735"/>
      <c r="O362" s="64"/>
      <c r="P362" s="206"/>
      <c r="Q362" s="736"/>
      <c r="R362" s="737"/>
      <c r="S362" s="737"/>
      <c r="T362" s="737"/>
      <c r="U362" s="737"/>
      <c r="V362" s="737"/>
      <c r="W362" s="737"/>
      <c r="X362" s="738"/>
      <c r="Y362" s="64"/>
      <c r="Z362" s="64" t="b">
        <f t="shared" si="29"/>
        <v>1</v>
      </c>
      <c r="AA362" s="64" t="b">
        <f t="shared" si="30"/>
        <v>0</v>
      </c>
      <c r="AB362" s="64" t="b">
        <f t="shared" si="31"/>
        <v>0</v>
      </c>
      <c r="AH362" s="55" t="b">
        <f t="shared" si="32"/>
        <v>0</v>
      </c>
    </row>
    <row r="363" spans="1:34" ht="42.75" customHeight="1" x14ac:dyDescent="0.3">
      <c r="A363" s="175"/>
      <c r="B363" s="676" t="s">
        <v>194</v>
      </c>
      <c r="C363" s="677"/>
      <c r="D363" s="729"/>
      <c r="E363" s="730"/>
      <c r="F363" s="731"/>
      <c r="G363" s="732"/>
      <c r="H363" s="676"/>
      <c r="I363" s="733"/>
      <c r="J363" s="733"/>
      <c r="K363" s="739"/>
      <c r="L363" s="341"/>
      <c r="M363" s="734"/>
      <c r="N363" s="735"/>
      <c r="O363" s="64"/>
      <c r="P363" s="206"/>
      <c r="Q363" s="736"/>
      <c r="R363" s="737"/>
      <c r="S363" s="737"/>
      <c r="T363" s="737"/>
      <c r="U363" s="737"/>
      <c r="V363" s="737"/>
      <c r="W363" s="737"/>
      <c r="X363" s="738"/>
      <c r="Y363" s="64"/>
      <c r="Z363" s="64" t="b">
        <f t="shared" si="29"/>
        <v>1</v>
      </c>
      <c r="AA363" s="64" t="b">
        <f t="shared" si="30"/>
        <v>0</v>
      </c>
      <c r="AB363" s="64" t="b">
        <f t="shared" si="31"/>
        <v>0</v>
      </c>
      <c r="AH363" s="55" t="b">
        <f t="shared" si="32"/>
        <v>0</v>
      </c>
    </row>
    <row r="364" spans="1:34" ht="42.75" customHeight="1" x14ac:dyDescent="0.3">
      <c r="A364" s="175"/>
      <c r="B364" s="676" t="s">
        <v>194</v>
      </c>
      <c r="C364" s="677"/>
      <c r="D364" s="729"/>
      <c r="E364" s="730"/>
      <c r="F364" s="731"/>
      <c r="G364" s="732"/>
      <c r="H364" s="676"/>
      <c r="I364" s="733"/>
      <c r="J364" s="733"/>
      <c r="K364" s="739"/>
      <c r="L364" s="341"/>
      <c r="M364" s="734"/>
      <c r="N364" s="735"/>
      <c r="O364" s="64"/>
      <c r="P364" s="206"/>
      <c r="Q364" s="736"/>
      <c r="R364" s="737"/>
      <c r="S364" s="737"/>
      <c r="T364" s="737"/>
      <c r="U364" s="737"/>
      <c r="V364" s="737"/>
      <c r="W364" s="737"/>
      <c r="X364" s="738"/>
      <c r="Y364" s="64"/>
      <c r="Z364" s="64" t="b">
        <f t="shared" si="29"/>
        <v>1</v>
      </c>
      <c r="AA364" s="64" t="b">
        <f t="shared" si="30"/>
        <v>0</v>
      </c>
      <c r="AB364" s="64" t="b">
        <f t="shared" si="31"/>
        <v>0</v>
      </c>
      <c r="AH364" s="55" t="b">
        <f t="shared" si="32"/>
        <v>0</v>
      </c>
    </row>
    <row r="365" spans="1:34" ht="42.75" customHeight="1" x14ac:dyDescent="0.3">
      <c r="A365" s="175"/>
      <c r="B365" s="676" t="s">
        <v>194</v>
      </c>
      <c r="C365" s="677"/>
      <c r="D365" s="729"/>
      <c r="E365" s="730"/>
      <c r="F365" s="731"/>
      <c r="G365" s="732"/>
      <c r="H365" s="676"/>
      <c r="I365" s="733"/>
      <c r="J365" s="733"/>
      <c r="K365" s="739"/>
      <c r="L365" s="341"/>
      <c r="M365" s="734"/>
      <c r="N365" s="735"/>
      <c r="O365" s="64"/>
      <c r="P365" s="206"/>
      <c r="Q365" s="736"/>
      <c r="R365" s="737"/>
      <c r="S365" s="737"/>
      <c r="T365" s="737"/>
      <c r="U365" s="737"/>
      <c r="V365" s="737"/>
      <c r="W365" s="737"/>
      <c r="X365" s="738"/>
      <c r="Y365" s="64"/>
      <c r="Z365" s="64" t="b">
        <f t="shared" ref="Z365:Z390" si="35">OR(LEFT(B365,4)="Välj",B365="")</f>
        <v>1</v>
      </c>
      <c r="AA365" s="64" t="b">
        <f t="shared" ref="AA365:AA390" si="36">IF(AND($Z365=FALSE,OR(L365&lt;&gt;"",M365&lt;&gt;"")),FALSE,IF(OR(B365="",LEFT(B365,4)="Välj"),FALSE,TRUE))</f>
        <v>0</v>
      </c>
      <c r="AB365" s="64" t="b">
        <f t="shared" si="31"/>
        <v>0</v>
      </c>
      <c r="AH365" s="55" t="b">
        <f t="shared" si="32"/>
        <v>0</v>
      </c>
    </row>
    <row r="366" spans="1:34" ht="42.75" customHeight="1" x14ac:dyDescent="0.3">
      <c r="A366" s="175"/>
      <c r="B366" s="676" t="s">
        <v>194</v>
      </c>
      <c r="C366" s="677"/>
      <c r="D366" s="729"/>
      <c r="E366" s="730"/>
      <c r="F366" s="731"/>
      <c r="G366" s="732"/>
      <c r="H366" s="676"/>
      <c r="I366" s="733"/>
      <c r="J366" s="733"/>
      <c r="K366" s="739"/>
      <c r="L366" s="341"/>
      <c r="M366" s="734"/>
      <c r="N366" s="735"/>
      <c r="O366" s="64"/>
      <c r="P366" s="206"/>
      <c r="Q366" s="736"/>
      <c r="R366" s="737"/>
      <c r="S366" s="737"/>
      <c r="T366" s="737"/>
      <c r="U366" s="737"/>
      <c r="V366" s="737"/>
      <c r="W366" s="737"/>
      <c r="X366" s="738"/>
      <c r="Y366" s="64"/>
      <c r="Z366" s="64" t="b">
        <f t="shared" si="35"/>
        <v>1</v>
      </c>
      <c r="AA366" s="64" t="b">
        <f t="shared" si="36"/>
        <v>0</v>
      </c>
      <c r="AB366" s="64" t="b">
        <f t="shared" si="31"/>
        <v>0</v>
      </c>
      <c r="AH366" s="55" t="b">
        <f t="shared" si="32"/>
        <v>0</v>
      </c>
    </row>
    <row r="367" spans="1:34" ht="42.75" customHeight="1" x14ac:dyDescent="0.3">
      <c r="A367" s="175"/>
      <c r="B367" s="676" t="s">
        <v>194</v>
      </c>
      <c r="C367" s="677"/>
      <c r="D367" s="729"/>
      <c r="E367" s="730"/>
      <c r="F367" s="731"/>
      <c r="G367" s="732"/>
      <c r="H367" s="676"/>
      <c r="I367" s="733"/>
      <c r="J367" s="733"/>
      <c r="K367" s="739"/>
      <c r="L367" s="341"/>
      <c r="M367" s="734"/>
      <c r="N367" s="735"/>
      <c r="O367" s="194"/>
      <c r="P367" s="206"/>
      <c r="Q367" s="736"/>
      <c r="R367" s="737"/>
      <c r="S367" s="737"/>
      <c r="T367" s="737"/>
      <c r="U367" s="737"/>
      <c r="V367" s="737"/>
      <c r="W367" s="737"/>
      <c r="X367" s="738"/>
      <c r="Y367" s="64"/>
      <c r="Z367" s="64" t="b">
        <f t="shared" si="35"/>
        <v>1</v>
      </c>
      <c r="AA367" s="64" t="b">
        <f t="shared" si="36"/>
        <v>0</v>
      </c>
      <c r="AB367" s="64" t="b">
        <f t="shared" si="31"/>
        <v>0</v>
      </c>
      <c r="AH367" s="55" t="b">
        <f t="shared" si="32"/>
        <v>0</v>
      </c>
    </row>
    <row r="368" spans="1:34" ht="42.75" customHeight="1" x14ac:dyDescent="0.3">
      <c r="A368" s="175"/>
      <c r="B368" s="676" t="s">
        <v>194</v>
      </c>
      <c r="C368" s="677"/>
      <c r="D368" s="729"/>
      <c r="E368" s="730"/>
      <c r="F368" s="731"/>
      <c r="G368" s="732"/>
      <c r="H368" s="676"/>
      <c r="I368" s="733"/>
      <c r="J368" s="733"/>
      <c r="K368" s="739"/>
      <c r="L368" s="341"/>
      <c r="M368" s="734"/>
      <c r="N368" s="735"/>
      <c r="O368" s="64"/>
      <c r="P368" s="206"/>
      <c r="Q368" s="736"/>
      <c r="R368" s="737"/>
      <c r="S368" s="737"/>
      <c r="T368" s="737"/>
      <c r="U368" s="737"/>
      <c r="V368" s="737"/>
      <c r="W368" s="737"/>
      <c r="X368" s="738"/>
      <c r="Y368" s="64"/>
      <c r="Z368" s="64" t="b">
        <f t="shared" si="35"/>
        <v>1</v>
      </c>
      <c r="AA368" s="64" t="b">
        <f t="shared" si="36"/>
        <v>0</v>
      </c>
      <c r="AB368" s="64" t="b">
        <f t="shared" si="31"/>
        <v>0</v>
      </c>
      <c r="AH368" s="55" t="b">
        <f t="shared" si="32"/>
        <v>0</v>
      </c>
    </row>
    <row r="369" spans="1:34" ht="42.75" customHeight="1" x14ac:dyDescent="0.3">
      <c r="A369" s="175"/>
      <c r="B369" s="676" t="s">
        <v>194</v>
      </c>
      <c r="C369" s="677"/>
      <c r="D369" s="729"/>
      <c r="E369" s="730"/>
      <c r="F369" s="731"/>
      <c r="G369" s="732"/>
      <c r="H369" s="676"/>
      <c r="I369" s="733"/>
      <c r="J369" s="733"/>
      <c r="K369" s="739"/>
      <c r="L369" s="341"/>
      <c r="M369" s="734"/>
      <c r="N369" s="735"/>
      <c r="O369" s="64"/>
      <c r="P369" s="206"/>
      <c r="Q369" s="736"/>
      <c r="R369" s="737"/>
      <c r="S369" s="737"/>
      <c r="T369" s="737"/>
      <c r="U369" s="737"/>
      <c r="V369" s="737"/>
      <c r="W369" s="737"/>
      <c r="X369" s="738"/>
      <c r="Y369" s="64"/>
      <c r="Z369" s="64" t="b">
        <f t="shared" si="35"/>
        <v>1</v>
      </c>
      <c r="AA369" s="64" t="b">
        <f t="shared" si="36"/>
        <v>0</v>
      </c>
      <c r="AB369" s="64" t="b">
        <f t="shared" si="31"/>
        <v>0</v>
      </c>
      <c r="AH369" s="55" t="b">
        <f t="shared" si="32"/>
        <v>0</v>
      </c>
    </row>
    <row r="370" spans="1:34" ht="42.75" customHeight="1" x14ac:dyDescent="0.3">
      <c r="A370" s="175"/>
      <c r="B370" s="676" t="s">
        <v>194</v>
      </c>
      <c r="C370" s="677"/>
      <c r="D370" s="729"/>
      <c r="E370" s="730"/>
      <c r="F370" s="731"/>
      <c r="G370" s="732"/>
      <c r="H370" s="676"/>
      <c r="I370" s="733"/>
      <c r="J370" s="733"/>
      <c r="K370" s="677"/>
      <c r="L370" s="341"/>
      <c r="M370" s="734"/>
      <c r="N370" s="735"/>
      <c r="O370" s="64"/>
      <c r="P370" s="206"/>
      <c r="Q370" s="736"/>
      <c r="R370" s="737"/>
      <c r="S370" s="737"/>
      <c r="T370" s="737"/>
      <c r="U370" s="737"/>
      <c r="V370" s="737"/>
      <c r="W370" s="737"/>
      <c r="X370" s="738"/>
      <c r="Y370" s="64"/>
      <c r="Z370" s="64" t="b">
        <f t="shared" si="35"/>
        <v>1</v>
      </c>
      <c r="AA370" s="64" t="b">
        <f t="shared" si="36"/>
        <v>0</v>
      </c>
      <c r="AB370" s="64" t="b">
        <f t="shared" si="31"/>
        <v>0</v>
      </c>
      <c r="AH370" s="55" t="b">
        <f t="shared" si="32"/>
        <v>0</v>
      </c>
    </row>
    <row r="371" spans="1:34" ht="42.75" customHeight="1" x14ac:dyDescent="0.3">
      <c r="A371" s="175"/>
      <c r="B371" s="676" t="s">
        <v>194</v>
      </c>
      <c r="C371" s="677"/>
      <c r="D371" s="729"/>
      <c r="E371" s="730"/>
      <c r="F371" s="731"/>
      <c r="G371" s="732"/>
      <c r="H371" s="676"/>
      <c r="I371" s="733"/>
      <c r="J371" s="733"/>
      <c r="K371" s="677"/>
      <c r="L371" s="341"/>
      <c r="M371" s="734"/>
      <c r="N371" s="735"/>
      <c r="O371" s="64"/>
      <c r="P371" s="206"/>
      <c r="Q371" s="736"/>
      <c r="R371" s="737"/>
      <c r="S371" s="737"/>
      <c r="T371" s="737"/>
      <c r="U371" s="737"/>
      <c r="V371" s="737"/>
      <c r="W371" s="737"/>
      <c r="X371" s="738"/>
      <c r="Y371" s="64"/>
      <c r="Z371" s="64" t="b">
        <f t="shared" si="35"/>
        <v>1</v>
      </c>
      <c r="AA371" s="64" t="b">
        <f t="shared" si="36"/>
        <v>0</v>
      </c>
      <c r="AB371" s="64" t="b">
        <f t="shared" si="31"/>
        <v>0</v>
      </c>
      <c r="AH371" s="55" t="b">
        <f t="shared" si="32"/>
        <v>0</v>
      </c>
    </row>
    <row r="372" spans="1:34" ht="42.75" customHeight="1" x14ac:dyDescent="0.3">
      <c r="A372" s="175"/>
      <c r="B372" s="676" t="s">
        <v>194</v>
      </c>
      <c r="C372" s="677"/>
      <c r="D372" s="729"/>
      <c r="E372" s="730"/>
      <c r="F372" s="731"/>
      <c r="G372" s="732"/>
      <c r="H372" s="676"/>
      <c r="I372" s="733"/>
      <c r="J372" s="733"/>
      <c r="K372" s="739"/>
      <c r="L372" s="341"/>
      <c r="M372" s="734"/>
      <c r="N372" s="735"/>
      <c r="O372" s="64"/>
      <c r="P372" s="206"/>
      <c r="Q372" s="736"/>
      <c r="R372" s="737"/>
      <c r="S372" s="737"/>
      <c r="T372" s="737"/>
      <c r="U372" s="737"/>
      <c r="V372" s="737"/>
      <c r="W372" s="737"/>
      <c r="X372" s="738"/>
      <c r="Y372" s="64"/>
      <c r="Z372" s="64" t="b">
        <f t="shared" si="35"/>
        <v>1</v>
      </c>
      <c r="AA372" s="64" t="b">
        <f t="shared" si="36"/>
        <v>0</v>
      </c>
      <c r="AB372" s="64" t="b">
        <f t="shared" ref="AB372:AB381" si="37">IF(P372&lt;&gt;"",TRUE,FALSE)</f>
        <v>0</v>
      </c>
      <c r="AH372" s="55" t="b">
        <f t="shared" ref="AH372:AH381" si="38">IF(AND(AA372=TRUE,AB372=TRUE),FALSE,IF(AND(AA372=FALSE,AB372=FALSE),FALSE,TRUE))</f>
        <v>0</v>
      </c>
    </row>
    <row r="373" spans="1:34" ht="42.75" customHeight="1" x14ac:dyDescent="0.3">
      <c r="A373" s="175"/>
      <c r="B373" s="676" t="s">
        <v>194</v>
      </c>
      <c r="C373" s="677"/>
      <c r="D373" s="729"/>
      <c r="E373" s="730"/>
      <c r="F373" s="731"/>
      <c r="G373" s="732"/>
      <c r="H373" s="676"/>
      <c r="I373" s="733"/>
      <c r="J373" s="733"/>
      <c r="K373" s="739"/>
      <c r="L373" s="341"/>
      <c r="M373" s="734"/>
      <c r="N373" s="735"/>
      <c r="O373" s="64"/>
      <c r="P373" s="206"/>
      <c r="Q373" s="736"/>
      <c r="R373" s="737"/>
      <c r="S373" s="737"/>
      <c r="T373" s="737"/>
      <c r="U373" s="737"/>
      <c r="V373" s="737"/>
      <c r="W373" s="737"/>
      <c r="X373" s="738"/>
      <c r="Y373" s="64"/>
      <c r="Z373" s="64" t="b">
        <f t="shared" si="35"/>
        <v>1</v>
      </c>
      <c r="AA373" s="64" t="b">
        <f t="shared" si="36"/>
        <v>0</v>
      </c>
      <c r="AB373" s="64" t="b">
        <f t="shared" si="37"/>
        <v>0</v>
      </c>
      <c r="AH373" s="55" t="b">
        <f t="shared" si="38"/>
        <v>0</v>
      </c>
    </row>
    <row r="374" spans="1:34" ht="42.75" customHeight="1" x14ac:dyDescent="0.3">
      <c r="A374" s="175"/>
      <c r="B374" s="676" t="s">
        <v>194</v>
      </c>
      <c r="C374" s="677"/>
      <c r="D374" s="729"/>
      <c r="E374" s="730"/>
      <c r="F374" s="731"/>
      <c r="G374" s="732"/>
      <c r="H374" s="676"/>
      <c r="I374" s="733"/>
      <c r="J374" s="733"/>
      <c r="K374" s="739"/>
      <c r="L374" s="341"/>
      <c r="M374" s="734"/>
      <c r="N374" s="735"/>
      <c r="O374" s="64"/>
      <c r="P374" s="206"/>
      <c r="Q374" s="736"/>
      <c r="R374" s="737"/>
      <c r="S374" s="737"/>
      <c r="T374" s="737"/>
      <c r="U374" s="737"/>
      <c r="V374" s="737"/>
      <c r="W374" s="737"/>
      <c r="X374" s="738"/>
      <c r="Y374" s="64"/>
      <c r="Z374" s="64" t="b">
        <f t="shared" si="35"/>
        <v>1</v>
      </c>
      <c r="AA374" s="64" t="b">
        <f t="shared" si="36"/>
        <v>0</v>
      </c>
      <c r="AB374" s="64" t="b">
        <f t="shared" si="37"/>
        <v>0</v>
      </c>
      <c r="AH374" s="55" t="b">
        <f t="shared" si="38"/>
        <v>0</v>
      </c>
    </row>
    <row r="375" spans="1:34" ht="42.75" customHeight="1" x14ac:dyDescent="0.3">
      <c r="A375" s="175"/>
      <c r="B375" s="676" t="s">
        <v>194</v>
      </c>
      <c r="C375" s="677"/>
      <c r="D375" s="729"/>
      <c r="E375" s="730"/>
      <c r="F375" s="731"/>
      <c r="G375" s="732"/>
      <c r="H375" s="676"/>
      <c r="I375" s="733"/>
      <c r="J375" s="733"/>
      <c r="K375" s="739"/>
      <c r="L375" s="341"/>
      <c r="M375" s="734"/>
      <c r="N375" s="735"/>
      <c r="O375" s="64"/>
      <c r="P375" s="206"/>
      <c r="Q375" s="736"/>
      <c r="R375" s="737"/>
      <c r="S375" s="737"/>
      <c r="T375" s="737"/>
      <c r="U375" s="737"/>
      <c r="V375" s="737"/>
      <c r="W375" s="737"/>
      <c r="X375" s="738"/>
      <c r="Y375" s="64"/>
      <c r="Z375" s="64" t="b">
        <f t="shared" si="35"/>
        <v>1</v>
      </c>
      <c r="AA375" s="64" t="b">
        <f t="shared" si="36"/>
        <v>0</v>
      </c>
      <c r="AB375" s="64" t="b">
        <f t="shared" si="37"/>
        <v>0</v>
      </c>
      <c r="AH375" s="55" t="b">
        <f t="shared" si="38"/>
        <v>0</v>
      </c>
    </row>
    <row r="376" spans="1:34" ht="42.75" customHeight="1" x14ac:dyDescent="0.3">
      <c r="A376" s="175"/>
      <c r="B376" s="676" t="s">
        <v>194</v>
      </c>
      <c r="C376" s="677"/>
      <c r="D376" s="729"/>
      <c r="E376" s="730"/>
      <c r="F376" s="731"/>
      <c r="G376" s="732"/>
      <c r="H376" s="676"/>
      <c r="I376" s="733"/>
      <c r="J376" s="733"/>
      <c r="K376" s="739"/>
      <c r="L376" s="341"/>
      <c r="M376" s="734"/>
      <c r="N376" s="735"/>
      <c r="O376" s="64"/>
      <c r="P376" s="206"/>
      <c r="Q376" s="736"/>
      <c r="R376" s="737"/>
      <c r="S376" s="737"/>
      <c r="T376" s="737"/>
      <c r="U376" s="737"/>
      <c r="V376" s="737"/>
      <c r="W376" s="737"/>
      <c r="X376" s="738"/>
      <c r="Y376" s="64"/>
      <c r="Z376" s="64" t="b">
        <f t="shared" si="35"/>
        <v>1</v>
      </c>
      <c r="AA376" s="64" t="b">
        <f t="shared" si="36"/>
        <v>0</v>
      </c>
      <c r="AB376" s="64" t="b">
        <f t="shared" si="37"/>
        <v>0</v>
      </c>
      <c r="AH376" s="55" t="b">
        <f t="shared" si="38"/>
        <v>0</v>
      </c>
    </row>
    <row r="377" spans="1:34" ht="42.75" customHeight="1" x14ac:dyDescent="0.3">
      <c r="A377" s="175"/>
      <c r="B377" s="676" t="s">
        <v>194</v>
      </c>
      <c r="C377" s="677"/>
      <c r="D377" s="729"/>
      <c r="E377" s="730"/>
      <c r="F377" s="731"/>
      <c r="G377" s="732"/>
      <c r="H377" s="676"/>
      <c r="I377" s="733"/>
      <c r="J377" s="733"/>
      <c r="K377" s="739"/>
      <c r="L377" s="341"/>
      <c r="M377" s="734"/>
      <c r="N377" s="735"/>
      <c r="O377" s="194"/>
      <c r="P377" s="206"/>
      <c r="Q377" s="736"/>
      <c r="R377" s="737"/>
      <c r="S377" s="737"/>
      <c r="T377" s="737"/>
      <c r="U377" s="737"/>
      <c r="V377" s="737"/>
      <c r="W377" s="737"/>
      <c r="X377" s="738"/>
      <c r="Y377" s="64"/>
      <c r="Z377" s="64" t="b">
        <f t="shared" si="35"/>
        <v>1</v>
      </c>
      <c r="AA377" s="64" t="b">
        <f t="shared" si="36"/>
        <v>0</v>
      </c>
      <c r="AB377" s="64" t="b">
        <f t="shared" si="37"/>
        <v>0</v>
      </c>
      <c r="AH377" s="55" t="b">
        <f t="shared" si="38"/>
        <v>0</v>
      </c>
    </row>
    <row r="378" spans="1:34" ht="42.75" customHeight="1" x14ac:dyDescent="0.3">
      <c r="A378" s="175"/>
      <c r="B378" s="676" t="s">
        <v>194</v>
      </c>
      <c r="C378" s="677"/>
      <c r="D378" s="729"/>
      <c r="E378" s="730"/>
      <c r="F378" s="731"/>
      <c r="G378" s="732"/>
      <c r="H378" s="676"/>
      <c r="I378" s="733"/>
      <c r="J378" s="733"/>
      <c r="K378" s="739"/>
      <c r="L378" s="341"/>
      <c r="M378" s="734"/>
      <c r="N378" s="735"/>
      <c r="O378" s="64"/>
      <c r="P378" s="206"/>
      <c r="Q378" s="736"/>
      <c r="R378" s="737"/>
      <c r="S378" s="737"/>
      <c r="T378" s="737"/>
      <c r="U378" s="737"/>
      <c r="V378" s="737"/>
      <c r="W378" s="737"/>
      <c r="X378" s="738"/>
      <c r="Y378" s="64"/>
      <c r="Z378" s="64" t="b">
        <f t="shared" si="35"/>
        <v>1</v>
      </c>
      <c r="AA378" s="64" t="b">
        <f t="shared" si="36"/>
        <v>0</v>
      </c>
      <c r="AB378" s="64" t="b">
        <f t="shared" si="37"/>
        <v>0</v>
      </c>
      <c r="AH378" s="55" t="b">
        <f t="shared" si="38"/>
        <v>0</v>
      </c>
    </row>
    <row r="379" spans="1:34" ht="42.75" customHeight="1" x14ac:dyDescent="0.3">
      <c r="A379" s="175"/>
      <c r="B379" s="676" t="s">
        <v>194</v>
      </c>
      <c r="C379" s="677"/>
      <c r="D379" s="729"/>
      <c r="E379" s="730"/>
      <c r="F379" s="731"/>
      <c r="G379" s="732"/>
      <c r="H379" s="676"/>
      <c r="I379" s="733"/>
      <c r="J379" s="733"/>
      <c r="K379" s="739"/>
      <c r="L379" s="341"/>
      <c r="M379" s="734"/>
      <c r="N379" s="735"/>
      <c r="O379" s="64"/>
      <c r="P379" s="206"/>
      <c r="Q379" s="736"/>
      <c r="R379" s="737"/>
      <c r="S379" s="737"/>
      <c r="T379" s="737"/>
      <c r="U379" s="737"/>
      <c r="V379" s="737"/>
      <c r="W379" s="737"/>
      <c r="X379" s="738"/>
      <c r="Y379" s="64"/>
      <c r="Z379" s="64" t="b">
        <f t="shared" si="35"/>
        <v>1</v>
      </c>
      <c r="AA379" s="64" t="b">
        <f t="shared" si="36"/>
        <v>0</v>
      </c>
      <c r="AB379" s="64" t="b">
        <f t="shared" si="37"/>
        <v>0</v>
      </c>
      <c r="AH379" s="55" t="b">
        <f t="shared" si="38"/>
        <v>0</v>
      </c>
    </row>
    <row r="380" spans="1:34" ht="42.75" customHeight="1" x14ac:dyDescent="0.3">
      <c r="A380" s="175"/>
      <c r="B380" s="676" t="s">
        <v>194</v>
      </c>
      <c r="C380" s="677"/>
      <c r="D380" s="729"/>
      <c r="E380" s="730"/>
      <c r="F380" s="731"/>
      <c r="G380" s="732"/>
      <c r="H380" s="676"/>
      <c r="I380" s="733"/>
      <c r="J380" s="733"/>
      <c r="K380" s="677"/>
      <c r="L380" s="341"/>
      <c r="M380" s="734"/>
      <c r="N380" s="735"/>
      <c r="O380" s="64"/>
      <c r="P380" s="206"/>
      <c r="Q380" s="736"/>
      <c r="R380" s="737"/>
      <c r="S380" s="737"/>
      <c r="T380" s="737"/>
      <c r="U380" s="737"/>
      <c r="V380" s="737"/>
      <c r="W380" s="737"/>
      <c r="X380" s="738"/>
      <c r="Y380" s="64"/>
      <c r="Z380" s="64" t="b">
        <f t="shared" si="35"/>
        <v>1</v>
      </c>
      <c r="AA380" s="64" t="b">
        <f t="shared" si="36"/>
        <v>0</v>
      </c>
      <c r="AB380" s="64" t="b">
        <f t="shared" si="37"/>
        <v>0</v>
      </c>
      <c r="AH380" s="55" t="b">
        <f t="shared" si="38"/>
        <v>0</v>
      </c>
    </row>
    <row r="381" spans="1:34" ht="42.75" customHeight="1" x14ac:dyDescent="0.3">
      <c r="A381" s="175"/>
      <c r="B381" s="676" t="s">
        <v>194</v>
      </c>
      <c r="C381" s="677"/>
      <c r="D381" s="729"/>
      <c r="E381" s="730"/>
      <c r="F381" s="731"/>
      <c r="G381" s="732"/>
      <c r="H381" s="676"/>
      <c r="I381" s="733"/>
      <c r="J381" s="733"/>
      <c r="K381" s="677"/>
      <c r="L381" s="341"/>
      <c r="M381" s="734"/>
      <c r="N381" s="735"/>
      <c r="O381" s="64"/>
      <c r="P381" s="206"/>
      <c r="Q381" s="736"/>
      <c r="R381" s="737"/>
      <c r="S381" s="737"/>
      <c r="T381" s="737"/>
      <c r="U381" s="737"/>
      <c r="V381" s="737"/>
      <c r="W381" s="737"/>
      <c r="X381" s="738"/>
      <c r="Y381" s="64"/>
      <c r="Z381" s="64" t="b">
        <f t="shared" si="35"/>
        <v>1</v>
      </c>
      <c r="AA381" s="64" t="b">
        <f t="shared" si="36"/>
        <v>0</v>
      </c>
      <c r="AB381" s="64" t="b">
        <f t="shared" si="37"/>
        <v>0</v>
      </c>
      <c r="AH381" s="55" t="b">
        <f t="shared" si="38"/>
        <v>0</v>
      </c>
    </row>
    <row r="382" spans="1:34" ht="42.75" customHeight="1" x14ac:dyDescent="0.3">
      <c r="A382" s="175"/>
      <c r="B382" s="676" t="s">
        <v>194</v>
      </c>
      <c r="C382" s="677"/>
      <c r="D382" s="729"/>
      <c r="E382" s="730"/>
      <c r="F382" s="731"/>
      <c r="G382" s="732"/>
      <c r="H382" s="676"/>
      <c r="I382" s="733"/>
      <c r="J382" s="733"/>
      <c r="K382" s="677"/>
      <c r="L382" s="341"/>
      <c r="M382" s="734"/>
      <c r="N382" s="735"/>
      <c r="O382" s="64"/>
      <c r="P382" s="206"/>
      <c r="Q382" s="736"/>
      <c r="R382" s="737"/>
      <c r="S382" s="737"/>
      <c r="T382" s="737"/>
      <c r="U382" s="737"/>
      <c r="V382" s="737"/>
      <c r="W382" s="737"/>
      <c r="X382" s="738"/>
      <c r="Y382" s="64"/>
      <c r="Z382" s="64" t="b">
        <f t="shared" si="35"/>
        <v>1</v>
      </c>
      <c r="AA382" s="64" t="b">
        <f t="shared" si="36"/>
        <v>0</v>
      </c>
      <c r="AB382" s="64" t="b">
        <f t="shared" si="25"/>
        <v>0</v>
      </c>
      <c r="AH382" s="55" t="b">
        <f t="shared" si="26"/>
        <v>0</v>
      </c>
    </row>
    <row r="383" spans="1:34" ht="42.75" customHeight="1" x14ac:dyDescent="0.3">
      <c r="A383" s="175"/>
      <c r="B383" s="676" t="s">
        <v>194</v>
      </c>
      <c r="C383" s="677"/>
      <c r="D383" s="729"/>
      <c r="E383" s="730"/>
      <c r="F383" s="731"/>
      <c r="G383" s="732"/>
      <c r="H383" s="676"/>
      <c r="I383" s="733"/>
      <c r="J383" s="733"/>
      <c r="K383" s="677"/>
      <c r="L383" s="341"/>
      <c r="M383" s="734"/>
      <c r="N383" s="735"/>
      <c r="O383" s="64"/>
      <c r="P383" s="206"/>
      <c r="Q383" s="736"/>
      <c r="R383" s="737"/>
      <c r="S383" s="737"/>
      <c r="T383" s="737"/>
      <c r="U383" s="737"/>
      <c r="V383" s="737"/>
      <c r="W383" s="737"/>
      <c r="X383" s="738"/>
      <c r="Y383" s="64"/>
      <c r="Z383" s="64" t="b">
        <f t="shared" si="35"/>
        <v>1</v>
      </c>
      <c r="AA383" s="64" t="b">
        <f t="shared" si="36"/>
        <v>0</v>
      </c>
      <c r="AB383" s="64" t="b">
        <f t="shared" si="25"/>
        <v>0</v>
      </c>
      <c r="AH383" s="55" t="b">
        <f t="shared" si="26"/>
        <v>0</v>
      </c>
    </row>
    <row r="384" spans="1:34" ht="42.75" customHeight="1" x14ac:dyDescent="0.3">
      <c r="A384" s="175"/>
      <c r="B384" s="676" t="s">
        <v>194</v>
      </c>
      <c r="C384" s="677"/>
      <c r="D384" s="729"/>
      <c r="E384" s="730"/>
      <c r="F384" s="731"/>
      <c r="G384" s="732"/>
      <c r="H384" s="676"/>
      <c r="I384" s="733"/>
      <c r="J384" s="733"/>
      <c r="K384" s="677"/>
      <c r="L384" s="341"/>
      <c r="M384" s="734"/>
      <c r="N384" s="735"/>
      <c r="O384" s="194"/>
      <c r="P384" s="206"/>
      <c r="Q384" s="736"/>
      <c r="R384" s="737"/>
      <c r="S384" s="737"/>
      <c r="T384" s="737"/>
      <c r="U384" s="737"/>
      <c r="V384" s="737"/>
      <c r="W384" s="737"/>
      <c r="X384" s="738"/>
      <c r="Y384" s="64"/>
      <c r="Z384" s="64" t="b">
        <f t="shared" si="35"/>
        <v>1</v>
      </c>
      <c r="AA384" s="64" t="b">
        <f t="shared" si="36"/>
        <v>0</v>
      </c>
      <c r="AB384" s="64" t="b">
        <f t="shared" si="25"/>
        <v>0</v>
      </c>
      <c r="AH384" s="55" t="b">
        <f t="shared" si="26"/>
        <v>0</v>
      </c>
    </row>
    <row r="385" spans="1:46" ht="42.75" customHeight="1" x14ac:dyDescent="0.3">
      <c r="A385" s="175"/>
      <c r="B385" s="676" t="s">
        <v>194</v>
      </c>
      <c r="C385" s="677"/>
      <c r="D385" s="729"/>
      <c r="E385" s="730"/>
      <c r="F385" s="731"/>
      <c r="G385" s="732"/>
      <c r="H385" s="676"/>
      <c r="I385" s="733"/>
      <c r="J385" s="733"/>
      <c r="K385" s="677"/>
      <c r="L385" s="341"/>
      <c r="M385" s="734"/>
      <c r="N385" s="735"/>
      <c r="O385" s="64"/>
      <c r="P385" s="206"/>
      <c r="Q385" s="736"/>
      <c r="R385" s="737"/>
      <c r="S385" s="737"/>
      <c r="T385" s="737"/>
      <c r="U385" s="737"/>
      <c r="V385" s="737"/>
      <c r="W385" s="737"/>
      <c r="X385" s="738"/>
      <c r="Y385" s="64"/>
      <c r="Z385" s="64" t="b">
        <f t="shared" si="35"/>
        <v>1</v>
      </c>
      <c r="AA385" s="64" t="b">
        <f t="shared" si="36"/>
        <v>0</v>
      </c>
      <c r="AB385" s="64" t="b">
        <f t="shared" si="25"/>
        <v>0</v>
      </c>
      <c r="AH385" s="55" t="b">
        <f t="shared" si="26"/>
        <v>0</v>
      </c>
    </row>
    <row r="386" spans="1:46" ht="42.75" customHeight="1" x14ac:dyDescent="0.3">
      <c r="A386" s="175"/>
      <c r="B386" s="676" t="s">
        <v>194</v>
      </c>
      <c r="C386" s="677"/>
      <c r="D386" s="729"/>
      <c r="E386" s="730"/>
      <c r="F386" s="731"/>
      <c r="G386" s="732"/>
      <c r="H386" s="676"/>
      <c r="I386" s="733"/>
      <c r="J386" s="733"/>
      <c r="K386" s="677"/>
      <c r="L386" s="341"/>
      <c r="M386" s="734"/>
      <c r="N386" s="735"/>
      <c r="O386" s="64"/>
      <c r="P386" s="206"/>
      <c r="Q386" s="736"/>
      <c r="R386" s="737"/>
      <c r="S386" s="737"/>
      <c r="T386" s="737"/>
      <c r="U386" s="737"/>
      <c r="V386" s="737"/>
      <c r="W386" s="737"/>
      <c r="X386" s="738"/>
      <c r="Y386" s="64"/>
      <c r="Z386" s="64" t="b">
        <f t="shared" si="35"/>
        <v>1</v>
      </c>
      <c r="AA386" s="64" t="b">
        <f t="shared" si="36"/>
        <v>0</v>
      </c>
      <c r="AB386" s="64" t="b">
        <f t="shared" si="25"/>
        <v>0</v>
      </c>
      <c r="AH386" s="55" t="b">
        <f t="shared" si="26"/>
        <v>0</v>
      </c>
    </row>
    <row r="387" spans="1:46" ht="42.75" customHeight="1" x14ac:dyDescent="0.3">
      <c r="A387" s="175"/>
      <c r="B387" s="676" t="s">
        <v>194</v>
      </c>
      <c r="C387" s="677"/>
      <c r="D387" s="729"/>
      <c r="E387" s="730"/>
      <c r="F387" s="731"/>
      <c r="G387" s="732"/>
      <c r="H387" s="676"/>
      <c r="I387" s="733"/>
      <c r="J387" s="733"/>
      <c r="K387" s="677"/>
      <c r="L387" s="341"/>
      <c r="M387" s="734"/>
      <c r="N387" s="735"/>
      <c r="O387" s="64"/>
      <c r="P387" s="206"/>
      <c r="Q387" s="736"/>
      <c r="R387" s="737"/>
      <c r="S387" s="737"/>
      <c r="T387" s="737"/>
      <c r="U387" s="737"/>
      <c r="V387" s="737"/>
      <c r="W387" s="737"/>
      <c r="X387" s="738"/>
      <c r="Y387" s="64"/>
      <c r="Z387" s="64" t="b">
        <f t="shared" si="35"/>
        <v>1</v>
      </c>
      <c r="AA387" s="64" t="b">
        <f t="shared" si="36"/>
        <v>0</v>
      </c>
      <c r="AB387" s="64" t="b">
        <f t="shared" si="25"/>
        <v>0</v>
      </c>
      <c r="AH387" s="55" t="b">
        <f t="shared" si="26"/>
        <v>0</v>
      </c>
    </row>
    <row r="388" spans="1:46" ht="42.75" customHeight="1" x14ac:dyDescent="0.3">
      <c r="A388" s="175"/>
      <c r="B388" s="676" t="s">
        <v>194</v>
      </c>
      <c r="C388" s="677"/>
      <c r="D388" s="729"/>
      <c r="E388" s="730"/>
      <c r="F388" s="731"/>
      <c r="G388" s="732"/>
      <c r="H388" s="676"/>
      <c r="I388" s="733"/>
      <c r="J388" s="733"/>
      <c r="K388" s="677"/>
      <c r="L388" s="341"/>
      <c r="M388" s="734"/>
      <c r="N388" s="735"/>
      <c r="O388" s="64"/>
      <c r="P388" s="206"/>
      <c r="Q388" s="736"/>
      <c r="R388" s="737"/>
      <c r="S388" s="737"/>
      <c r="T388" s="737"/>
      <c r="U388" s="737"/>
      <c r="V388" s="737"/>
      <c r="W388" s="737"/>
      <c r="X388" s="738"/>
      <c r="Y388" s="64"/>
      <c r="Z388" s="64" t="b">
        <f t="shared" si="35"/>
        <v>1</v>
      </c>
      <c r="AA388" s="64" t="b">
        <f t="shared" si="36"/>
        <v>0</v>
      </c>
      <c r="AB388" s="64" t="b">
        <f t="shared" si="25"/>
        <v>0</v>
      </c>
      <c r="AH388" s="55" t="b">
        <f t="shared" si="26"/>
        <v>0</v>
      </c>
    </row>
    <row r="389" spans="1:46" ht="42.75" customHeight="1" x14ac:dyDescent="0.3">
      <c r="A389" s="175"/>
      <c r="B389" s="676" t="s">
        <v>194</v>
      </c>
      <c r="C389" s="677"/>
      <c r="D389" s="729"/>
      <c r="E389" s="730"/>
      <c r="F389" s="731"/>
      <c r="G389" s="732"/>
      <c r="H389" s="676"/>
      <c r="I389" s="733"/>
      <c r="J389" s="733"/>
      <c r="K389" s="677"/>
      <c r="L389" s="341"/>
      <c r="M389" s="734"/>
      <c r="N389" s="735"/>
      <c r="O389" s="64"/>
      <c r="P389" s="206"/>
      <c r="Q389" s="736"/>
      <c r="R389" s="737"/>
      <c r="S389" s="737"/>
      <c r="T389" s="737"/>
      <c r="U389" s="737"/>
      <c r="V389" s="737"/>
      <c r="W389" s="737"/>
      <c r="X389" s="738"/>
      <c r="Y389" s="64"/>
      <c r="Z389" s="64" t="b">
        <f t="shared" si="35"/>
        <v>1</v>
      </c>
      <c r="AA389" s="64" t="b">
        <f t="shared" si="36"/>
        <v>0</v>
      </c>
      <c r="AB389" s="64" t="b">
        <f t="shared" si="25"/>
        <v>0</v>
      </c>
      <c r="AH389" s="55" t="b">
        <f t="shared" si="26"/>
        <v>0</v>
      </c>
    </row>
    <row r="390" spans="1:46" ht="42.75" customHeight="1" x14ac:dyDescent="0.3">
      <c r="A390" s="175"/>
      <c r="B390" s="676" t="s">
        <v>194</v>
      </c>
      <c r="C390" s="677"/>
      <c r="D390" s="729"/>
      <c r="E390" s="730"/>
      <c r="F390" s="731"/>
      <c r="G390" s="732"/>
      <c r="H390" s="676"/>
      <c r="I390" s="733"/>
      <c r="J390" s="733"/>
      <c r="K390" s="677"/>
      <c r="L390" s="341"/>
      <c r="M390" s="734"/>
      <c r="N390" s="735"/>
      <c r="O390" s="362"/>
      <c r="P390" s="206"/>
      <c r="Q390" s="736"/>
      <c r="R390" s="737"/>
      <c r="S390" s="737"/>
      <c r="T390" s="737"/>
      <c r="U390" s="737"/>
      <c r="V390" s="737"/>
      <c r="W390" s="737"/>
      <c r="X390" s="738"/>
      <c r="Y390" s="64"/>
      <c r="Z390" s="64" t="b">
        <f t="shared" si="35"/>
        <v>1</v>
      </c>
      <c r="AA390" s="64" t="b">
        <f t="shared" si="36"/>
        <v>0</v>
      </c>
      <c r="AB390" s="64" t="b">
        <f t="shared" si="25"/>
        <v>0</v>
      </c>
      <c r="AH390" s="55" t="b">
        <f t="shared" si="26"/>
        <v>0</v>
      </c>
    </row>
    <row r="391" spans="1:46" ht="6.75" customHeight="1" x14ac:dyDescent="0.3">
      <c r="A391" s="177">
        <v>1</v>
      </c>
      <c r="AA391" s="64"/>
      <c r="AB391" s="64"/>
      <c r="AH391" s="55"/>
    </row>
    <row r="392" spans="1:46" ht="14" x14ac:dyDescent="0.3">
      <c r="A392" s="175"/>
      <c r="B392" s="27"/>
      <c r="C392" s="27"/>
      <c r="D392" s="27"/>
      <c r="E392" s="27"/>
      <c r="F392" s="27"/>
      <c r="G392" s="27"/>
      <c r="H392" s="27"/>
      <c r="I392" s="27"/>
      <c r="J392" s="27"/>
      <c r="M392" s="755"/>
      <c r="N392" s="755"/>
      <c r="P392" s="27"/>
      <c r="Q392" s="27"/>
      <c r="R392" s="27"/>
      <c r="S392" s="27"/>
      <c r="T392" s="27"/>
      <c r="U392" s="27"/>
      <c r="V392" s="27"/>
      <c r="W392" s="27"/>
      <c r="X392" s="58"/>
      <c r="Y392" s="59"/>
      <c r="Z392" s="27"/>
      <c r="AA392" s="64"/>
      <c r="AB392" s="64"/>
      <c r="AH392" s="55"/>
    </row>
    <row r="393" spans="1:46" ht="21" customHeight="1" x14ac:dyDescent="0.3">
      <c r="C393" s="84"/>
      <c r="D393" s="84"/>
      <c r="E393" s="82"/>
      <c r="F393" s="82"/>
      <c r="G393" s="82"/>
      <c r="H393" s="82"/>
      <c r="I393" s="85"/>
      <c r="J393" s="6"/>
      <c r="P393" s="42"/>
      <c r="R393" s="6"/>
      <c r="S393" s="6"/>
      <c r="T393" s="38"/>
      <c r="U393" s="6"/>
      <c r="V393" s="45"/>
      <c r="W393" s="43"/>
      <c r="X393" s="27"/>
      <c r="Y393" s="27"/>
      <c r="Z393" s="27"/>
      <c r="AA393" s="64"/>
      <c r="AB393" s="64"/>
      <c r="AH393" s="55"/>
      <c r="AI393" s="48"/>
      <c r="AJ393" s="48"/>
      <c r="AK393" s="48"/>
      <c r="AL393" s="48"/>
      <c r="AM393" s="48"/>
      <c r="AN393" s="48"/>
      <c r="AO393" s="48"/>
      <c r="AP393" s="48"/>
      <c r="AQ393" s="48"/>
      <c r="AR393" s="48"/>
      <c r="AS393" s="48"/>
      <c r="AT393" s="48"/>
    </row>
    <row r="394" spans="1:46" ht="7.5" customHeight="1" x14ac:dyDescent="0.3">
      <c r="B394" s="84"/>
      <c r="C394" s="84"/>
      <c r="D394" s="84"/>
      <c r="E394" s="47"/>
      <c r="F394" s="47"/>
      <c r="G394" s="47"/>
      <c r="H394" s="47"/>
      <c r="J394" s="6"/>
      <c r="P394" s="42"/>
      <c r="R394" s="6"/>
      <c r="S394" s="6"/>
      <c r="T394" s="38"/>
      <c r="U394" s="6"/>
      <c r="V394" s="45"/>
      <c r="W394" s="43"/>
      <c r="X394" s="27"/>
      <c r="Y394" s="27"/>
      <c r="Z394" s="27"/>
      <c r="AA394" s="64"/>
      <c r="AB394" s="64"/>
      <c r="AH394" s="55"/>
      <c r="AI394" s="48"/>
      <c r="AJ394" s="48"/>
      <c r="AK394" s="48"/>
      <c r="AL394" s="48"/>
      <c r="AM394" s="48"/>
      <c r="AN394" s="48"/>
      <c r="AO394" s="48"/>
      <c r="AP394" s="48"/>
      <c r="AQ394" s="48"/>
      <c r="AR394" s="48"/>
      <c r="AS394" s="48"/>
      <c r="AT394" s="48"/>
    </row>
    <row r="395" spans="1:46" ht="9" hidden="1" customHeight="1" x14ac:dyDescent="0.25">
      <c r="A395" s="177" t="s">
        <v>218</v>
      </c>
      <c r="J395" s="6"/>
      <c r="L395" s="75"/>
      <c r="M395" s="75"/>
      <c r="N395" s="75"/>
      <c r="P395" s="53"/>
      <c r="R395" s="53"/>
      <c r="S395" s="8"/>
      <c r="T395" s="8"/>
      <c r="U395" s="8"/>
      <c r="V395" s="8"/>
      <c r="W395" s="26"/>
      <c r="Y395" s="26"/>
      <c r="Z395" s="26"/>
      <c r="AD395" s="8"/>
      <c r="AE395" s="27"/>
      <c r="AH395" s="48"/>
      <c r="AI395" s="48"/>
      <c r="AJ395" s="48"/>
      <c r="AK395" s="48"/>
      <c r="AL395" s="48"/>
      <c r="AM395" s="48"/>
      <c r="AN395" s="48"/>
      <c r="AO395" s="48"/>
      <c r="AP395" s="48"/>
      <c r="AQ395" s="48"/>
      <c r="AR395" s="48"/>
      <c r="AS395" s="48"/>
      <c r="AT395" s="48"/>
    </row>
    <row r="396" spans="1:46" ht="9" customHeight="1" x14ac:dyDescent="0.25">
      <c r="J396" s="6"/>
      <c r="L396" s="75"/>
      <c r="M396" s="75"/>
      <c r="N396" s="75"/>
      <c r="P396" s="53"/>
      <c r="R396" s="53"/>
      <c r="S396" s="8"/>
      <c r="T396" s="8"/>
      <c r="U396" s="8"/>
      <c r="V396" s="8"/>
      <c r="W396" s="26"/>
      <c r="Y396" s="26"/>
      <c r="Z396" s="26"/>
      <c r="AD396" s="8"/>
      <c r="AE396" s="27"/>
      <c r="AH396" s="48"/>
      <c r="AI396" s="48"/>
      <c r="AJ396" s="48"/>
      <c r="AK396" s="48"/>
      <c r="AL396" s="48"/>
      <c r="AM396" s="48"/>
      <c r="AN396" s="48"/>
      <c r="AO396" s="48"/>
      <c r="AP396" s="48"/>
      <c r="AQ396" s="48"/>
      <c r="AR396" s="48"/>
      <c r="AS396" s="48"/>
      <c r="AT396" s="48"/>
    </row>
    <row r="397" spans="1:46" ht="23.25" customHeight="1" collapsed="1" x14ac:dyDescent="0.25">
      <c r="A397" s="177" t="s">
        <v>224</v>
      </c>
      <c r="B397" s="132" t="s">
        <v>225</v>
      </c>
      <c r="C397" s="133"/>
      <c r="D397" s="133"/>
      <c r="E397" s="133"/>
      <c r="F397" s="134"/>
      <c r="G397" s="133"/>
      <c r="H397" s="133"/>
      <c r="I397" s="133"/>
      <c r="J397" s="135"/>
      <c r="K397" s="133"/>
      <c r="L397" s="136"/>
      <c r="M397" s="136"/>
      <c r="N397" s="137"/>
      <c r="P397" s="53"/>
      <c r="R397" s="53"/>
      <c r="S397" s="8"/>
      <c r="T397" s="8"/>
      <c r="U397" s="8"/>
      <c r="V397" s="8"/>
      <c r="W397" s="26"/>
      <c r="Y397" s="26"/>
      <c r="Z397" s="26"/>
      <c r="AD397" s="8"/>
      <c r="AE397" s="27"/>
      <c r="AH397" s="48"/>
      <c r="AI397" s="48"/>
      <c r="AJ397" s="48"/>
      <c r="AK397" s="48"/>
      <c r="AL397" s="48"/>
      <c r="AM397" s="48"/>
      <c r="AN397" s="48"/>
      <c r="AO397" s="48"/>
      <c r="AP397" s="48"/>
      <c r="AQ397" s="48"/>
      <c r="AR397" s="48"/>
      <c r="AS397" s="48"/>
      <c r="AT397" s="48"/>
    </row>
    <row r="398" spans="1:46" ht="9.75" customHeight="1" x14ac:dyDescent="0.25">
      <c r="A398" s="177" t="s">
        <v>224</v>
      </c>
      <c r="B398" s="138"/>
      <c r="J398" s="6"/>
      <c r="L398" s="75"/>
      <c r="M398" s="75"/>
      <c r="N398" s="139"/>
      <c r="P398" s="53"/>
      <c r="R398" s="53"/>
      <c r="S398" s="8"/>
      <c r="T398" s="8"/>
      <c r="U398" s="8"/>
      <c r="V398" s="8"/>
      <c r="W398" s="26"/>
      <c r="Y398" s="26"/>
      <c r="Z398" s="26"/>
      <c r="AD398" s="8"/>
      <c r="AE398" s="27"/>
      <c r="AH398" s="48"/>
      <c r="AI398" s="48"/>
      <c r="AJ398" s="48"/>
      <c r="AK398" s="48"/>
      <c r="AL398" s="48"/>
      <c r="AM398" s="48"/>
      <c r="AN398" s="48"/>
      <c r="AO398" s="48"/>
      <c r="AP398" s="48"/>
      <c r="AQ398" s="48"/>
      <c r="AR398" s="48"/>
      <c r="AS398" s="48"/>
      <c r="AT398" s="48"/>
    </row>
    <row r="399" spans="1:46" ht="20.25" customHeight="1" x14ac:dyDescent="0.25">
      <c r="A399" s="177" t="s">
        <v>224</v>
      </c>
      <c r="B399" s="758" t="s">
        <v>226</v>
      </c>
      <c r="C399" s="759"/>
      <c r="D399" s="759"/>
      <c r="E399" s="759"/>
      <c r="F399" s="759"/>
      <c r="G399" s="759"/>
      <c r="H399" s="759"/>
      <c r="I399" s="759"/>
      <c r="J399" s="759"/>
      <c r="K399" s="759"/>
      <c r="L399" s="759"/>
      <c r="M399" s="759"/>
      <c r="N399" s="760"/>
      <c r="P399" s="62"/>
      <c r="Q399" s="63"/>
      <c r="R399" s="61"/>
      <c r="S399" s="757"/>
      <c r="T399" s="757"/>
      <c r="U399" s="757"/>
      <c r="V399" s="757"/>
      <c r="W399" s="26"/>
      <c r="AD399" s="8"/>
      <c r="AE399" s="44"/>
      <c r="AH399" s="48"/>
      <c r="AI399" s="48"/>
      <c r="AJ399" s="48"/>
      <c r="AK399" s="48"/>
      <c r="AL399" s="48"/>
      <c r="AM399" s="48"/>
      <c r="AN399" s="48"/>
      <c r="AO399" s="48"/>
      <c r="AP399" s="48"/>
      <c r="AQ399" s="48"/>
      <c r="AR399" s="48"/>
      <c r="AS399" s="48"/>
      <c r="AT399" s="48"/>
    </row>
    <row r="400" spans="1:46" ht="19.5" customHeight="1" x14ac:dyDescent="0.25">
      <c r="A400" s="177" t="s">
        <v>224</v>
      </c>
      <c r="B400" s="761"/>
      <c r="C400" s="762"/>
      <c r="D400" s="762"/>
      <c r="E400" s="762"/>
      <c r="F400" s="762"/>
      <c r="G400" s="762"/>
      <c r="H400" s="762"/>
      <c r="I400" s="762"/>
      <c r="J400" s="762"/>
      <c r="K400" s="762"/>
      <c r="L400" s="762"/>
      <c r="M400" s="762"/>
      <c r="N400" s="763"/>
      <c r="P400" s="53"/>
      <c r="U400" s="584"/>
      <c r="V400" s="584"/>
      <c r="W400" s="26"/>
      <c r="AD400" s="8"/>
      <c r="AH400" s="48"/>
      <c r="AI400" s="48"/>
      <c r="AJ400" s="48"/>
      <c r="AK400" s="48"/>
      <c r="AL400" s="48"/>
      <c r="AM400" s="48"/>
      <c r="AN400" s="48"/>
      <c r="AO400" s="48"/>
      <c r="AP400" s="48"/>
      <c r="AQ400" s="48"/>
      <c r="AR400" s="48"/>
      <c r="AS400" s="48"/>
      <c r="AT400" s="48"/>
    </row>
    <row r="401" spans="1:46" ht="18" customHeight="1" x14ac:dyDescent="0.25">
      <c r="A401" s="177" t="s">
        <v>224</v>
      </c>
      <c r="B401" s="764"/>
      <c r="C401" s="762"/>
      <c r="D401" s="762"/>
      <c r="E401" s="762"/>
      <c r="F401" s="762"/>
      <c r="G401" s="762"/>
      <c r="H401" s="762"/>
      <c r="I401" s="762"/>
      <c r="J401" s="762"/>
      <c r="K401" s="762"/>
      <c r="L401" s="762"/>
      <c r="M401" s="762"/>
      <c r="N401" s="763"/>
      <c r="P401" s="62"/>
      <c r="Q401" s="63"/>
      <c r="R401" s="61"/>
      <c r="S401" s="757"/>
      <c r="T401" s="757"/>
      <c r="U401" s="757"/>
      <c r="V401" s="757"/>
      <c r="W401" s="8"/>
      <c r="AD401" s="8"/>
      <c r="AE401" s="47"/>
      <c r="AH401" s="48"/>
      <c r="AI401" s="48"/>
      <c r="AJ401" s="48"/>
      <c r="AK401" s="48"/>
      <c r="AL401" s="48"/>
      <c r="AM401" s="48"/>
      <c r="AN401" s="48"/>
      <c r="AO401" s="48"/>
      <c r="AP401" s="48"/>
      <c r="AQ401" s="48"/>
      <c r="AR401" s="48"/>
      <c r="AS401" s="48"/>
      <c r="AT401" s="48"/>
    </row>
    <row r="402" spans="1:46" ht="19.5" customHeight="1" x14ac:dyDescent="0.25">
      <c r="A402" s="177" t="s">
        <v>224</v>
      </c>
      <c r="B402" s="764"/>
      <c r="C402" s="762"/>
      <c r="D402" s="762"/>
      <c r="E402" s="762"/>
      <c r="F402" s="762"/>
      <c r="G402" s="762"/>
      <c r="H402" s="762"/>
      <c r="I402" s="762"/>
      <c r="J402" s="762"/>
      <c r="K402" s="762"/>
      <c r="L402" s="762"/>
      <c r="M402" s="762"/>
      <c r="N402" s="763"/>
      <c r="P402" s="346"/>
      <c r="R402" s="53"/>
      <c r="S402" s="683"/>
      <c r="T402" s="683"/>
      <c r="U402" s="683"/>
      <c r="V402" s="683"/>
      <c r="W402" s="47"/>
      <c r="AD402" s="47"/>
      <c r="AE402" s="47"/>
      <c r="AH402" s="48"/>
      <c r="AI402" s="48"/>
      <c r="AJ402" s="48"/>
      <c r="AK402" s="48"/>
      <c r="AL402" s="48"/>
      <c r="AM402" s="48"/>
      <c r="AN402" s="48"/>
      <c r="AO402" s="48"/>
      <c r="AP402" s="48"/>
      <c r="AQ402" s="48"/>
      <c r="AR402" s="48"/>
      <c r="AS402" s="48"/>
      <c r="AT402" s="48"/>
    </row>
    <row r="403" spans="1:46" ht="12.75" customHeight="1" x14ac:dyDescent="0.25">
      <c r="A403" s="177" t="s">
        <v>224</v>
      </c>
      <c r="B403" s="764"/>
      <c r="C403" s="762"/>
      <c r="D403" s="762"/>
      <c r="E403" s="762"/>
      <c r="F403" s="762"/>
      <c r="G403" s="762"/>
      <c r="H403" s="762"/>
      <c r="I403" s="762"/>
      <c r="J403" s="762"/>
      <c r="K403" s="762"/>
      <c r="L403" s="762"/>
      <c r="M403" s="762"/>
      <c r="N403" s="763"/>
      <c r="P403" s="62"/>
      <c r="Q403" s="63"/>
      <c r="R403" s="756"/>
      <c r="S403" s="756"/>
      <c r="T403" s="756"/>
      <c r="AH403" s="48"/>
      <c r="AI403" s="48"/>
      <c r="AJ403" s="48"/>
      <c r="AK403" s="48"/>
      <c r="AL403" s="48"/>
      <c r="AM403" s="48"/>
      <c r="AN403" s="48"/>
      <c r="AO403" s="48"/>
      <c r="AP403" s="48"/>
      <c r="AQ403" s="48"/>
      <c r="AR403" s="48"/>
      <c r="AS403" s="48"/>
      <c r="AT403" s="48"/>
    </row>
    <row r="404" spans="1:46" ht="15.75" customHeight="1" x14ac:dyDescent="0.25">
      <c r="A404" s="177" t="s">
        <v>224</v>
      </c>
      <c r="B404" s="764"/>
      <c r="C404" s="762"/>
      <c r="D404" s="762"/>
      <c r="E404" s="762"/>
      <c r="F404" s="762"/>
      <c r="G404" s="762"/>
      <c r="H404" s="762"/>
      <c r="I404" s="762"/>
      <c r="J404" s="762"/>
      <c r="K404" s="762"/>
      <c r="L404" s="762"/>
      <c r="M404" s="762"/>
      <c r="N404" s="763"/>
      <c r="P404" s="53"/>
      <c r="R404" s="756"/>
      <c r="S404" s="756"/>
      <c r="T404" s="756"/>
      <c r="AH404" s="48"/>
      <c r="AI404" s="48"/>
      <c r="AJ404" s="48"/>
      <c r="AK404" s="48"/>
      <c r="AL404" s="48"/>
      <c r="AM404" s="48"/>
      <c r="AN404" s="48"/>
      <c r="AO404" s="48"/>
      <c r="AP404" s="48"/>
      <c r="AQ404" s="48"/>
      <c r="AR404" s="48"/>
      <c r="AS404" s="48"/>
      <c r="AT404" s="48"/>
    </row>
    <row r="405" spans="1:46" ht="18" customHeight="1" x14ac:dyDescent="0.25">
      <c r="A405" s="177" t="s">
        <v>224</v>
      </c>
      <c r="B405" s="764"/>
      <c r="C405" s="762"/>
      <c r="D405" s="762"/>
      <c r="E405" s="762"/>
      <c r="F405" s="762"/>
      <c r="G405" s="762"/>
      <c r="H405" s="762"/>
      <c r="I405" s="762"/>
      <c r="J405" s="762"/>
      <c r="K405" s="762"/>
      <c r="L405" s="762"/>
      <c r="M405" s="762"/>
      <c r="N405" s="763"/>
      <c r="P405" s="62"/>
      <c r="Q405" s="63"/>
      <c r="R405" s="61"/>
      <c r="S405" s="757"/>
      <c r="T405" s="757"/>
      <c r="U405" s="757"/>
      <c r="V405" s="757"/>
      <c r="AH405" s="48"/>
      <c r="AI405" s="48"/>
      <c r="AJ405" s="48"/>
      <c r="AK405" s="48"/>
      <c r="AL405" s="48"/>
      <c r="AM405" s="48"/>
      <c r="AN405" s="48"/>
      <c r="AO405" s="48"/>
      <c r="AP405" s="48"/>
      <c r="AQ405" s="48"/>
      <c r="AR405" s="48"/>
      <c r="AS405" s="48"/>
      <c r="AT405" s="48"/>
    </row>
    <row r="406" spans="1:46" x14ac:dyDescent="0.25">
      <c r="A406" s="177" t="s">
        <v>224</v>
      </c>
      <c r="B406" s="765"/>
      <c r="C406" s="766"/>
      <c r="D406" s="766"/>
      <c r="E406" s="766"/>
      <c r="F406" s="766"/>
      <c r="G406" s="766"/>
      <c r="H406" s="766"/>
      <c r="I406" s="766"/>
      <c r="J406" s="766"/>
      <c r="K406" s="766"/>
      <c r="L406" s="766"/>
      <c r="M406" s="766"/>
      <c r="N406" s="767"/>
      <c r="P406" s="60"/>
      <c r="R406" s="8"/>
      <c r="U406" s="584"/>
      <c r="V406" s="584"/>
      <c r="W406" s="6"/>
      <c r="AD406" s="6"/>
      <c r="AH406" s="48"/>
      <c r="AI406" s="48"/>
      <c r="AJ406" s="48"/>
      <c r="AK406" s="48"/>
      <c r="AL406" s="48"/>
      <c r="AM406" s="48"/>
      <c r="AN406" s="48"/>
      <c r="AO406" s="48"/>
      <c r="AP406" s="48"/>
      <c r="AQ406" s="48"/>
      <c r="AR406" s="48"/>
      <c r="AS406" s="48"/>
      <c r="AT406" s="48"/>
    </row>
    <row r="407" spans="1:46" x14ac:dyDescent="0.25">
      <c r="B407" s="81"/>
      <c r="C407" s="81"/>
      <c r="D407" s="81"/>
      <c r="E407" s="81"/>
      <c r="F407" s="81"/>
      <c r="G407" s="81"/>
      <c r="H407" s="81"/>
      <c r="I407" s="81"/>
      <c r="J407" s="6"/>
      <c r="L407" s="76"/>
      <c r="M407" s="76"/>
      <c r="N407" s="76"/>
      <c r="P407" s="60"/>
      <c r="R407" s="8"/>
      <c r="U407" s="26"/>
      <c r="V407" s="26"/>
      <c r="W407" s="6"/>
      <c r="AD407" s="6"/>
      <c r="AH407" s="48"/>
      <c r="AI407" s="48"/>
      <c r="AJ407" s="48"/>
      <c r="AK407" s="48"/>
      <c r="AL407" s="48"/>
      <c r="AM407" s="48"/>
      <c r="AN407" s="48"/>
      <c r="AO407" s="48"/>
      <c r="AP407" s="48"/>
      <c r="AQ407" s="48"/>
      <c r="AR407" s="48"/>
      <c r="AS407" s="48"/>
      <c r="AT407" s="48"/>
    </row>
    <row r="408" spans="1:46" x14ac:dyDescent="0.25">
      <c r="B408" s="81"/>
      <c r="C408" s="81"/>
      <c r="D408" s="81"/>
      <c r="E408" s="81"/>
      <c r="F408" s="81"/>
      <c r="G408" s="81"/>
      <c r="H408" s="81"/>
      <c r="I408" s="81"/>
      <c r="J408" s="6"/>
      <c r="L408" s="76"/>
      <c r="M408" s="76"/>
      <c r="N408" s="76"/>
      <c r="P408" s="60"/>
      <c r="R408" s="8"/>
      <c r="U408" s="26"/>
      <c r="V408" s="26"/>
      <c r="W408" s="6"/>
      <c r="AD408" s="6"/>
      <c r="AH408" s="48"/>
      <c r="AI408" s="48"/>
      <c r="AJ408" s="48"/>
      <c r="AK408" s="48"/>
      <c r="AL408" s="48"/>
      <c r="AM408" s="48"/>
      <c r="AN408" s="48"/>
      <c r="AO408" s="48"/>
      <c r="AP408" s="48"/>
      <c r="AQ408" s="48"/>
      <c r="AR408" s="48"/>
      <c r="AS408" s="48"/>
      <c r="AT408" s="48"/>
    </row>
    <row r="409" spans="1:46" ht="48" customHeight="1" x14ac:dyDescent="0.4">
      <c r="B409" s="550" t="s">
        <v>163</v>
      </c>
      <c r="C409" s="550"/>
      <c r="D409" s="550"/>
      <c r="E409" s="550"/>
      <c r="F409" s="550"/>
      <c r="H409" s="67"/>
      <c r="I409" s="67"/>
      <c r="J409" s="67"/>
      <c r="S409" s="27"/>
      <c r="T409" s="27"/>
      <c r="U409" s="27"/>
      <c r="W409" s="27"/>
    </row>
    <row r="410" spans="1:46" ht="26.25" customHeight="1" x14ac:dyDescent="0.25">
      <c r="B410" s="548" t="s">
        <v>164</v>
      </c>
      <c r="C410" s="549"/>
      <c r="D410" s="549"/>
      <c r="E410" s="549"/>
      <c r="F410" s="549"/>
      <c r="G410" s="549"/>
      <c r="H410" s="549"/>
      <c r="I410" s="549"/>
      <c r="J410" s="67"/>
      <c r="S410" s="27"/>
      <c r="T410" s="27"/>
      <c r="U410" s="27"/>
      <c r="W410" s="27"/>
    </row>
    <row r="411" spans="1:46" ht="13" x14ac:dyDescent="0.25">
      <c r="B411" s="24" t="s">
        <v>165</v>
      </c>
      <c r="H411" s="67"/>
      <c r="I411" s="67"/>
      <c r="J411" s="67"/>
      <c r="K411" s="38"/>
      <c r="P411" s="24"/>
      <c r="U411" s="27"/>
      <c r="V411" s="27"/>
      <c r="W411" s="27"/>
    </row>
    <row r="412" spans="1:46" ht="19.5" customHeight="1" x14ac:dyDescent="0.25">
      <c r="B412" s="521" t="s">
        <v>166</v>
      </c>
      <c r="C412" s="522"/>
      <c r="D412" s="522"/>
      <c r="E412" s="522"/>
      <c r="F412" s="522"/>
      <c r="G412" s="522"/>
      <c r="H412" s="522"/>
      <c r="I412" s="523"/>
      <c r="J412" s="67"/>
      <c r="K412" s="38"/>
      <c r="P412" s="524"/>
      <c r="Q412" s="524"/>
      <c r="R412" s="524"/>
      <c r="S412" s="524"/>
      <c r="T412" s="180"/>
      <c r="U412" s="27"/>
    </row>
    <row r="413" spans="1:46" ht="19.5" customHeight="1" x14ac:dyDescent="0.25">
      <c r="B413" s="508"/>
      <c r="C413" s="509"/>
      <c r="D413" s="509"/>
      <c r="E413" s="509"/>
      <c r="F413" s="509"/>
      <c r="G413" s="509"/>
      <c r="H413" s="509"/>
      <c r="I413" s="510"/>
      <c r="J413" s="67"/>
      <c r="K413" s="38"/>
      <c r="U413" s="27"/>
      <c r="AG413" s="27"/>
      <c r="AH413" s="27"/>
    </row>
    <row r="414" spans="1:46" ht="19.5" customHeight="1" x14ac:dyDescent="0.25">
      <c r="B414" s="508"/>
      <c r="C414" s="509"/>
      <c r="D414" s="509"/>
      <c r="E414" s="509"/>
      <c r="F414" s="509"/>
      <c r="G414" s="509"/>
      <c r="H414" s="509"/>
      <c r="I414" s="510"/>
      <c r="K414" s="38"/>
      <c r="U414" s="27"/>
      <c r="X414" s="504"/>
      <c r="Y414" s="504"/>
      <c r="Z414" s="504"/>
      <c r="AA414" s="504"/>
      <c r="AB414" s="504"/>
      <c r="AG414" s="27"/>
      <c r="AH414" s="27"/>
    </row>
    <row r="415" spans="1:46" ht="19.5" customHeight="1" x14ac:dyDescent="0.25">
      <c r="B415" s="525"/>
      <c r="C415" s="525"/>
      <c r="D415" s="525"/>
      <c r="E415" s="525"/>
      <c r="F415" s="525"/>
      <c r="G415" s="525"/>
      <c r="H415" s="525"/>
      <c r="I415" s="525"/>
      <c r="K415" s="38"/>
      <c r="U415" s="27"/>
      <c r="X415" s="504"/>
      <c r="Y415" s="504"/>
      <c r="Z415" s="504"/>
      <c r="AA415" s="504"/>
      <c r="AB415" s="504"/>
      <c r="AG415" s="27"/>
      <c r="AH415" s="27"/>
    </row>
    <row r="416" spans="1:46" ht="12.75" customHeight="1" x14ac:dyDescent="0.25">
      <c r="J416" s="6"/>
      <c r="P416" s="6"/>
      <c r="Q416" s="6"/>
      <c r="R416" s="6"/>
      <c r="S416" s="6"/>
      <c r="T416" s="6"/>
      <c r="U416" s="27"/>
      <c r="X416" s="504"/>
      <c r="Y416" s="504"/>
      <c r="Z416" s="504"/>
      <c r="AA416" s="504"/>
      <c r="AB416" s="504"/>
      <c r="AG416" s="27"/>
      <c r="AH416" s="27"/>
    </row>
    <row r="417" spans="2:34" ht="19.5" customHeight="1" x14ac:dyDescent="0.25">
      <c r="B417" s="24" t="s">
        <v>167</v>
      </c>
      <c r="P417" s="24"/>
      <c r="U417" s="27"/>
      <c r="X417" s="504"/>
      <c r="Y417" s="504"/>
      <c r="Z417" s="504"/>
      <c r="AA417" s="504"/>
      <c r="AB417" s="504"/>
      <c r="AG417" s="27"/>
      <c r="AH417" s="27"/>
    </row>
    <row r="418" spans="2:34" ht="19.5" customHeight="1" x14ac:dyDescent="0.25">
      <c r="B418" s="526" t="s">
        <v>168</v>
      </c>
      <c r="C418" s="526"/>
      <c r="D418" s="526"/>
      <c r="E418" s="526"/>
      <c r="F418" s="526"/>
      <c r="G418" s="526"/>
      <c r="H418" s="526"/>
      <c r="I418" s="526"/>
      <c r="P418" s="524"/>
      <c r="Q418" s="524"/>
      <c r="R418" s="524"/>
      <c r="S418" s="524"/>
      <c r="T418" s="180"/>
      <c r="U418" s="27"/>
      <c r="X418" s="504"/>
      <c r="Y418" s="504"/>
      <c r="Z418" s="504"/>
      <c r="AA418" s="504"/>
      <c r="AB418" s="504"/>
    </row>
    <row r="419" spans="2:34" ht="19.5" customHeight="1" x14ac:dyDescent="0.25">
      <c r="B419" s="525"/>
      <c r="C419" s="525"/>
      <c r="D419" s="525"/>
      <c r="E419" s="525"/>
      <c r="F419" s="525"/>
      <c r="G419" s="525"/>
      <c r="H419" s="525"/>
      <c r="I419" s="525"/>
      <c r="U419" s="27"/>
      <c r="X419" s="504"/>
      <c r="Y419" s="504"/>
      <c r="Z419" s="504"/>
      <c r="AA419" s="504"/>
      <c r="AB419" s="504"/>
      <c r="AG419" s="27"/>
      <c r="AH419" s="27"/>
    </row>
    <row r="420" spans="2:34" ht="19.5" customHeight="1" x14ac:dyDescent="0.25">
      <c r="B420" s="525"/>
      <c r="C420" s="525"/>
      <c r="D420" s="525"/>
      <c r="E420" s="525"/>
      <c r="F420" s="525"/>
      <c r="G420" s="525"/>
      <c r="H420" s="525"/>
      <c r="I420" s="525"/>
      <c r="U420" s="27"/>
      <c r="X420" s="504"/>
      <c r="Y420" s="504"/>
      <c r="Z420" s="504"/>
      <c r="AA420" s="504"/>
      <c r="AB420" s="504"/>
      <c r="AG420" s="27"/>
      <c r="AH420" s="27"/>
    </row>
    <row r="421" spans="2:34" ht="19.5" customHeight="1" x14ac:dyDescent="0.25">
      <c r="B421" s="525"/>
      <c r="C421" s="525"/>
      <c r="D421" s="525"/>
      <c r="E421" s="525"/>
      <c r="F421" s="525"/>
      <c r="G421" s="525"/>
      <c r="H421" s="525"/>
      <c r="I421" s="525"/>
      <c r="U421" s="27"/>
      <c r="X421" s="504"/>
      <c r="Y421" s="504"/>
      <c r="Z421" s="504"/>
      <c r="AA421" s="504"/>
      <c r="AB421" s="504"/>
      <c r="AG421" s="27"/>
      <c r="AH421" s="27"/>
    </row>
    <row r="422" spans="2:34" ht="19.5" customHeight="1" x14ac:dyDescent="0.25">
      <c r="U422" s="27"/>
      <c r="X422" s="504"/>
      <c r="Y422" s="504"/>
      <c r="Z422" s="504"/>
      <c r="AA422" s="504"/>
      <c r="AB422" s="504"/>
      <c r="AG422" s="27"/>
      <c r="AH422" s="27"/>
    </row>
    <row r="423" spans="2:34" ht="19.5" customHeight="1" x14ac:dyDescent="0.25">
      <c r="B423" s="24" t="s">
        <v>169</v>
      </c>
      <c r="P423" s="24"/>
      <c r="U423" s="27"/>
      <c r="X423" s="504"/>
      <c r="Y423" s="504"/>
      <c r="Z423" s="504"/>
      <c r="AA423" s="504"/>
      <c r="AB423" s="504"/>
      <c r="AG423" s="27"/>
      <c r="AH423" s="27"/>
    </row>
    <row r="424" spans="2:34" ht="19.5" customHeight="1" x14ac:dyDescent="0.25">
      <c r="B424" s="526" t="s">
        <v>170</v>
      </c>
      <c r="C424" s="526"/>
      <c r="D424" s="526"/>
      <c r="E424" s="526"/>
      <c r="F424" s="526"/>
      <c r="G424" s="526"/>
      <c r="H424" s="526"/>
      <c r="I424" s="526"/>
      <c r="P424" s="547"/>
      <c r="Q424" s="547"/>
      <c r="R424" s="547"/>
      <c r="S424" s="547"/>
      <c r="T424" s="180"/>
      <c r="U424" s="27"/>
      <c r="X424" s="504"/>
      <c r="Y424" s="504"/>
      <c r="Z424" s="504"/>
      <c r="AA424" s="504"/>
      <c r="AB424" s="504"/>
    </row>
    <row r="425" spans="2:34" ht="19.5" customHeight="1" x14ac:dyDescent="0.25">
      <c r="B425" s="525"/>
      <c r="C425" s="525"/>
      <c r="D425" s="525"/>
      <c r="E425" s="525"/>
      <c r="F425" s="525"/>
      <c r="G425" s="525"/>
      <c r="H425" s="525"/>
      <c r="I425" s="525"/>
      <c r="U425" s="27"/>
      <c r="X425" s="504"/>
      <c r="Y425" s="504"/>
      <c r="Z425" s="504"/>
      <c r="AA425" s="504"/>
      <c r="AB425" s="504"/>
      <c r="AG425" s="27"/>
      <c r="AH425" s="27"/>
    </row>
    <row r="426" spans="2:34" ht="19.5" customHeight="1" x14ac:dyDescent="0.25">
      <c r="B426" s="525"/>
      <c r="C426" s="525"/>
      <c r="D426" s="525"/>
      <c r="E426" s="525"/>
      <c r="F426" s="525"/>
      <c r="G426" s="525"/>
      <c r="H426" s="525"/>
      <c r="I426" s="525"/>
      <c r="U426" s="27"/>
      <c r="X426" s="504"/>
      <c r="Y426" s="504"/>
      <c r="Z426" s="504"/>
      <c r="AA426" s="504"/>
      <c r="AB426" s="504"/>
      <c r="AG426" s="27"/>
      <c r="AH426" s="27"/>
    </row>
    <row r="427" spans="2:34" ht="19.5" customHeight="1" x14ac:dyDescent="0.25">
      <c r="B427" s="525"/>
      <c r="C427" s="525"/>
      <c r="D427" s="525"/>
      <c r="E427" s="525"/>
      <c r="F427" s="525"/>
      <c r="G427" s="525"/>
      <c r="H427" s="525"/>
      <c r="I427" s="525"/>
      <c r="U427" s="27"/>
      <c r="X427" s="504"/>
      <c r="Y427" s="504"/>
      <c r="Z427" s="504"/>
      <c r="AA427" s="504"/>
      <c r="AB427" s="504"/>
      <c r="AG427" s="27"/>
      <c r="AH427" s="27"/>
    </row>
    <row r="428" spans="2:34" ht="19.5" customHeight="1" x14ac:dyDescent="0.25">
      <c r="B428" s="525"/>
      <c r="C428" s="525"/>
      <c r="D428" s="525"/>
      <c r="E428" s="525"/>
      <c r="F428" s="525"/>
      <c r="G428" s="525"/>
      <c r="H428" s="525"/>
      <c r="I428" s="525"/>
      <c r="U428" s="27"/>
      <c r="X428" s="504"/>
      <c r="Y428" s="504"/>
      <c r="Z428" s="504"/>
      <c r="AA428" s="504"/>
      <c r="AB428" s="504"/>
      <c r="AG428" s="27"/>
      <c r="AH428" s="27"/>
    </row>
    <row r="429" spans="2:34" ht="19.5" customHeight="1" x14ac:dyDescent="0.25">
      <c r="B429" s="525"/>
      <c r="C429" s="525"/>
      <c r="D429" s="525"/>
      <c r="E429" s="525"/>
      <c r="F429" s="525"/>
      <c r="G429" s="525"/>
      <c r="H429" s="525"/>
      <c r="I429" s="525"/>
      <c r="U429" s="27"/>
      <c r="X429" s="504"/>
      <c r="Y429" s="504"/>
      <c r="Z429" s="504"/>
      <c r="AA429" s="504"/>
      <c r="AB429" s="504"/>
      <c r="AG429" s="27"/>
      <c r="AH429" s="27"/>
    </row>
    <row r="430" spans="2:34" ht="17.25" customHeight="1" x14ac:dyDescent="0.25">
      <c r="B430" s="36"/>
      <c r="C430" s="36"/>
      <c r="D430" s="36"/>
      <c r="E430" s="36"/>
      <c r="F430" s="36"/>
      <c r="H430" s="30"/>
      <c r="I430" s="30"/>
      <c r="J430" s="30"/>
      <c r="P430" s="29"/>
      <c r="S430" s="27"/>
      <c r="T430" s="27"/>
      <c r="U430" s="27"/>
      <c r="X430" s="504"/>
      <c r="Y430" s="504"/>
      <c r="Z430" s="504"/>
      <c r="AA430" s="504"/>
      <c r="AB430" s="504"/>
      <c r="AG430" s="27"/>
      <c r="AH430" s="27"/>
    </row>
    <row r="431" spans="2:34" ht="19.5" customHeight="1" x14ac:dyDescent="0.25">
      <c r="B431" s="24" t="s">
        <v>171</v>
      </c>
      <c r="P431" s="24"/>
      <c r="U431" s="27"/>
      <c r="X431" s="504"/>
      <c r="Y431" s="504"/>
      <c r="Z431" s="504"/>
      <c r="AA431" s="504"/>
      <c r="AB431" s="504"/>
      <c r="AG431" s="27"/>
      <c r="AH431" s="27"/>
    </row>
    <row r="432" spans="2:34" ht="19.5" customHeight="1" x14ac:dyDescent="0.25">
      <c r="B432" s="526" t="s">
        <v>172</v>
      </c>
      <c r="C432" s="526"/>
      <c r="D432" s="526"/>
      <c r="E432" s="526"/>
      <c r="F432" s="526"/>
      <c r="G432" s="526"/>
      <c r="H432" s="526"/>
      <c r="I432" s="526"/>
      <c r="K432" s="38"/>
      <c r="P432" s="524"/>
      <c r="Q432" s="524"/>
      <c r="R432" s="524"/>
      <c r="S432" s="524"/>
      <c r="T432" s="180"/>
      <c r="U432" s="27"/>
      <c r="X432" s="504"/>
      <c r="Y432" s="504"/>
      <c r="Z432" s="504"/>
      <c r="AA432" s="504"/>
      <c r="AB432" s="504"/>
    </row>
    <row r="433" spans="2:34" ht="19.5" customHeight="1" x14ac:dyDescent="0.25">
      <c r="B433" s="525"/>
      <c r="C433" s="525"/>
      <c r="D433" s="525"/>
      <c r="E433" s="525"/>
      <c r="F433" s="525"/>
      <c r="G433" s="525"/>
      <c r="H433" s="525"/>
      <c r="I433" s="525"/>
      <c r="K433" s="38"/>
      <c r="U433" s="27"/>
      <c r="X433" s="504"/>
      <c r="Y433" s="504"/>
      <c r="Z433" s="504"/>
      <c r="AA433" s="504"/>
      <c r="AB433" s="504"/>
      <c r="AG433" s="27"/>
      <c r="AH433" s="27"/>
    </row>
    <row r="434" spans="2:34" ht="19.5" customHeight="1" x14ac:dyDescent="0.25">
      <c r="B434" s="525"/>
      <c r="C434" s="525"/>
      <c r="D434" s="525"/>
      <c r="E434" s="525"/>
      <c r="F434" s="525"/>
      <c r="G434" s="525"/>
      <c r="H434" s="525"/>
      <c r="I434" s="525"/>
      <c r="K434" s="38"/>
      <c r="U434" s="27"/>
      <c r="X434" s="504"/>
      <c r="Y434" s="504"/>
      <c r="Z434" s="504"/>
      <c r="AA434" s="504"/>
      <c r="AB434" s="504"/>
      <c r="AG434" s="27"/>
      <c r="AH434" s="27"/>
    </row>
    <row r="435" spans="2:34" ht="19.5" customHeight="1" x14ac:dyDescent="0.25">
      <c r="B435" s="525"/>
      <c r="C435" s="525"/>
      <c r="D435" s="525"/>
      <c r="E435" s="525"/>
      <c r="F435" s="525"/>
      <c r="G435" s="525"/>
      <c r="H435" s="525"/>
      <c r="I435" s="525"/>
      <c r="K435" s="38"/>
      <c r="U435" s="27"/>
      <c r="X435" s="504"/>
      <c r="Y435" s="504"/>
      <c r="Z435" s="504"/>
      <c r="AA435" s="504"/>
      <c r="AB435" s="504"/>
      <c r="AG435" s="27"/>
      <c r="AH435" s="27"/>
    </row>
    <row r="436" spans="2:34" ht="19.5" customHeight="1" x14ac:dyDescent="0.25">
      <c r="J436" s="6"/>
      <c r="P436" s="6"/>
      <c r="Q436" s="6"/>
      <c r="R436" s="6"/>
      <c r="S436" s="6"/>
      <c r="T436" s="6"/>
      <c r="U436" s="27"/>
      <c r="X436" s="504"/>
      <c r="Y436" s="504"/>
      <c r="Z436" s="504"/>
      <c r="AA436" s="504"/>
      <c r="AB436" s="504"/>
      <c r="AG436" s="27"/>
      <c r="AH436" s="27"/>
    </row>
    <row r="437" spans="2:34" ht="17.25" customHeight="1" x14ac:dyDescent="0.25">
      <c r="B437" s="24" t="s">
        <v>173</v>
      </c>
      <c r="C437" s="36"/>
      <c r="D437" s="36"/>
      <c r="E437" s="36"/>
      <c r="F437" s="36"/>
      <c r="H437" s="30"/>
      <c r="I437" s="30"/>
      <c r="J437" s="30"/>
      <c r="P437" s="29"/>
      <c r="S437" s="27"/>
      <c r="T437" s="27"/>
      <c r="U437" s="27"/>
      <c r="X437" s="504"/>
      <c r="Y437" s="504"/>
      <c r="Z437" s="504"/>
      <c r="AA437" s="504"/>
      <c r="AB437" s="504"/>
      <c r="AG437" s="27"/>
      <c r="AH437" s="27"/>
    </row>
    <row r="438" spans="2:34" s="1" customFormat="1" ht="43.9" customHeight="1" x14ac:dyDescent="0.25">
      <c r="B438" s="526" t="s">
        <v>174</v>
      </c>
      <c r="C438" s="526"/>
      <c r="D438" s="526"/>
      <c r="E438" s="526"/>
      <c r="F438" s="526"/>
      <c r="G438" s="526"/>
      <c r="H438" s="526"/>
      <c r="I438" s="526"/>
      <c r="X438" s="504"/>
      <c r="Y438" s="504"/>
      <c r="Z438" s="504"/>
      <c r="AA438" s="504"/>
      <c r="AB438" s="504"/>
    </row>
    <row r="439" spans="2:34" s="1" customFormat="1" ht="41.25" customHeight="1" x14ac:dyDescent="0.25">
      <c r="B439" s="528"/>
      <c r="C439" s="529"/>
      <c r="D439" s="529"/>
      <c r="E439" s="530"/>
      <c r="F439" s="530"/>
      <c r="G439" s="530"/>
      <c r="H439" s="530"/>
      <c r="I439" s="531"/>
      <c r="X439" s="504"/>
      <c r="Y439" s="504"/>
      <c r="Z439" s="504"/>
      <c r="AA439" s="504"/>
      <c r="AB439" s="504"/>
    </row>
    <row r="440" spans="2:34" s="1" customFormat="1" ht="41.25" customHeight="1" x14ac:dyDescent="0.25">
      <c r="B440" s="532"/>
      <c r="C440" s="533"/>
      <c r="D440" s="533"/>
      <c r="E440" s="534"/>
      <c r="F440" s="534"/>
      <c r="G440" s="534"/>
      <c r="H440" s="534"/>
      <c r="I440" s="535"/>
      <c r="X440" s="504"/>
      <c r="Y440" s="504"/>
      <c r="Z440" s="504"/>
      <c r="AA440" s="504"/>
      <c r="AB440" s="504"/>
    </row>
    <row r="441" spans="2:34" s="1" customFormat="1" ht="25.5" customHeight="1" x14ac:dyDescent="0.4">
      <c r="B441" s="536"/>
      <c r="C441" s="537"/>
      <c r="D441" s="537"/>
      <c r="E441" s="537"/>
      <c r="F441" s="537"/>
      <c r="G441" s="537"/>
      <c r="H441" s="537"/>
      <c r="I441" s="538"/>
      <c r="J441" s="16"/>
      <c r="K441" s="16"/>
      <c r="L441" s="16"/>
      <c r="M441" s="16"/>
      <c r="X441" s="504"/>
      <c r="Y441" s="504"/>
      <c r="Z441" s="504"/>
      <c r="AA441" s="504"/>
      <c r="AB441" s="504"/>
    </row>
    <row r="442" spans="2:34" ht="17.25" customHeight="1" x14ac:dyDescent="0.25">
      <c r="B442" s="36"/>
      <c r="C442" s="36"/>
      <c r="D442" s="36"/>
      <c r="E442" s="36"/>
      <c r="F442" s="36"/>
      <c r="H442" s="30"/>
      <c r="I442" s="30"/>
      <c r="J442" s="30"/>
      <c r="P442" s="29"/>
      <c r="S442" s="27"/>
      <c r="T442" s="27"/>
      <c r="U442" s="27"/>
      <c r="X442" s="504"/>
      <c r="Y442" s="504"/>
      <c r="Z442" s="504"/>
      <c r="AA442" s="504"/>
      <c r="AB442" s="504"/>
      <c r="AG442" s="27"/>
      <c r="AH442" s="27"/>
    </row>
    <row r="443" spans="2:34" ht="20.25" customHeight="1" x14ac:dyDescent="0.25">
      <c r="B443" s="539" t="s">
        <v>175</v>
      </c>
      <c r="C443" s="539"/>
      <c r="D443" s="539"/>
      <c r="E443" s="539"/>
      <c r="F443" s="539"/>
      <c r="P443" s="29"/>
      <c r="S443" s="27"/>
      <c r="T443" s="27"/>
      <c r="U443" s="27"/>
      <c r="X443" s="504"/>
      <c r="Y443" s="504"/>
      <c r="Z443" s="504"/>
      <c r="AA443" s="504"/>
      <c r="AB443" s="504"/>
      <c r="AG443" s="27"/>
      <c r="AH443" s="27"/>
    </row>
    <row r="444" spans="2:34" ht="33" customHeight="1" x14ac:dyDescent="0.25">
      <c r="B444" s="521" t="s">
        <v>176</v>
      </c>
      <c r="C444" s="540"/>
      <c r="D444" s="540"/>
      <c r="E444" s="540"/>
      <c r="F444" s="540"/>
      <c r="G444" s="540"/>
      <c r="H444" s="540"/>
      <c r="I444" s="540"/>
      <c r="J444" s="91"/>
      <c r="K444" s="81"/>
      <c r="L444" s="81"/>
      <c r="M444" s="81"/>
      <c r="N444" s="81"/>
      <c r="O444" s="27"/>
      <c r="P444" s="27"/>
      <c r="Q444" s="27"/>
      <c r="R444" s="27"/>
      <c r="S444" s="27"/>
      <c r="T444" s="27"/>
      <c r="U444" s="27"/>
      <c r="X444" s="504"/>
      <c r="Y444" s="504"/>
      <c r="Z444" s="504"/>
      <c r="AA444" s="504"/>
      <c r="AB444" s="504"/>
      <c r="AG444" s="27"/>
      <c r="AH444" s="27"/>
    </row>
    <row r="445" spans="2:34" ht="17.25" customHeight="1" x14ac:dyDescent="0.25">
      <c r="B445" s="541"/>
      <c r="C445" s="542"/>
      <c r="D445" s="542"/>
      <c r="E445" s="542"/>
      <c r="F445" s="542"/>
      <c r="G445" s="542"/>
      <c r="H445" s="542"/>
      <c r="I445" s="542"/>
      <c r="J445" s="92"/>
      <c r="K445" s="93"/>
      <c r="L445" s="93"/>
      <c r="M445" s="93"/>
      <c r="N445" s="93"/>
      <c r="O445" s="27"/>
      <c r="P445" s="27"/>
      <c r="Q445" s="27"/>
      <c r="R445" s="27"/>
      <c r="S445" s="27"/>
      <c r="T445" s="27"/>
      <c r="U445" s="27"/>
      <c r="X445" s="504"/>
      <c r="Y445" s="504"/>
      <c r="Z445" s="504"/>
      <c r="AA445" s="504"/>
      <c r="AB445" s="504"/>
      <c r="AG445" s="27"/>
      <c r="AH445" s="27"/>
    </row>
    <row r="446" spans="2:34" ht="12.75" customHeight="1" x14ac:dyDescent="0.25">
      <c r="B446" s="543"/>
      <c r="C446" s="544"/>
      <c r="D446" s="544"/>
      <c r="E446" s="544"/>
      <c r="F446" s="544"/>
      <c r="G446" s="544"/>
      <c r="H446" s="544"/>
      <c r="I446" s="544"/>
      <c r="J446" s="92"/>
      <c r="K446" s="93"/>
      <c r="L446" s="93"/>
      <c r="M446" s="93"/>
      <c r="N446" s="93"/>
      <c r="X446" s="504"/>
      <c r="Y446" s="504"/>
      <c r="Z446" s="504"/>
      <c r="AA446" s="504"/>
      <c r="AB446" s="504"/>
    </row>
    <row r="447" spans="2:34" ht="12.75" customHeight="1" x14ac:dyDescent="0.25">
      <c r="B447" s="543"/>
      <c r="C447" s="544"/>
      <c r="D447" s="544"/>
      <c r="E447" s="544"/>
      <c r="F447" s="544"/>
      <c r="G447" s="544"/>
      <c r="H447" s="544"/>
      <c r="I447" s="544"/>
      <c r="J447" s="92"/>
      <c r="K447" s="93"/>
      <c r="L447" s="93"/>
      <c r="M447" s="93"/>
      <c r="N447" s="93"/>
      <c r="X447" s="504"/>
      <c r="Y447" s="504"/>
      <c r="Z447" s="504"/>
      <c r="AA447" s="504"/>
      <c r="AB447" s="504"/>
    </row>
    <row r="448" spans="2:34" ht="12.75" customHeight="1" x14ac:dyDescent="0.25">
      <c r="B448" s="543"/>
      <c r="C448" s="544"/>
      <c r="D448" s="544"/>
      <c r="E448" s="544"/>
      <c r="F448" s="544"/>
      <c r="G448" s="544"/>
      <c r="H448" s="544"/>
      <c r="I448" s="544"/>
      <c r="J448" s="92"/>
      <c r="K448" s="93"/>
      <c r="L448" s="93"/>
      <c r="M448" s="93"/>
      <c r="N448" s="93"/>
      <c r="X448" s="504"/>
      <c r="Y448" s="504"/>
      <c r="Z448" s="504"/>
      <c r="AA448" s="504"/>
      <c r="AB448" s="504"/>
    </row>
    <row r="449" spans="2:28" ht="12.75" customHeight="1" x14ac:dyDescent="0.25">
      <c r="B449" s="543"/>
      <c r="C449" s="544"/>
      <c r="D449" s="544"/>
      <c r="E449" s="544"/>
      <c r="F449" s="544"/>
      <c r="G449" s="544"/>
      <c r="H449" s="544"/>
      <c r="I449" s="544"/>
      <c r="J449" s="92"/>
      <c r="K449" s="93"/>
      <c r="L449" s="93"/>
      <c r="M449" s="93"/>
      <c r="N449" s="93"/>
      <c r="X449" s="504"/>
      <c r="Y449" s="504"/>
      <c r="Z449" s="504"/>
      <c r="AA449" s="504"/>
      <c r="AB449" s="504"/>
    </row>
    <row r="450" spans="2:28" ht="12.75" customHeight="1" x14ac:dyDescent="0.25">
      <c r="B450" s="543"/>
      <c r="C450" s="544"/>
      <c r="D450" s="544"/>
      <c r="E450" s="544"/>
      <c r="F450" s="544"/>
      <c r="G450" s="544"/>
      <c r="H450" s="544"/>
      <c r="I450" s="544"/>
      <c r="J450" s="92"/>
      <c r="K450" s="93"/>
      <c r="L450" s="93"/>
      <c r="M450" s="93"/>
      <c r="N450" s="93"/>
      <c r="X450" s="504"/>
      <c r="Y450" s="504"/>
      <c r="Z450" s="504"/>
      <c r="AA450" s="504"/>
      <c r="AB450" s="504"/>
    </row>
    <row r="451" spans="2:28" ht="12.75" customHeight="1" x14ac:dyDescent="0.25">
      <c r="B451" s="543"/>
      <c r="C451" s="544"/>
      <c r="D451" s="544"/>
      <c r="E451" s="544"/>
      <c r="F451" s="544"/>
      <c r="G451" s="544"/>
      <c r="H451" s="544"/>
      <c r="I451" s="544"/>
      <c r="J451" s="87"/>
      <c r="K451" s="88"/>
      <c r="L451" s="88"/>
      <c r="M451" s="88"/>
      <c r="N451" s="88"/>
      <c r="X451" s="504"/>
      <c r="Y451" s="504"/>
      <c r="Z451" s="504"/>
      <c r="AA451" s="504"/>
      <c r="AB451" s="504"/>
    </row>
    <row r="452" spans="2:28" ht="12.75" customHeight="1" x14ac:dyDescent="0.25">
      <c r="B452" s="543"/>
      <c r="C452" s="544"/>
      <c r="D452" s="544"/>
      <c r="E452" s="544"/>
      <c r="F452" s="544"/>
      <c r="G452" s="544"/>
      <c r="H452" s="544"/>
      <c r="I452" s="544"/>
      <c r="J452" s="87"/>
      <c r="K452" s="88"/>
      <c r="L452" s="88"/>
      <c r="M452" s="88"/>
      <c r="N452" s="88"/>
      <c r="X452" s="504"/>
      <c r="Y452" s="504"/>
      <c r="Z452" s="504"/>
      <c r="AA452" s="504"/>
      <c r="AB452" s="504"/>
    </row>
    <row r="453" spans="2:28" ht="12.75" customHeight="1" x14ac:dyDescent="0.25">
      <c r="B453" s="543"/>
      <c r="C453" s="544"/>
      <c r="D453" s="544"/>
      <c r="E453" s="544"/>
      <c r="F453" s="544"/>
      <c r="G453" s="544"/>
      <c r="H453" s="544"/>
      <c r="I453" s="544"/>
      <c r="J453" s="87"/>
      <c r="K453" s="88"/>
      <c r="L453" s="88"/>
      <c r="M453" s="88"/>
      <c r="N453" s="88"/>
      <c r="X453" s="504"/>
      <c r="Y453" s="504"/>
      <c r="Z453" s="504"/>
      <c r="AA453" s="504"/>
      <c r="AB453" s="504"/>
    </row>
    <row r="454" spans="2:28" ht="15" customHeight="1" x14ac:dyDescent="0.25">
      <c r="B454" s="545"/>
      <c r="C454" s="546"/>
      <c r="D454" s="546"/>
      <c r="E454" s="546"/>
      <c r="F454" s="546"/>
      <c r="G454" s="546"/>
      <c r="H454" s="546"/>
      <c r="I454" s="546"/>
      <c r="J454" s="87"/>
      <c r="K454" s="88"/>
      <c r="L454" s="88"/>
      <c r="M454" s="88"/>
      <c r="N454" s="88"/>
      <c r="X454" s="504"/>
      <c r="Y454" s="504"/>
      <c r="Z454" s="504"/>
      <c r="AA454" s="504"/>
      <c r="AB454" s="504"/>
    </row>
    <row r="455" spans="2:28" x14ac:dyDescent="0.25">
      <c r="P455" s="38"/>
      <c r="X455" s="504"/>
      <c r="Y455" s="504"/>
      <c r="Z455" s="504"/>
      <c r="AA455" s="504"/>
      <c r="AB455" s="504"/>
    </row>
    <row r="456" spans="2:28" ht="15" customHeight="1" x14ac:dyDescent="0.25">
      <c r="B456" s="24" t="s">
        <v>177</v>
      </c>
      <c r="M456" s="24"/>
      <c r="P456" s="24" t="s">
        <v>178</v>
      </c>
      <c r="X456" s="504"/>
      <c r="Y456" s="504"/>
      <c r="Z456" s="504"/>
      <c r="AA456" s="504"/>
      <c r="AB456" s="504"/>
    </row>
    <row r="457" spans="2:28" ht="19.5" customHeight="1" x14ac:dyDescent="0.25">
      <c r="B457" s="526" t="s">
        <v>179</v>
      </c>
      <c r="C457" s="526"/>
      <c r="D457" s="526"/>
      <c r="E457" s="526"/>
      <c r="F457" s="526"/>
      <c r="G457" s="526"/>
      <c r="H457" s="526"/>
      <c r="I457" s="526"/>
      <c r="P457" s="521" t="s">
        <v>180</v>
      </c>
      <c r="Q457" s="522"/>
      <c r="R457" s="522"/>
      <c r="S457" s="522"/>
      <c r="T457" s="522"/>
      <c r="U457" s="522"/>
      <c r="V457" s="522"/>
      <c r="W457" s="527"/>
      <c r="X457" s="504"/>
      <c r="Y457" s="504"/>
      <c r="Z457" s="504"/>
      <c r="AA457" s="504"/>
      <c r="AB457" s="504"/>
    </row>
    <row r="458" spans="2:28" ht="19.5" customHeight="1" x14ac:dyDescent="0.25">
      <c r="B458" s="525"/>
      <c r="C458" s="525"/>
      <c r="D458" s="525"/>
      <c r="E458" s="525"/>
      <c r="F458" s="525"/>
      <c r="G458" s="525"/>
      <c r="H458" s="525"/>
      <c r="I458" s="525"/>
      <c r="O458" s="45"/>
      <c r="P458" s="492"/>
      <c r="Q458" s="493"/>
      <c r="R458" s="493"/>
      <c r="S458" s="493"/>
      <c r="T458" s="493"/>
      <c r="U458" s="493"/>
      <c r="V458" s="493"/>
      <c r="W458" s="494"/>
      <c r="X458" s="504"/>
      <c r="Y458" s="504"/>
      <c r="Z458" s="504"/>
      <c r="AA458" s="504"/>
      <c r="AB458" s="504"/>
    </row>
    <row r="459" spans="2:28" ht="19.5" customHeight="1" x14ac:dyDescent="0.25">
      <c r="B459" s="525"/>
      <c r="C459" s="525"/>
      <c r="D459" s="525"/>
      <c r="E459" s="525"/>
      <c r="F459" s="525"/>
      <c r="G459" s="525"/>
      <c r="H459" s="525"/>
      <c r="I459" s="525"/>
      <c r="P459" s="492"/>
      <c r="Q459" s="493"/>
      <c r="R459" s="493"/>
      <c r="S459" s="493"/>
      <c r="T459" s="493"/>
      <c r="U459" s="493"/>
      <c r="V459" s="493"/>
      <c r="W459" s="494"/>
      <c r="X459" s="504"/>
      <c r="Y459" s="504"/>
      <c r="Z459" s="504"/>
      <c r="AA459" s="504"/>
      <c r="AB459" s="504"/>
    </row>
    <row r="460" spans="2:28" ht="19.5" customHeight="1" x14ac:dyDescent="0.25">
      <c r="B460" s="508"/>
      <c r="C460" s="509"/>
      <c r="D460" s="509"/>
      <c r="E460" s="509"/>
      <c r="F460" s="509"/>
      <c r="G460" s="509"/>
      <c r="H460" s="509"/>
      <c r="I460" s="510"/>
      <c r="P460" s="492"/>
      <c r="Q460" s="493"/>
      <c r="R460" s="493"/>
      <c r="S460" s="493"/>
      <c r="T460" s="493"/>
      <c r="U460" s="493"/>
      <c r="V460" s="493"/>
      <c r="W460" s="494"/>
      <c r="X460" s="504"/>
      <c r="Y460" s="504"/>
      <c r="Z460" s="504"/>
      <c r="AA460" s="504"/>
      <c r="AB460" s="504"/>
    </row>
    <row r="461" spans="2:28" ht="19.5" customHeight="1" x14ac:dyDescent="0.25">
      <c r="B461" s="24"/>
      <c r="P461" s="31"/>
      <c r="Q461" s="31"/>
      <c r="R461" s="31"/>
      <c r="S461" s="31"/>
      <c r="T461" s="31"/>
      <c r="U461" s="31"/>
      <c r="X461" s="504"/>
      <c r="Y461" s="504"/>
      <c r="Z461" s="504"/>
      <c r="AA461" s="504"/>
      <c r="AB461" s="504"/>
    </row>
    <row r="462" spans="2:28" x14ac:dyDescent="0.25">
      <c r="P462" s="38"/>
      <c r="X462" s="504"/>
      <c r="Y462" s="504"/>
      <c r="Z462" s="504"/>
      <c r="AA462" s="504"/>
      <c r="AB462" s="504"/>
    </row>
    <row r="463" spans="2:28" ht="19.5" customHeight="1" x14ac:dyDescent="0.25">
      <c r="B463" s="24"/>
      <c r="H463" s="24"/>
      <c r="R463" s="28"/>
      <c r="U463" s="71"/>
      <c r="X463" s="504"/>
      <c r="Y463" s="504"/>
      <c r="Z463" s="504"/>
      <c r="AA463" s="504"/>
      <c r="AB463" s="504"/>
    </row>
    <row r="464" spans="2:28" ht="19.5" customHeight="1" x14ac:dyDescent="0.25">
      <c r="B464" s="24"/>
      <c r="H464" s="24"/>
      <c r="P464" s="511" t="s">
        <v>181</v>
      </c>
      <c r="Q464" s="512"/>
      <c r="R464" s="512"/>
      <c r="S464" s="512"/>
      <c r="T464" s="512"/>
      <c r="U464" s="512"/>
      <c r="V464" s="512"/>
      <c r="W464" s="513"/>
      <c r="X464" s="68"/>
      <c r="Y464" s="68"/>
      <c r="Z464" s="68"/>
      <c r="AA464" s="68"/>
      <c r="AB464" s="68"/>
    </row>
    <row r="465" spans="2:46" ht="21" customHeight="1" x14ac:dyDescent="0.25">
      <c r="M465" s="38"/>
      <c r="P465" s="514"/>
      <c r="Q465" s="515"/>
      <c r="R465" s="515"/>
      <c r="S465" s="515"/>
      <c r="T465" s="515"/>
      <c r="U465" s="515"/>
      <c r="V465" s="515"/>
      <c r="W465" s="516"/>
      <c r="X465" s="24"/>
      <c r="Y465" s="24"/>
      <c r="Z465" s="24"/>
      <c r="AA465" s="24"/>
      <c r="AB465" s="24"/>
      <c r="AC465" s="24"/>
      <c r="AD465" s="24"/>
      <c r="AE465" s="24"/>
      <c r="AF465" s="24"/>
      <c r="AG465" s="24"/>
      <c r="AH465" s="49"/>
      <c r="AI465" s="49"/>
      <c r="AJ465" s="49"/>
      <c r="AK465" s="49"/>
      <c r="AL465" s="49"/>
      <c r="AM465" s="49"/>
      <c r="AN465" s="49"/>
      <c r="AO465" s="49"/>
      <c r="AP465" s="49"/>
      <c r="AQ465" s="49"/>
      <c r="AR465" s="49"/>
      <c r="AS465" s="49"/>
      <c r="AT465" s="48"/>
    </row>
    <row r="466" spans="2:46" ht="51" customHeight="1" x14ac:dyDescent="0.25">
      <c r="B466" s="517" t="s">
        <v>182</v>
      </c>
      <c r="C466" s="518"/>
      <c r="D466" s="518"/>
      <c r="E466" s="518"/>
      <c r="F466" s="518"/>
      <c r="G466" s="518"/>
      <c r="H466" s="518"/>
      <c r="I466" s="519"/>
      <c r="P466" s="520" t="str">
        <f>"Leverantören intygar att avropssvaret är giltigt minst den tid som avropande organisation angett ovan. "&amp;CHAR(10)&amp;"("&amp;TEXT(D34,"ÅÅÅÅ-MM-DD")&amp;")"</f>
        <v>Leverantören intygar att avropssvaret är giltigt minst den tid som avropande organisation angett ovan. 
(1900-01-00)</v>
      </c>
      <c r="Q466" s="520"/>
      <c r="R466" s="520"/>
      <c r="S466" s="520"/>
      <c r="T466" s="520"/>
      <c r="U466" s="520"/>
      <c r="V466" s="520"/>
      <c r="W466" s="520"/>
      <c r="X466" s="24"/>
      <c r="Y466" s="24"/>
      <c r="Z466" s="24"/>
      <c r="AA466" s="24"/>
      <c r="AB466" s="24"/>
      <c r="AC466" s="24"/>
      <c r="AD466" s="24"/>
      <c r="AE466" s="24"/>
      <c r="AF466" s="24"/>
      <c r="AG466" s="24"/>
      <c r="AH466" s="49"/>
      <c r="AI466" s="49"/>
      <c r="AJ466" s="49"/>
      <c r="AK466" s="49"/>
      <c r="AL466" s="49"/>
      <c r="AM466" s="49"/>
      <c r="AN466" s="49"/>
      <c r="AO466" s="49"/>
      <c r="AP466" s="49"/>
      <c r="AQ466" s="49"/>
      <c r="AR466" s="49"/>
      <c r="AS466" s="49"/>
      <c r="AT466" s="48"/>
    </row>
    <row r="467" spans="2:46" ht="21" customHeight="1" x14ac:dyDescent="0.25">
      <c r="B467" s="72"/>
      <c r="P467" s="521" t="s">
        <v>183</v>
      </c>
      <c r="Q467" s="522"/>
      <c r="R467" s="522"/>
      <c r="S467" s="522"/>
      <c r="T467" s="522"/>
      <c r="U467" s="522"/>
      <c r="V467" s="522"/>
      <c r="W467" s="523"/>
      <c r="X467" s="24"/>
      <c r="Y467" s="24"/>
      <c r="Z467" s="24"/>
      <c r="AA467" s="24"/>
      <c r="AB467" s="24"/>
      <c r="AC467" s="24"/>
      <c r="AD467" s="24"/>
      <c r="AE467" s="24"/>
      <c r="AF467" s="24"/>
      <c r="AG467" s="24"/>
      <c r="AH467" s="49"/>
      <c r="AI467" s="49"/>
      <c r="AJ467" s="49"/>
      <c r="AK467" s="49"/>
      <c r="AL467" s="49"/>
      <c r="AM467" s="49"/>
      <c r="AN467" s="49"/>
      <c r="AO467" s="49"/>
      <c r="AP467" s="49"/>
      <c r="AQ467" s="49"/>
      <c r="AR467" s="49"/>
      <c r="AS467" s="49"/>
      <c r="AT467" s="48"/>
    </row>
    <row r="468" spans="2:46" ht="21.75" customHeight="1" x14ac:dyDescent="0.25">
      <c r="B468" s="26"/>
      <c r="C468" s="26"/>
      <c r="D468" s="26"/>
      <c r="E468" s="26"/>
      <c r="F468" s="26"/>
      <c r="G468" s="26"/>
      <c r="H468" s="26"/>
      <c r="I468" s="26"/>
      <c r="J468" s="26"/>
      <c r="K468" s="26"/>
      <c r="L468" s="26"/>
      <c r="M468" s="26"/>
      <c r="P468" s="492"/>
      <c r="Q468" s="493"/>
      <c r="R468" s="493"/>
      <c r="S468" s="493"/>
      <c r="T468" s="493"/>
      <c r="U468" s="493"/>
      <c r="V468" s="493"/>
      <c r="W468" s="494"/>
      <c r="X468" s="32"/>
      <c r="Y468" s="32"/>
      <c r="Z468" s="32"/>
      <c r="AA468" s="32"/>
      <c r="AB468" s="32"/>
      <c r="AC468" s="32"/>
      <c r="AD468" s="32"/>
      <c r="AE468" s="32"/>
      <c r="AF468" s="32"/>
      <c r="AG468" s="32"/>
      <c r="AH468" s="48" t="b">
        <f>IF(P468=0,TRUE,FALSE)</f>
        <v>1</v>
      </c>
      <c r="AI468" s="50"/>
      <c r="AJ468" s="51"/>
      <c r="AK468" s="48"/>
      <c r="AL468" s="48"/>
      <c r="AM468" s="48"/>
      <c r="AN468" s="48"/>
      <c r="AO468" s="48"/>
      <c r="AP468" s="48"/>
      <c r="AQ468" s="48"/>
      <c r="AR468" s="48"/>
      <c r="AS468" s="48"/>
      <c r="AT468" s="48"/>
    </row>
    <row r="469" spans="2:46" ht="7.5" customHeight="1" x14ac:dyDescent="0.25">
      <c r="B469" s="26"/>
      <c r="C469" s="26"/>
      <c r="D469" s="26"/>
      <c r="E469" s="26"/>
      <c r="F469" s="26"/>
      <c r="G469" s="26"/>
      <c r="H469" s="26"/>
      <c r="I469" s="26"/>
      <c r="J469" s="26"/>
      <c r="K469" s="26"/>
      <c r="L469" s="26"/>
      <c r="M469" s="26"/>
      <c r="P469" s="33"/>
      <c r="Q469" s="33"/>
      <c r="R469" s="33"/>
      <c r="S469" s="33"/>
      <c r="T469" s="33"/>
      <c r="X469" s="34"/>
      <c r="Y469" s="34"/>
      <c r="Z469" s="34"/>
      <c r="AA469" s="34"/>
      <c r="AB469" s="34"/>
      <c r="AC469" s="34"/>
      <c r="AD469" s="34"/>
      <c r="AE469" s="34"/>
      <c r="AF469" s="34"/>
      <c r="AG469" s="34"/>
      <c r="AH469" s="52"/>
      <c r="AI469" s="52"/>
      <c r="AJ469" s="51"/>
      <c r="AK469" s="48"/>
      <c r="AL469" s="48"/>
      <c r="AM469" s="48"/>
      <c r="AN469" s="48"/>
      <c r="AO469" s="48"/>
      <c r="AP469" s="48"/>
      <c r="AQ469" s="48"/>
      <c r="AR469" s="48"/>
      <c r="AS469" s="48"/>
      <c r="AT469" s="48"/>
    </row>
    <row r="470" spans="2:46" ht="18" customHeight="1" x14ac:dyDescent="0.25">
      <c r="B470" s="26"/>
      <c r="C470" s="26"/>
      <c r="D470" s="26"/>
      <c r="E470" s="26"/>
      <c r="F470" s="26"/>
      <c r="G470" s="26"/>
      <c r="H470" s="26"/>
      <c r="I470" s="26"/>
      <c r="J470" s="26"/>
      <c r="K470" s="26"/>
      <c r="L470" s="26"/>
      <c r="M470" s="26"/>
      <c r="P470" s="495" t="s">
        <v>184</v>
      </c>
      <c r="Q470" s="496"/>
      <c r="R470" s="496"/>
      <c r="S470" s="496"/>
      <c r="T470" s="496"/>
      <c r="U470" s="496"/>
      <c r="V470" s="496"/>
      <c r="W470" s="497"/>
      <c r="X470" s="33"/>
      <c r="Y470" s="33"/>
      <c r="Z470" s="33"/>
      <c r="AA470" s="33"/>
      <c r="AB470" s="33"/>
      <c r="AC470" s="33"/>
      <c r="AD470" s="33"/>
      <c r="AE470" s="33"/>
      <c r="AF470" s="33"/>
      <c r="AG470" s="33"/>
      <c r="AH470" s="51"/>
      <c r="AI470" s="51"/>
      <c r="AJ470" s="51"/>
      <c r="AK470" s="48"/>
      <c r="AL470" s="48"/>
      <c r="AM470" s="48"/>
      <c r="AN470" s="48"/>
      <c r="AO470" s="48"/>
      <c r="AP470" s="48"/>
      <c r="AQ470" s="48"/>
      <c r="AR470" s="48"/>
      <c r="AS470" s="48"/>
      <c r="AT470" s="48"/>
    </row>
    <row r="471" spans="2:46" ht="14.25" customHeight="1" x14ac:dyDescent="0.25">
      <c r="B471" s="39"/>
      <c r="C471" s="39"/>
      <c r="D471" s="39"/>
      <c r="P471" s="498"/>
      <c r="Q471" s="499"/>
      <c r="R471" s="499"/>
      <c r="S471" s="499"/>
      <c r="T471" s="499"/>
      <c r="U471" s="499"/>
      <c r="V471" s="499"/>
      <c r="W471" s="500"/>
      <c r="X471" s="32"/>
      <c r="Y471" s="32"/>
      <c r="Z471" s="32"/>
      <c r="AA471" s="32"/>
      <c r="AB471" s="32"/>
      <c r="AC471" s="32"/>
      <c r="AD471" s="32"/>
      <c r="AE471" s="32"/>
      <c r="AF471" s="32"/>
      <c r="AG471" s="32"/>
      <c r="AH471" s="50"/>
      <c r="AI471" s="50"/>
      <c r="AJ471" s="51"/>
      <c r="AK471" s="48"/>
      <c r="AL471" s="48"/>
      <c r="AM471" s="48"/>
      <c r="AN471" s="48"/>
      <c r="AO471" s="48"/>
      <c r="AP471" s="48"/>
      <c r="AQ471" s="48"/>
      <c r="AR471" s="48"/>
      <c r="AS471" s="48"/>
      <c r="AT471" s="48"/>
    </row>
    <row r="472" spans="2:46" ht="26.25" customHeight="1" x14ac:dyDescent="0.25">
      <c r="B472" s="39"/>
      <c r="C472" s="39"/>
      <c r="D472" s="39"/>
      <c r="F472" s="38"/>
      <c r="P472" s="501"/>
      <c r="Q472" s="502"/>
      <c r="R472" s="502"/>
      <c r="S472" s="502"/>
      <c r="T472" s="502"/>
      <c r="U472" s="502"/>
      <c r="V472" s="502"/>
      <c r="W472" s="503"/>
      <c r="X472" s="34"/>
      <c r="Y472" s="34"/>
      <c r="Z472" s="34"/>
      <c r="AA472" s="34"/>
      <c r="AB472" s="34"/>
      <c r="AC472" s="34"/>
      <c r="AD472" s="34"/>
      <c r="AE472" s="34"/>
      <c r="AF472" s="34"/>
      <c r="AG472" s="34"/>
      <c r="AH472" s="48" t="b">
        <f>IF(P471=0,TRUE,FALSE)</f>
        <v>1</v>
      </c>
      <c r="AI472" s="52"/>
      <c r="AJ472" s="51"/>
      <c r="AK472" s="48"/>
      <c r="AL472" s="48"/>
      <c r="AM472" s="48"/>
      <c r="AN472" s="48"/>
      <c r="AO472" s="48"/>
      <c r="AP472" s="48"/>
      <c r="AQ472" s="48"/>
      <c r="AR472" s="48"/>
      <c r="AS472" s="48"/>
      <c r="AT472" s="48"/>
    </row>
    <row r="473" spans="2:46" ht="42.75" customHeight="1" x14ac:dyDescent="0.25">
      <c r="F473" s="38"/>
      <c r="R473" s="34"/>
      <c r="X473" s="34"/>
      <c r="Y473" s="34"/>
      <c r="Z473" s="34"/>
      <c r="AA473" s="34"/>
      <c r="AB473" s="34"/>
      <c r="AC473" s="34"/>
      <c r="AD473" s="34"/>
      <c r="AE473" s="34"/>
      <c r="AF473" s="34"/>
      <c r="AG473" s="34"/>
      <c r="AH473" s="52"/>
      <c r="AI473" s="52"/>
      <c r="AJ473" s="51"/>
      <c r="AK473" s="48"/>
      <c r="AL473" s="48"/>
      <c r="AM473" s="48"/>
      <c r="AN473" s="48"/>
      <c r="AO473" s="48"/>
      <c r="AP473" s="48"/>
      <c r="AQ473" s="48"/>
      <c r="AR473" s="48"/>
      <c r="AS473" s="48"/>
      <c r="AT473" s="48"/>
    </row>
    <row r="474" spans="2:46" ht="42.75" customHeight="1" x14ac:dyDescent="0.25">
      <c r="T474" s="507" t="str">
        <f>IF(LarmStatus,"Minst ett av de obligatoriska kraven är inte ifyllda eller besvarde med Nej","")</f>
        <v>Minst ett av de obligatoriska kraven är inte ifyllda eller besvarde med Nej</v>
      </c>
      <c r="U474" s="507"/>
      <c r="V474" s="507"/>
      <c r="W474" s="507"/>
      <c r="X474" s="38"/>
      <c r="AH474" s="48"/>
      <c r="AI474" s="48"/>
      <c r="AJ474" s="48"/>
      <c r="AK474" s="48"/>
      <c r="AL474" s="48"/>
      <c r="AM474" s="48"/>
      <c r="AN474" s="48"/>
      <c r="AO474" s="48"/>
      <c r="AP474" s="48"/>
      <c r="AQ474" s="48"/>
      <c r="AR474" s="48"/>
      <c r="AS474" s="48"/>
      <c r="AT474" s="48"/>
    </row>
    <row r="475" spans="2:46" ht="7.5" customHeight="1" x14ac:dyDescent="0.25">
      <c r="AH475" s="48"/>
      <c r="AI475" s="48"/>
      <c r="AJ475" s="48"/>
      <c r="AK475" s="48"/>
      <c r="AL475" s="48"/>
      <c r="AM475" s="48"/>
      <c r="AN475" s="48"/>
      <c r="AO475" s="48"/>
      <c r="AP475" s="48"/>
      <c r="AQ475" s="48"/>
      <c r="AR475" s="48"/>
      <c r="AS475" s="48"/>
      <c r="AT475" s="48"/>
    </row>
    <row r="476" spans="2:46" ht="7.5" customHeight="1" x14ac:dyDescent="0.25">
      <c r="AH476" s="48"/>
      <c r="AI476" s="48"/>
      <c r="AJ476" s="48"/>
      <c r="AK476" s="48"/>
      <c r="AL476" s="48"/>
      <c r="AM476" s="48"/>
      <c r="AN476" s="48"/>
      <c r="AO476" s="48"/>
      <c r="AP476" s="48"/>
      <c r="AQ476" s="48"/>
      <c r="AR476" s="48"/>
      <c r="AS476" s="48"/>
      <c r="AT476" s="48"/>
    </row>
    <row r="477" spans="2:46" ht="20.25" customHeight="1" x14ac:dyDescent="0.25">
      <c r="AH477" s="48"/>
      <c r="AI477" s="48"/>
      <c r="AJ477" s="48"/>
      <c r="AK477" s="48"/>
      <c r="AL477" s="48"/>
      <c r="AM477" s="48"/>
      <c r="AN477" s="48"/>
      <c r="AO477" s="48"/>
      <c r="AP477" s="48"/>
      <c r="AQ477" s="48"/>
      <c r="AR477" s="48"/>
      <c r="AS477" s="48"/>
      <c r="AT477" s="48"/>
    </row>
    <row r="478" spans="2:46" ht="17.25" customHeight="1" x14ac:dyDescent="0.25">
      <c r="AH478" s="48"/>
      <c r="AI478" s="48"/>
      <c r="AJ478" s="48"/>
      <c r="AK478" s="48"/>
      <c r="AL478" s="48"/>
      <c r="AM478" s="48"/>
      <c r="AN478" s="48"/>
      <c r="AO478" s="48"/>
      <c r="AP478" s="48"/>
      <c r="AQ478" s="48"/>
      <c r="AR478" s="48"/>
      <c r="AS478" s="48"/>
      <c r="AT478" s="48"/>
    </row>
    <row r="479" spans="2:46" ht="17.25" customHeight="1" x14ac:dyDescent="0.25">
      <c r="AH479" s="48"/>
      <c r="AI479" s="48"/>
      <c r="AJ479" s="48"/>
      <c r="AK479" s="48"/>
      <c r="AL479" s="48"/>
      <c r="AM479" s="48"/>
      <c r="AN479" s="48"/>
      <c r="AO479" s="48"/>
      <c r="AP479" s="48"/>
      <c r="AQ479" s="48"/>
      <c r="AR479" s="48"/>
      <c r="AS479" s="48"/>
      <c r="AT479" s="48"/>
    </row>
    <row r="480" spans="2:46" ht="17.25" customHeight="1" x14ac:dyDescent="0.25">
      <c r="AH480" s="48"/>
      <c r="AI480" s="48"/>
      <c r="AJ480" s="48"/>
      <c r="AK480" s="48"/>
      <c r="AL480" s="48"/>
      <c r="AM480" s="48"/>
      <c r="AN480" s="48"/>
      <c r="AO480" s="48"/>
      <c r="AP480" s="48"/>
      <c r="AQ480" s="48"/>
      <c r="AR480" s="48"/>
      <c r="AS480" s="48"/>
      <c r="AT480" s="48"/>
    </row>
    <row r="481" spans="34:46" ht="17.25" customHeight="1" x14ac:dyDescent="0.25">
      <c r="AH481" s="48"/>
      <c r="AI481" s="48"/>
      <c r="AJ481" s="48"/>
      <c r="AK481" s="48"/>
      <c r="AL481" s="48"/>
      <c r="AM481" s="48"/>
      <c r="AN481" s="48"/>
      <c r="AO481" s="48"/>
      <c r="AP481" s="48"/>
      <c r="AQ481" s="48"/>
      <c r="AR481" s="48"/>
      <c r="AS481" s="48"/>
      <c r="AT481" s="48"/>
    </row>
    <row r="482" spans="34:46" ht="17.25" customHeight="1" x14ac:dyDescent="0.25">
      <c r="AH482" s="48"/>
      <c r="AI482" s="48"/>
      <c r="AJ482" s="48"/>
      <c r="AK482" s="48"/>
      <c r="AL482" s="48"/>
      <c r="AM482" s="48"/>
      <c r="AN482" s="48"/>
      <c r="AO482" s="48"/>
      <c r="AP482" s="48"/>
      <c r="AQ482" s="48"/>
      <c r="AR482" s="48"/>
      <c r="AS482" s="48"/>
      <c r="AT482" s="48"/>
    </row>
    <row r="483" spans="34:46" ht="17.25" customHeight="1" x14ac:dyDescent="0.25">
      <c r="AH483" s="48"/>
      <c r="AI483" s="48"/>
      <c r="AJ483" s="48"/>
      <c r="AK483" s="48"/>
      <c r="AL483" s="48"/>
      <c r="AM483" s="48"/>
      <c r="AN483" s="48"/>
      <c r="AO483" s="48"/>
      <c r="AP483" s="48"/>
      <c r="AQ483" s="48"/>
      <c r="AR483" s="48"/>
      <c r="AS483" s="48"/>
      <c r="AT483" s="48"/>
    </row>
    <row r="484" spans="34:46" ht="17.25" customHeight="1" x14ac:dyDescent="0.25">
      <c r="AH484" s="48"/>
      <c r="AI484" s="48"/>
      <c r="AJ484" s="48"/>
      <c r="AK484" s="48"/>
      <c r="AL484" s="48"/>
      <c r="AM484" s="48"/>
      <c r="AN484" s="48"/>
      <c r="AO484" s="48"/>
      <c r="AP484" s="48"/>
      <c r="AQ484" s="48"/>
      <c r="AR484" s="48"/>
      <c r="AS484" s="48"/>
      <c r="AT484" s="48"/>
    </row>
  </sheetData>
  <sheetProtection algorithmName="SHA-512" hashValue="jBDG22DxJyJiiGMThzL6qWwA3+LBKQnehEdr4dY/pTdSqC9dsw3uO7MNC8leJjaz5JAR4xXIY2V52hBhofd5Aw==" saltValue="8A9SGQidnDmDFSTg652YTw==" spinCount="100000" sheet="1" objects="1" scenarios="1" selectLockedCells="1"/>
  <dataConsolidate/>
  <mergeCells count="1711">
    <mergeCell ref="C106:F106"/>
    <mergeCell ref="G106:L106"/>
    <mergeCell ref="P106:T106"/>
    <mergeCell ref="V106:W106"/>
    <mergeCell ref="X106:Y106"/>
    <mergeCell ref="C107:F107"/>
    <mergeCell ref="G107:L107"/>
    <mergeCell ref="P107:T107"/>
    <mergeCell ref="V107:W107"/>
    <mergeCell ref="X107:Y107"/>
    <mergeCell ref="C108:F108"/>
    <mergeCell ref="G108:L108"/>
    <mergeCell ref="P108:T108"/>
    <mergeCell ref="V108:W108"/>
    <mergeCell ref="X108:Y108"/>
    <mergeCell ref="C109:F109"/>
    <mergeCell ref="G109:L109"/>
    <mergeCell ref="P109:T109"/>
    <mergeCell ref="V109:W109"/>
    <mergeCell ref="X109:Y109"/>
    <mergeCell ref="C102:F102"/>
    <mergeCell ref="G102:L102"/>
    <mergeCell ref="P102:T102"/>
    <mergeCell ref="V102:W102"/>
    <mergeCell ref="X102:Y102"/>
    <mergeCell ref="C103:F103"/>
    <mergeCell ref="G103:L103"/>
    <mergeCell ref="P103:T103"/>
    <mergeCell ref="V103:W103"/>
    <mergeCell ref="X103:Y103"/>
    <mergeCell ref="C104:F104"/>
    <mergeCell ref="G104:L104"/>
    <mergeCell ref="P104:T104"/>
    <mergeCell ref="V104:W104"/>
    <mergeCell ref="X104:Y104"/>
    <mergeCell ref="C105:F105"/>
    <mergeCell ref="G105:L105"/>
    <mergeCell ref="P105:T105"/>
    <mergeCell ref="V105:W105"/>
    <mergeCell ref="X105:Y105"/>
    <mergeCell ref="C98:F98"/>
    <mergeCell ref="G98:L98"/>
    <mergeCell ref="P98:T98"/>
    <mergeCell ref="V98:W98"/>
    <mergeCell ref="X98:Y98"/>
    <mergeCell ref="C99:F99"/>
    <mergeCell ref="G99:L99"/>
    <mergeCell ref="P99:T99"/>
    <mergeCell ref="V99:W99"/>
    <mergeCell ref="X99:Y99"/>
    <mergeCell ref="C100:F100"/>
    <mergeCell ref="G100:L100"/>
    <mergeCell ref="P100:T100"/>
    <mergeCell ref="V100:W100"/>
    <mergeCell ref="X100:Y100"/>
    <mergeCell ref="C101:F101"/>
    <mergeCell ref="G101:L101"/>
    <mergeCell ref="P101:T101"/>
    <mergeCell ref="V101:W101"/>
    <mergeCell ref="X101:Y101"/>
    <mergeCell ref="C94:F94"/>
    <mergeCell ref="G94:L94"/>
    <mergeCell ref="P94:T94"/>
    <mergeCell ref="V94:W94"/>
    <mergeCell ref="X94:Y94"/>
    <mergeCell ref="C95:F95"/>
    <mergeCell ref="G95:L95"/>
    <mergeCell ref="P95:T95"/>
    <mergeCell ref="V95:W95"/>
    <mergeCell ref="X95:Y95"/>
    <mergeCell ref="C96:F96"/>
    <mergeCell ref="G96:L96"/>
    <mergeCell ref="P96:T96"/>
    <mergeCell ref="V96:W96"/>
    <mergeCell ref="X96:Y96"/>
    <mergeCell ref="C97:F97"/>
    <mergeCell ref="G97:L97"/>
    <mergeCell ref="P97:T97"/>
    <mergeCell ref="V97:W97"/>
    <mergeCell ref="X97:Y97"/>
    <mergeCell ref="C90:F90"/>
    <mergeCell ref="G90:L90"/>
    <mergeCell ref="P90:T90"/>
    <mergeCell ref="V90:W90"/>
    <mergeCell ref="X90:Y90"/>
    <mergeCell ref="C91:F91"/>
    <mergeCell ref="G91:L91"/>
    <mergeCell ref="P91:T91"/>
    <mergeCell ref="V91:W91"/>
    <mergeCell ref="X91:Y91"/>
    <mergeCell ref="C92:F92"/>
    <mergeCell ref="G92:L92"/>
    <mergeCell ref="P92:T92"/>
    <mergeCell ref="V92:W92"/>
    <mergeCell ref="X92:Y92"/>
    <mergeCell ref="C93:F93"/>
    <mergeCell ref="G93:L93"/>
    <mergeCell ref="P93:T93"/>
    <mergeCell ref="V93:W93"/>
    <mergeCell ref="X93:Y93"/>
    <mergeCell ref="C86:F86"/>
    <mergeCell ref="G86:L86"/>
    <mergeCell ref="P86:T86"/>
    <mergeCell ref="V86:W86"/>
    <mergeCell ref="X86:Y86"/>
    <mergeCell ref="C87:F87"/>
    <mergeCell ref="G87:L87"/>
    <mergeCell ref="P87:T87"/>
    <mergeCell ref="V87:W87"/>
    <mergeCell ref="X87:Y87"/>
    <mergeCell ref="C88:F88"/>
    <mergeCell ref="G88:L88"/>
    <mergeCell ref="P88:T88"/>
    <mergeCell ref="V88:W88"/>
    <mergeCell ref="X88:Y88"/>
    <mergeCell ref="C89:F89"/>
    <mergeCell ref="G89:L89"/>
    <mergeCell ref="P89:T89"/>
    <mergeCell ref="V89:W89"/>
    <mergeCell ref="X89:Y89"/>
    <mergeCell ref="C82:F82"/>
    <mergeCell ref="G82:L82"/>
    <mergeCell ref="P82:T82"/>
    <mergeCell ref="V82:W82"/>
    <mergeCell ref="X82:Y82"/>
    <mergeCell ref="C83:F83"/>
    <mergeCell ref="G83:L83"/>
    <mergeCell ref="P83:T83"/>
    <mergeCell ref="V83:W83"/>
    <mergeCell ref="X83:Y83"/>
    <mergeCell ref="C84:F84"/>
    <mergeCell ref="G84:L84"/>
    <mergeCell ref="P84:T84"/>
    <mergeCell ref="V84:W84"/>
    <mergeCell ref="X84:Y84"/>
    <mergeCell ref="C85:F85"/>
    <mergeCell ref="G85:L85"/>
    <mergeCell ref="P85:T85"/>
    <mergeCell ref="V85:W85"/>
    <mergeCell ref="X85:Y85"/>
    <mergeCell ref="C78:F78"/>
    <mergeCell ref="G78:L78"/>
    <mergeCell ref="P78:T78"/>
    <mergeCell ref="V78:W78"/>
    <mergeCell ref="X78:Y78"/>
    <mergeCell ref="C79:F79"/>
    <mergeCell ref="G79:L79"/>
    <mergeCell ref="P79:T79"/>
    <mergeCell ref="V79:W79"/>
    <mergeCell ref="X79:Y79"/>
    <mergeCell ref="C80:F80"/>
    <mergeCell ref="G80:L80"/>
    <mergeCell ref="P80:T80"/>
    <mergeCell ref="V80:W80"/>
    <mergeCell ref="X80:Y80"/>
    <mergeCell ref="C81:F81"/>
    <mergeCell ref="G81:L81"/>
    <mergeCell ref="P81:T81"/>
    <mergeCell ref="V81:W81"/>
    <mergeCell ref="X81:Y81"/>
    <mergeCell ref="C74:F74"/>
    <mergeCell ref="G74:L74"/>
    <mergeCell ref="P74:T74"/>
    <mergeCell ref="V74:W74"/>
    <mergeCell ref="X74:Y74"/>
    <mergeCell ref="C75:F75"/>
    <mergeCell ref="G75:L75"/>
    <mergeCell ref="P75:T75"/>
    <mergeCell ref="V75:W75"/>
    <mergeCell ref="X75:Y75"/>
    <mergeCell ref="C76:F76"/>
    <mergeCell ref="G76:L76"/>
    <mergeCell ref="P76:T76"/>
    <mergeCell ref="V76:W76"/>
    <mergeCell ref="X76:Y76"/>
    <mergeCell ref="C77:F77"/>
    <mergeCell ref="G77:L77"/>
    <mergeCell ref="P77:T77"/>
    <mergeCell ref="V77:W77"/>
    <mergeCell ref="X77:Y77"/>
    <mergeCell ref="C70:F70"/>
    <mergeCell ref="G70:L70"/>
    <mergeCell ref="P70:T70"/>
    <mergeCell ref="V70:W70"/>
    <mergeCell ref="X70:Y70"/>
    <mergeCell ref="C71:F71"/>
    <mergeCell ref="G71:L71"/>
    <mergeCell ref="P71:T71"/>
    <mergeCell ref="V71:W71"/>
    <mergeCell ref="X71:Y71"/>
    <mergeCell ref="C72:F72"/>
    <mergeCell ref="G72:L72"/>
    <mergeCell ref="P72:T72"/>
    <mergeCell ref="V72:W72"/>
    <mergeCell ref="X72:Y72"/>
    <mergeCell ref="C73:F73"/>
    <mergeCell ref="G73:L73"/>
    <mergeCell ref="P73:T73"/>
    <mergeCell ref="V73:W73"/>
    <mergeCell ref="X73:Y73"/>
    <mergeCell ref="B330:C330"/>
    <mergeCell ref="D330:G330"/>
    <mergeCell ref="H330:K330"/>
    <mergeCell ref="M330:N330"/>
    <mergeCell ref="Q330:X330"/>
    <mergeCell ref="B326:C326"/>
    <mergeCell ref="D326:G326"/>
    <mergeCell ref="H326:K326"/>
    <mergeCell ref="M326:N326"/>
    <mergeCell ref="Q326:X326"/>
    <mergeCell ref="B327:C327"/>
    <mergeCell ref="D327:G327"/>
    <mergeCell ref="H327:K327"/>
    <mergeCell ref="M327:N327"/>
    <mergeCell ref="Q327:X327"/>
    <mergeCell ref="B328:C328"/>
    <mergeCell ref="D328:G328"/>
    <mergeCell ref="C224:D224"/>
    <mergeCell ref="E224:F224"/>
    <mergeCell ref="G224:J224"/>
    <mergeCell ref="K224:N224"/>
    <mergeCell ref="C225:D225"/>
    <mergeCell ref="E225:F225"/>
    <mergeCell ref="G225:J225"/>
    <mergeCell ref="K225:N225"/>
    <mergeCell ref="C226:D226"/>
    <mergeCell ref="E226:F226"/>
    <mergeCell ref="G226:J226"/>
    <mergeCell ref="K226:N226"/>
    <mergeCell ref="Q229:X229"/>
    <mergeCell ref="Q230:X230"/>
    <mergeCell ref="Q231:X231"/>
    <mergeCell ref="Q232:X232"/>
    <mergeCell ref="Q233:X233"/>
    <mergeCell ref="C232:D232"/>
    <mergeCell ref="E232:F232"/>
    <mergeCell ref="G232:J232"/>
    <mergeCell ref="K232:N232"/>
    <mergeCell ref="C233:D233"/>
    <mergeCell ref="E233:F233"/>
    <mergeCell ref="G233:J233"/>
    <mergeCell ref="K233:N233"/>
    <mergeCell ref="C227:D227"/>
    <mergeCell ref="E227:F227"/>
    <mergeCell ref="G227:J227"/>
    <mergeCell ref="K227:N227"/>
    <mergeCell ref="C228:D228"/>
    <mergeCell ref="E228:F228"/>
    <mergeCell ref="G228:J228"/>
    <mergeCell ref="Q249:X249"/>
    <mergeCell ref="Q211:X211"/>
    <mergeCell ref="Q212:X212"/>
    <mergeCell ref="Q213:X213"/>
    <mergeCell ref="Q214:X214"/>
    <mergeCell ref="Q215:X215"/>
    <mergeCell ref="C215:D215"/>
    <mergeCell ref="E215:F215"/>
    <mergeCell ref="G215:J215"/>
    <mergeCell ref="K215:N215"/>
    <mergeCell ref="Q219:X219"/>
    <mergeCell ref="Q220:X220"/>
    <mergeCell ref="Q221:X221"/>
    <mergeCell ref="Q222:X222"/>
    <mergeCell ref="Q223:X223"/>
    <mergeCell ref="C221:D221"/>
    <mergeCell ref="E221:F221"/>
    <mergeCell ref="G221:J221"/>
    <mergeCell ref="K221:N221"/>
    <mergeCell ref="C222:D222"/>
    <mergeCell ref="E222:F222"/>
    <mergeCell ref="G222:J222"/>
    <mergeCell ref="K222:N222"/>
    <mergeCell ref="C223:D223"/>
    <mergeCell ref="E223:F223"/>
    <mergeCell ref="G223:J223"/>
    <mergeCell ref="K223:N223"/>
    <mergeCell ref="Q224:X224"/>
    <mergeCell ref="Q225:X225"/>
    <mergeCell ref="Q226:X226"/>
    <mergeCell ref="Q227:X227"/>
    <mergeCell ref="Q228:X228"/>
    <mergeCell ref="M357:N357"/>
    <mergeCell ref="Q357:X357"/>
    <mergeCell ref="Q275:X275"/>
    <mergeCell ref="Q276:X276"/>
    <mergeCell ref="Q277:X277"/>
    <mergeCell ref="Q278:X278"/>
    <mergeCell ref="B308:C308"/>
    <mergeCell ref="D308:G308"/>
    <mergeCell ref="H308:K308"/>
    <mergeCell ref="M308:N308"/>
    <mergeCell ref="Q308:X308"/>
    <mergeCell ref="B309:C309"/>
    <mergeCell ref="D309:G309"/>
    <mergeCell ref="H309:K309"/>
    <mergeCell ref="M309:N309"/>
    <mergeCell ref="Q309:X309"/>
    <mergeCell ref="B318:C318"/>
    <mergeCell ref="D318:G318"/>
    <mergeCell ref="H318:K318"/>
    <mergeCell ref="Q281:X281"/>
    <mergeCell ref="Q282:X282"/>
    <mergeCell ref="Q283:X283"/>
    <mergeCell ref="Q279:X279"/>
    <mergeCell ref="Q280:X280"/>
    <mergeCell ref="B306:C306"/>
    <mergeCell ref="D306:G306"/>
    <mergeCell ref="H306:K306"/>
    <mergeCell ref="M306:N306"/>
    <mergeCell ref="Q306:X306"/>
    <mergeCell ref="B307:C307"/>
    <mergeCell ref="D307:G307"/>
    <mergeCell ref="H307:K307"/>
    <mergeCell ref="M356:N356"/>
    <mergeCell ref="Q356:X356"/>
    <mergeCell ref="B353:C353"/>
    <mergeCell ref="Q286:X286"/>
    <mergeCell ref="Q287:X287"/>
    <mergeCell ref="B310:C310"/>
    <mergeCell ref="D310:G310"/>
    <mergeCell ref="H310:K310"/>
    <mergeCell ref="M310:N310"/>
    <mergeCell ref="Q310:X310"/>
    <mergeCell ref="B311:C311"/>
    <mergeCell ref="D311:G311"/>
    <mergeCell ref="H311:K311"/>
    <mergeCell ref="M311:N311"/>
    <mergeCell ref="Q311:X311"/>
    <mergeCell ref="B312:C312"/>
    <mergeCell ref="M323:N323"/>
    <mergeCell ref="M314:N314"/>
    <mergeCell ref="Q314:X314"/>
    <mergeCell ref="B315:C315"/>
    <mergeCell ref="D315:G315"/>
    <mergeCell ref="H315:K315"/>
    <mergeCell ref="M315:N315"/>
    <mergeCell ref="Q315:X315"/>
    <mergeCell ref="M307:N307"/>
    <mergeCell ref="Q307:X307"/>
    <mergeCell ref="Q288:X288"/>
    <mergeCell ref="Q289:X289"/>
    <mergeCell ref="H323:K323"/>
    <mergeCell ref="M328:N328"/>
    <mergeCell ref="B324:C324"/>
    <mergeCell ref="D324:G324"/>
    <mergeCell ref="M348:N348"/>
    <mergeCell ref="D353:G353"/>
    <mergeCell ref="H353:K353"/>
    <mergeCell ref="M353:N353"/>
    <mergeCell ref="Q353:X353"/>
    <mergeCell ref="B354:C354"/>
    <mergeCell ref="D354:G354"/>
    <mergeCell ref="H354:K354"/>
    <mergeCell ref="M354:N354"/>
    <mergeCell ref="Q354:X354"/>
    <mergeCell ref="B355:C355"/>
    <mergeCell ref="D355:G355"/>
    <mergeCell ref="H355:K355"/>
    <mergeCell ref="M355:N355"/>
    <mergeCell ref="Q355:X355"/>
    <mergeCell ref="Q348:X348"/>
    <mergeCell ref="B349:C349"/>
    <mergeCell ref="D349:G349"/>
    <mergeCell ref="H349:K349"/>
    <mergeCell ref="M349:N349"/>
    <mergeCell ref="Q349:X349"/>
    <mergeCell ref="B350:C350"/>
    <mergeCell ref="D350:G350"/>
    <mergeCell ref="H350:K350"/>
    <mergeCell ref="M350:N350"/>
    <mergeCell ref="Q350:X350"/>
    <mergeCell ref="B351:C351"/>
    <mergeCell ref="B325:C325"/>
    <mergeCell ref="D325:G325"/>
    <mergeCell ref="H325:K325"/>
    <mergeCell ref="M325:N325"/>
    <mergeCell ref="Q341:X341"/>
    <mergeCell ref="B342:C342"/>
    <mergeCell ref="D342:G342"/>
    <mergeCell ref="H342:K342"/>
    <mergeCell ref="M342:N342"/>
    <mergeCell ref="Q342:X342"/>
    <mergeCell ref="B358:C358"/>
    <mergeCell ref="D358:G358"/>
    <mergeCell ref="H358:K358"/>
    <mergeCell ref="M358:N358"/>
    <mergeCell ref="D351:G351"/>
    <mergeCell ref="H351:K351"/>
    <mergeCell ref="M351:N351"/>
    <mergeCell ref="Q351:X351"/>
    <mergeCell ref="B344:C344"/>
    <mergeCell ref="D344:G344"/>
    <mergeCell ref="H344:K344"/>
    <mergeCell ref="M344:N344"/>
    <mergeCell ref="Q344:X344"/>
    <mergeCell ref="B345:C345"/>
    <mergeCell ref="D345:G345"/>
    <mergeCell ref="H345:K345"/>
    <mergeCell ref="M345:N345"/>
    <mergeCell ref="Q345:X345"/>
    <mergeCell ref="B346:C346"/>
    <mergeCell ref="M352:N352"/>
    <mergeCell ref="Q352:X352"/>
    <mergeCell ref="B348:C348"/>
    <mergeCell ref="G280:J280"/>
    <mergeCell ref="K280:N280"/>
    <mergeCell ref="C281:D281"/>
    <mergeCell ref="E281:F281"/>
    <mergeCell ref="G281:J281"/>
    <mergeCell ref="H324:K324"/>
    <mergeCell ref="M324:N324"/>
    <mergeCell ref="Q324:X324"/>
    <mergeCell ref="Q291:X291"/>
    <mergeCell ref="Q290:X290"/>
    <mergeCell ref="Q292:X292"/>
    <mergeCell ref="B300:C300"/>
    <mergeCell ref="Q302:X302"/>
    <mergeCell ref="B316:C316"/>
    <mergeCell ref="D316:G316"/>
    <mergeCell ref="H316:K316"/>
    <mergeCell ref="M316:N316"/>
    <mergeCell ref="Q316:X316"/>
    <mergeCell ref="B317:C317"/>
    <mergeCell ref="M318:N318"/>
    <mergeCell ref="Q318:X318"/>
    <mergeCell ref="B319:C319"/>
    <mergeCell ref="D319:G319"/>
    <mergeCell ref="B322:C322"/>
    <mergeCell ref="B323:C323"/>
    <mergeCell ref="E295:F295"/>
    <mergeCell ref="G295:J295"/>
    <mergeCell ref="K295:N295"/>
    <mergeCell ref="C290:D290"/>
    <mergeCell ref="E290:F290"/>
    <mergeCell ref="G290:J290"/>
    <mergeCell ref="K290:N290"/>
    <mergeCell ref="Q257:X257"/>
    <mergeCell ref="Q258:X258"/>
    <mergeCell ref="Q248:X248"/>
    <mergeCell ref="Q252:X252"/>
    <mergeCell ref="B189:J189"/>
    <mergeCell ref="B196:D196"/>
    <mergeCell ref="Q253:X253"/>
    <mergeCell ref="B466:I466"/>
    <mergeCell ref="B388:C388"/>
    <mergeCell ref="B389:C389"/>
    <mergeCell ref="B424:I424"/>
    <mergeCell ref="B414:I414"/>
    <mergeCell ref="B415:I415"/>
    <mergeCell ref="B426:I426"/>
    <mergeCell ref="B429:I429"/>
    <mergeCell ref="B421:I421"/>
    <mergeCell ref="B420:I420"/>
    <mergeCell ref="B418:I418"/>
    <mergeCell ref="B444:I444"/>
    <mergeCell ref="B445:I454"/>
    <mergeCell ref="D390:G390"/>
    <mergeCell ref="B428:I428"/>
    <mergeCell ref="B425:I425"/>
    <mergeCell ref="L201:N203"/>
    <mergeCell ref="B304:C304"/>
    <mergeCell ref="H361:K361"/>
    <mergeCell ref="B343:C343"/>
    <mergeCell ref="D343:G343"/>
    <mergeCell ref="Q284:X284"/>
    <mergeCell ref="Q285:X285"/>
    <mergeCell ref="L297:N298"/>
    <mergeCell ref="E279:F279"/>
    <mergeCell ref="Q274:X274"/>
    <mergeCell ref="Q240:X240"/>
    <mergeCell ref="Q237:X237"/>
    <mergeCell ref="Q238:X238"/>
    <mergeCell ref="Q239:X239"/>
    <mergeCell ref="Q218:X218"/>
    <mergeCell ref="Q216:X216"/>
    <mergeCell ref="Q217:X217"/>
    <mergeCell ref="Q234:X234"/>
    <mergeCell ref="Q235:X235"/>
    <mergeCell ref="P131:U131"/>
    <mergeCell ref="X131:Y131"/>
    <mergeCell ref="P137:U137"/>
    <mergeCell ref="X137:Y137"/>
    <mergeCell ref="P143:U143"/>
    <mergeCell ref="X143:Y143"/>
    <mergeCell ref="P149:U149"/>
    <mergeCell ref="Q243:X243"/>
    <mergeCell ref="Q251:X251"/>
    <mergeCell ref="Q244:X244"/>
    <mergeCell ref="Q245:X245"/>
    <mergeCell ref="Q246:X246"/>
    <mergeCell ref="Q247:X247"/>
    <mergeCell ref="Q254:X254"/>
    <mergeCell ref="Q255:X255"/>
    <mergeCell ref="Q256:X256"/>
    <mergeCell ref="Q250:X250"/>
    <mergeCell ref="Q259:X259"/>
    <mergeCell ref="Q260:X260"/>
    <mergeCell ref="X149:Y149"/>
    <mergeCell ref="P153:U153"/>
    <mergeCell ref="Q261:X261"/>
    <mergeCell ref="B384:C384"/>
    <mergeCell ref="M384:N384"/>
    <mergeCell ref="H384:K384"/>
    <mergeCell ref="H385:K385"/>
    <mergeCell ref="D384:G384"/>
    <mergeCell ref="B302:C302"/>
    <mergeCell ref="D301:G301"/>
    <mergeCell ref="B338:C338"/>
    <mergeCell ref="D338:G338"/>
    <mergeCell ref="H338:K338"/>
    <mergeCell ref="M338:N338"/>
    <mergeCell ref="Q205:X205"/>
    <mergeCell ref="V69:W69"/>
    <mergeCell ref="X111:Y111"/>
    <mergeCell ref="X68:Y68"/>
    <mergeCell ref="V61:W61"/>
    <mergeCell ref="Q241:X241"/>
    <mergeCell ref="Q242:X242"/>
    <mergeCell ref="X120:Y120"/>
    <mergeCell ref="P121:U121"/>
    <mergeCell ref="X121:Y121"/>
    <mergeCell ref="P122:U122"/>
    <mergeCell ref="X122:Y122"/>
    <mergeCell ref="P117:U117"/>
    <mergeCell ref="X117:Y117"/>
    <mergeCell ref="P118:U118"/>
    <mergeCell ref="X118:Y118"/>
    <mergeCell ref="P119:U119"/>
    <mergeCell ref="X119:Y119"/>
    <mergeCell ref="P116:U116"/>
    <mergeCell ref="X116:Y116"/>
    <mergeCell ref="M301:N301"/>
    <mergeCell ref="X65:Y65"/>
    <mergeCell ref="X69:Y69"/>
    <mergeCell ref="B39:K39"/>
    <mergeCell ref="B40:K40"/>
    <mergeCell ref="B42:K42"/>
    <mergeCell ref="B36:C36"/>
    <mergeCell ref="B31:C31"/>
    <mergeCell ref="G59:L59"/>
    <mergeCell ref="G60:L60"/>
    <mergeCell ref="G61:L61"/>
    <mergeCell ref="D34:E34"/>
    <mergeCell ref="G31:I31"/>
    <mergeCell ref="P48:Q48"/>
    <mergeCell ref="G62:L62"/>
    <mergeCell ref="X57:Y57"/>
    <mergeCell ref="V55:W55"/>
    <mergeCell ref="X67:Y67"/>
    <mergeCell ref="X55:Y55"/>
    <mergeCell ref="V56:W56"/>
    <mergeCell ref="X56:Y56"/>
    <mergeCell ref="V57:W57"/>
    <mergeCell ref="B37:C37"/>
    <mergeCell ref="D37:E37"/>
    <mergeCell ref="D36:E36"/>
    <mergeCell ref="G37:H37"/>
    <mergeCell ref="D33:E33"/>
    <mergeCell ref="B34:C34"/>
    <mergeCell ref="G36:H36"/>
    <mergeCell ref="B33:C33"/>
    <mergeCell ref="G66:L66"/>
    <mergeCell ref="G67:L67"/>
    <mergeCell ref="X63:Y63"/>
    <mergeCell ref="P28:W28"/>
    <mergeCell ref="E16:I16"/>
    <mergeCell ref="S16:W16"/>
    <mergeCell ref="D30:E30"/>
    <mergeCell ref="P15:S15"/>
    <mergeCell ref="T15:W15"/>
    <mergeCell ref="P27:W27"/>
    <mergeCell ref="V59:W59"/>
    <mergeCell ref="V60:W60"/>
    <mergeCell ref="V62:W62"/>
    <mergeCell ref="V63:W63"/>
    <mergeCell ref="V64:W64"/>
    <mergeCell ref="V65:W65"/>
    <mergeCell ref="V66:W66"/>
    <mergeCell ref="V67:W67"/>
    <mergeCell ref="V50:W50"/>
    <mergeCell ref="P20:W24"/>
    <mergeCell ref="E17:I17"/>
    <mergeCell ref="S17:W17"/>
    <mergeCell ref="P17:R17"/>
    <mergeCell ref="P49:T49"/>
    <mergeCell ref="P67:T67"/>
    <mergeCell ref="T12:U12"/>
    <mergeCell ref="V12:W12"/>
    <mergeCell ref="P13:S13"/>
    <mergeCell ref="B12:D12"/>
    <mergeCell ref="B13:D13"/>
    <mergeCell ref="T11:W11"/>
    <mergeCell ref="G30:I30"/>
    <mergeCell ref="T14:W14"/>
    <mergeCell ref="B30:C30"/>
    <mergeCell ref="B15:D15"/>
    <mergeCell ref="B28:I28"/>
    <mergeCell ref="E14:I14"/>
    <mergeCell ref="E15:I15"/>
    <mergeCell ref="P16:R16"/>
    <mergeCell ref="B20:I25"/>
    <mergeCell ref="D31:E31"/>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P9:U9"/>
    <mergeCell ref="P12:S12"/>
    <mergeCell ref="E11:G11"/>
    <mergeCell ref="H11:I11"/>
    <mergeCell ref="E12:G12"/>
    <mergeCell ref="H12:I12"/>
    <mergeCell ref="B11:D11"/>
    <mergeCell ref="J9:O9"/>
    <mergeCell ref="J10:O10"/>
    <mergeCell ref="P11:S11"/>
    <mergeCell ref="T474:W474"/>
    <mergeCell ref="P471:W472"/>
    <mergeCell ref="P468:W468"/>
    <mergeCell ref="P467:W467"/>
    <mergeCell ref="P470:W470"/>
    <mergeCell ref="P466:W466"/>
    <mergeCell ref="P418:S418"/>
    <mergeCell ref="S399:T399"/>
    <mergeCell ref="U406:V406"/>
    <mergeCell ref="R403:T404"/>
    <mergeCell ref="U400:V400"/>
    <mergeCell ref="S405:T405"/>
    <mergeCell ref="P464:W465"/>
    <mergeCell ref="P424:S424"/>
    <mergeCell ref="P457:W457"/>
    <mergeCell ref="P460:W460"/>
    <mergeCell ref="B43:K43"/>
    <mergeCell ref="B48:E48"/>
    <mergeCell ref="B9:G9"/>
    <mergeCell ref="H9:I9"/>
    <mergeCell ref="V9:W9"/>
    <mergeCell ref="B10:D10"/>
    <mergeCell ref="E10:G10"/>
    <mergeCell ref="X53:Y53"/>
    <mergeCell ref="X59:Y59"/>
    <mergeCell ref="X58:Y58"/>
    <mergeCell ref="X60:Y60"/>
    <mergeCell ref="Q206:X206"/>
    <mergeCell ref="Q207:X207"/>
    <mergeCell ref="Q208:X208"/>
    <mergeCell ref="Q209:X209"/>
    <mergeCell ref="Q210:X210"/>
    <mergeCell ref="Q236:X236"/>
    <mergeCell ref="X54:Y54"/>
    <mergeCell ref="Q389:X389"/>
    <mergeCell ref="S402:T402"/>
    <mergeCell ref="S401:T401"/>
    <mergeCell ref="U401:V401"/>
    <mergeCell ref="U399:V399"/>
    <mergeCell ref="X49:Y49"/>
    <mergeCell ref="X50:Y50"/>
    <mergeCell ref="V49:W49"/>
    <mergeCell ref="V54:W54"/>
    <mergeCell ref="X51:Y51"/>
    <mergeCell ref="X52:Y52"/>
    <mergeCell ref="V53:W53"/>
    <mergeCell ref="Q385:X385"/>
    <mergeCell ref="Q384:X384"/>
    <mergeCell ref="Q266:X266"/>
    <mergeCell ref="Q267:X267"/>
    <mergeCell ref="Q332:X332"/>
    <mergeCell ref="X61:Y61"/>
    <mergeCell ref="X62:Y62"/>
    <mergeCell ref="X64:Y64"/>
    <mergeCell ref="X66:Y66"/>
    <mergeCell ref="T13:U13"/>
    <mergeCell ref="V13:W13"/>
    <mergeCell ref="P14:S14"/>
    <mergeCell ref="B17:D17"/>
    <mergeCell ref="B16:D16"/>
    <mergeCell ref="H10:I10"/>
    <mergeCell ref="B14:D14"/>
    <mergeCell ref="H13:I13"/>
    <mergeCell ref="E13:G13"/>
    <mergeCell ref="P10:S10"/>
    <mergeCell ref="T10:W10"/>
    <mergeCell ref="B329:C329"/>
    <mergeCell ref="D329:G329"/>
    <mergeCell ref="B320:C320"/>
    <mergeCell ref="D320:G320"/>
    <mergeCell ref="H320:K320"/>
    <mergeCell ref="M320:N320"/>
    <mergeCell ref="Q320:X320"/>
    <mergeCell ref="B321:C321"/>
    <mergeCell ref="D321:G321"/>
    <mergeCell ref="H321:K321"/>
    <mergeCell ref="M321:N321"/>
    <mergeCell ref="C209:D209"/>
    <mergeCell ref="E209:F209"/>
    <mergeCell ref="G209:J209"/>
    <mergeCell ref="K209:N209"/>
    <mergeCell ref="C210:D210"/>
    <mergeCell ref="E210:F210"/>
    <mergeCell ref="H301:K301"/>
    <mergeCell ref="Q301:X301"/>
    <mergeCell ref="M300:N300"/>
    <mergeCell ref="Q300:X300"/>
    <mergeCell ref="M335:N335"/>
    <mergeCell ref="Q305:X305"/>
    <mergeCell ref="H297:J297"/>
    <mergeCell ref="D300:G300"/>
    <mergeCell ref="H300:K300"/>
    <mergeCell ref="D317:G317"/>
    <mergeCell ref="H317:K317"/>
    <mergeCell ref="M317:N317"/>
    <mergeCell ref="Q317:X317"/>
    <mergeCell ref="H328:K328"/>
    <mergeCell ref="Q323:X323"/>
    <mergeCell ref="H329:K329"/>
    <mergeCell ref="M329:N329"/>
    <mergeCell ref="Q329:X329"/>
    <mergeCell ref="D302:G302"/>
    <mergeCell ref="Q293:X293"/>
    <mergeCell ref="Q294:X294"/>
    <mergeCell ref="Q319:X319"/>
    <mergeCell ref="Q328:X328"/>
    <mergeCell ref="Q325:X325"/>
    <mergeCell ref="M304:N304"/>
    <mergeCell ref="M331:N331"/>
    <mergeCell ref="Q321:X321"/>
    <mergeCell ref="H319:K319"/>
    <mergeCell ref="M319:N319"/>
    <mergeCell ref="Q304:X304"/>
    <mergeCell ref="D322:G322"/>
    <mergeCell ref="H322:K322"/>
    <mergeCell ref="M322:N322"/>
    <mergeCell ref="Q322:X322"/>
    <mergeCell ref="D323:G323"/>
    <mergeCell ref="C295:D295"/>
    <mergeCell ref="M361:N361"/>
    <mergeCell ref="Q390:X390"/>
    <mergeCell ref="Q387:X387"/>
    <mergeCell ref="H386:K386"/>
    <mergeCell ref="M386:N386"/>
    <mergeCell ref="Q386:X386"/>
    <mergeCell ref="M364:N364"/>
    <mergeCell ref="Q364:X364"/>
    <mergeCell ref="M365:N365"/>
    <mergeCell ref="Q365:X365"/>
    <mergeCell ref="Q369:X369"/>
    <mergeCell ref="Q370:X370"/>
    <mergeCell ref="Q376:X376"/>
    <mergeCell ref="H304:K304"/>
    <mergeCell ref="H335:K335"/>
    <mergeCell ref="Q338:X338"/>
    <mergeCell ref="H339:K339"/>
    <mergeCell ref="M339:N339"/>
    <mergeCell ref="Q339:X339"/>
    <mergeCell ref="Q358:X358"/>
    <mergeCell ref="Q343:X343"/>
    <mergeCell ref="Q331:X331"/>
    <mergeCell ref="M305:N305"/>
    <mergeCell ref="M334:N334"/>
    <mergeCell ref="M332:N332"/>
    <mergeCell ref="Q334:X334"/>
    <mergeCell ref="M333:N333"/>
    <mergeCell ref="H363:K363"/>
    <mergeCell ref="H366:K366"/>
    <mergeCell ref="H337:K337"/>
    <mergeCell ref="M383:N383"/>
    <mergeCell ref="Q383:X383"/>
    <mergeCell ref="Q382:X382"/>
    <mergeCell ref="H336:K336"/>
    <mergeCell ref="H382:K382"/>
    <mergeCell ref="H383:K383"/>
    <mergeCell ref="Q361:X361"/>
    <mergeCell ref="M359:N359"/>
    <mergeCell ref="Q359:X359"/>
    <mergeCell ref="B360:C360"/>
    <mergeCell ref="D360:G360"/>
    <mergeCell ref="H360:K360"/>
    <mergeCell ref="M360:N360"/>
    <mergeCell ref="Q360:X360"/>
    <mergeCell ref="M340:N340"/>
    <mergeCell ref="Q340:X340"/>
    <mergeCell ref="B341:C341"/>
    <mergeCell ref="D341:G341"/>
    <mergeCell ref="H341:K341"/>
    <mergeCell ref="M341:N341"/>
    <mergeCell ref="M343:N343"/>
    <mergeCell ref="B337:C337"/>
    <mergeCell ref="D337:G337"/>
    <mergeCell ref="M337:N337"/>
    <mergeCell ref="Q337:X337"/>
    <mergeCell ref="D346:G346"/>
    <mergeCell ref="H346:K346"/>
    <mergeCell ref="M346:N346"/>
    <mergeCell ref="Q346:X346"/>
    <mergeCell ref="H347:K347"/>
    <mergeCell ref="M347:N347"/>
    <mergeCell ref="Q347:X347"/>
    <mergeCell ref="D340:G340"/>
    <mergeCell ref="H340:K340"/>
    <mergeCell ref="B361:C361"/>
    <mergeCell ref="D361:G361"/>
    <mergeCell ref="B364:C364"/>
    <mergeCell ref="D364:G364"/>
    <mergeCell ref="H364:K364"/>
    <mergeCell ref="B365:C365"/>
    <mergeCell ref="D365:G365"/>
    <mergeCell ref="H365:K365"/>
    <mergeCell ref="B357:C357"/>
    <mergeCell ref="D357:G357"/>
    <mergeCell ref="H357:K357"/>
    <mergeCell ref="B359:C359"/>
    <mergeCell ref="D359:G359"/>
    <mergeCell ref="H359:K359"/>
    <mergeCell ref="B339:C339"/>
    <mergeCell ref="D339:G339"/>
    <mergeCell ref="B340:C340"/>
    <mergeCell ref="H343:K343"/>
    <mergeCell ref="B347:C347"/>
    <mergeCell ref="D347:G347"/>
    <mergeCell ref="B352:C352"/>
    <mergeCell ref="D352:G352"/>
    <mergeCell ref="H352:K352"/>
    <mergeCell ref="B356:C356"/>
    <mergeCell ref="D356:G356"/>
    <mergeCell ref="H356:K356"/>
    <mergeCell ref="D348:G348"/>
    <mergeCell ref="H348:K348"/>
    <mergeCell ref="B438:I438"/>
    <mergeCell ref="B439:I441"/>
    <mergeCell ref="B443:F443"/>
    <mergeCell ref="B433:I433"/>
    <mergeCell ref="B434:I434"/>
    <mergeCell ref="B435:I435"/>
    <mergeCell ref="B413:I413"/>
    <mergeCell ref="B390:C390"/>
    <mergeCell ref="B400:N406"/>
    <mergeCell ref="B409:F409"/>
    <mergeCell ref="M366:N366"/>
    <mergeCell ref="M372:N372"/>
    <mergeCell ref="M381:N381"/>
    <mergeCell ref="B382:C382"/>
    <mergeCell ref="M390:N390"/>
    <mergeCell ref="D382:G382"/>
    <mergeCell ref="B385:C385"/>
    <mergeCell ref="M382:N382"/>
    <mergeCell ref="M392:N392"/>
    <mergeCell ref="B366:C366"/>
    <mergeCell ref="D366:G366"/>
    <mergeCell ref="M369:N369"/>
    <mergeCell ref="B370:C370"/>
    <mergeCell ref="D370:G370"/>
    <mergeCell ref="H370:K370"/>
    <mergeCell ref="M370:N370"/>
    <mergeCell ref="B371:C371"/>
    <mergeCell ref="B381:C381"/>
    <mergeCell ref="D381:G381"/>
    <mergeCell ref="B383:C383"/>
    <mergeCell ref="D383:G383"/>
    <mergeCell ref="M385:N385"/>
    <mergeCell ref="U405:V405"/>
    <mergeCell ref="B432:I432"/>
    <mergeCell ref="P432:S432"/>
    <mergeCell ref="D385:G385"/>
    <mergeCell ref="D386:G386"/>
    <mergeCell ref="B419:I419"/>
    <mergeCell ref="D388:G388"/>
    <mergeCell ref="H387:K387"/>
    <mergeCell ref="H388:K388"/>
    <mergeCell ref="H389:K389"/>
    <mergeCell ref="H390:K390"/>
    <mergeCell ref="M389:N389"/>
    <mergeCell ref="M387:N387"/>
    <mergeCell ref="B387:C387"/>
    <mergeCell ref="D389:G389"/>
    <mergeCell ref="M388:N388"/>
    <mergeCell ref="D387:G387"/>
    <mergeCell ref="Q388:X388"/>
    <mergeCell ref="X414:AB463"/>
    <mergeCell ref="B459:I459"/>
    <mergeCell ref="P458:W458"/>
    <mergeCell ref="P459:W459"/>
    <mergeCell ref="B399:N399"/>
    <mergeCell ref="B410:I410"/>
    <mergeCell ref="P412:S412"/>
    <mergeCell ref="U402:V402"/>
    <mergeCell ref="B412:I412"/>
    <mergeCell ref="B386:C386"/>
    <mergeCell ref="B460:I460"/>
    <mergeCell ref="B427:I427"/>
    <mergeCell ref="B458:I458"/>
    <mergeCell ref="B457:I457"/>
    <mergeCell ref="Q268:X268"/>
    <mergeCell ref="Q263:X263"/>
    <mergeCell ref="Q264:X264"/>
    <mergeCell ref="Q265:X265"/>
    <mergeCell ref="C261:D261"/>
    <mergeCell ref="E261:F261"/>
    <mergeCell ref="G261:J261"/>
    <mergeCell ref="K261:N261"/>
    <mergeCell ref="C262:D262"/>
    <mergeCell ref="E262:F262"/>
    <mergeCell ref="G262:J262"/>
    <mergeCell ref="K262:N262"/>
    <mergeCell ref="C263:D263"/>
    <mergeCell ref="E263:F263"/>
    <mergeCell ref="G263:J263"/>
    <mergeCell ref="K263:N263"/>
    <mergeCell ref="C264:D264"/>
    <mergeCell ref="E264:F264"/>
    <mergeCell ref="G264:J264"/>
    <mergeCell ref="K264:N264"/>
    <mergeCell ref="C265:D265"/>
    <mergeCell ref="E265:F265"/>
    <mergeCell ref="G265:J265"/>
    <mergeCell ref="K265:N265"/>
    <mergeCell ref="C266:D266"/>
    <mergeCell ref="Q262:X262"/>
    <mergeCell ref="E266:F266"/>
    <mergeCell ref="G266:J266"/>
    <mergeCell ref="K266:N266"/>
    <mergeCell ref="C267:D267"/>
    <mergeCell ref="E267:F267"/>
    <mergeCell ref="G267:J267"/>
    <mergeCell ref="B332:C332"/>
    <mergeCell ref="B331:C331"/>
    <mergeCell ref="H303:K303"/>
    <mergeCell ref="D303:G303"/>
    <mergeCell ref="M303:N303"/>
    <mergeCell ref="Q303:X303"/>
    <mergeCell ref="Q271:X271"/>
    <mergeCell ref="D334:G334"/>
    <mergeCell ref="D335:G335"/>
    <mergeCell ref="B334:C334"/>
    <mergeCell ref="H305:K305"/>
    <mergeCell ref="H331:K331"/>
    <mergeCell ref="H332:K332"/>
    <mergeCell ref="H333:K333"/>
    <mergeCell ref="H334:K334"/>
    <mergeCell ref="Q272:X272"/>
    <mergeCell ref="Q273:X273"/>
    <mergeCell ref="G275:J275"/>
    <mergeCell ref="K275:N275"/>
    <mergeCell ref="C276:D276"/>
    <mergeCell ref="E276:F276"/>
    <mergeCell ref="G276:J276"/>
    <mergeCell ref="K276:N276"/>
    <mergeCell ref="C277:D277"/>
    <mergeCell ref="E277:F277"/>
    <mergeCell ref="G277:J277"/>
    <mergeCell ref="K277:N277"/>
    <mergeCell ref="C278:D278"/>
    <mergeCell ref="E278:F278"/>
    <mergeCell ref="G278:J278"/>
    <mergeCell ref="K278:N278"/>
    <mergeCell ref="C279:D279"/>
    <mergeCell ref="M336:N336"/>
    <mergeCell ref="Q336:X336"/>
    <mergeCell ref="M302:N302"/>
    <mergeCell ref="Q295:X295"/>
    <mergeCell ref="B299:E299"/>
    <mergeCell ref="H302:K302"/>
    <mergeCell ref="Q269:X269"/>
    <mergeCell ref="Q270:X270"/>
    <mergeCell ref="D332:G332"/>
    <mergeCell ref="D333:G333"/>
    <mergeCell ref="B305:C305"/>
    <mergeCell ref="B336:C336"/>
    <mergeCell ref="B333:C333"/>
    <mergeCell ref="D336:G336"/>
    <mergeCell ref="B335:C335"/>
    <mergeCell ref="Q333:X333"/>
    <mergeCell ref="B303:C303"/>
    <mergeCell ref="B301:C301"/>
    <mergeCell ref="D304:G304"/>
    <mergeCell ref="D305:G305"/>
    <mergeCell ref="D331:G331"/>
    <mergeCell ref="Q335:X335"/>
    <mergeCell ref="C273:D273"/>
    <mergeCell ref="E273:F273"/>
    <mergeCell ref="G273:J273"/>
    <mergeCell ref="K273:N273"/>
    <mergeCell ref="C274:D274"/>
    <mergeCell ref="E274:F274"/>
    <mergeCell ref="G274:J274"/>
    <mergeCell ref="K274:N274"/>
    <mergeCell ref="C275:D275"/>
    <mergeCell ref="E275:F275"/>
    <mergeCell ref="Q366:X366"/>
    <mergeCell ref="B367:C367"/>
    <mergeCell ref="D367:G367"/>
    <mergeCell ref="H367:K367"/>
    <mergeCell ref="M367:N367"/>
    <mergeCell ref="Q367:X367"/>
    <mergeCell ref="B368:C368"/>
    <mergeCell ref="D368:G368"/>
    <mergeCell ref="H368:K368"/>
    <mergeCell ref="M368:N368"/>
    <mergeCell ref="Q368:X368"/>
    <mergeCell ref="D312:G312"/>
    <mergeCell ref="H312:K312"/>
    <mergeCell ref="M312:N312"/>
    <mergeCell ref="Q312:X312"/>
    <mergeCell ref="B313:C313"/>
    <mergeCell ref="D313:G313"/>
    <mergeCell ref="H313:K313"/>
    <mergeCell ref="M313:N313"/>
    <mergeCell ref="Q313:X313"/>
    <mergeCell ref="B314:C314"/>
    <mergeCell ref="D314:G314"/>
    <mergeCell ref="H314:K314"/>
    <mergeCell ref="M363:N363"/>
    <mergeCell ref="Q363:X363"/>
    <mergeCell ref="B363:C363"/>
    <mergeCell ref="D363:G363"/>
    <mergeCell ref="B362:C362"/>
    <mergeCell ref="D362:G362"/>
    <mergeCell ref="H362:K362"/>
    <mergeCell ref="M362:N362"/>
    <mergeCell ref="Q362:X362"/>
    <mergeCell ref="Q372:X372"/>
    <mergeCell ref="B373:C373"/>
    <mergeCell ref="D373:G373"/>
    <mergeCell ref="H373:K373"/>
    <mergeCell ref="M373:N373"/>
    <mergeCell ref="Q373:X373"/>
    <mergeCell ref="B374:C374"/>
    <mergeCell ref="D374:G374"/>
    <mergeCell ref="H374:K374"/>
    <mergeCell ref="M374:N374"/>
    <mergeCell ref="Q374:X374"/>
    <mergeCell ref="D371:G371"/>
    <mergeCell ref="H371:K371"/>
    <mergeCell ref="M371:N371"/>
    <mergeCell ref="Q371:X371"/>
    <mergeCell ref="B369:C369"/>
    <mergeCell ref="D369:G369"/>
    <mergeCell ref="B372:C372"/>
    <mergeCell ref="D372:G372"/>
    <mergeCell ref="H369:K369"/>
    <mergeCell ref="H372:K372"/>
    <mergeCell ref="Q381:X381"/>
    <mergeCell ref="M378:N378"/>
    <mergeCell ref="Q378:X378"/>
    <mergeCell ref="B379:C379"/>
    <mergeCell ref="D379:G379"/>
    <mergeCell ref="H379:K379"/>
    <mergeCell ref="M379:N379"/>
    <mergeCell ref="Q379:X379"/>
    <mergeCell ref="B380:C380"/>
    <mergeCell ref="D380:G380"/>
    <mergeCell ref="H380:K380"/>
    <mergeCell ref="M380:N380"/>
    <mergeCell ref="Q380:X380"/>
    <mergeCell ref="M375:N375"/>
    <mergeCell ref="Q375:X375"/>
    <mergeCell ref="B376:C376"/>
    <mergeCell ref="D376:G376"/>
    <mergeCell ref="H376:K376"/>
    <mergeCell ref="M376:N376"/>
    <mergeCell ref="B377:C377"/>
    <mergeCell ref="D377:G377"/>
    <mergeCell ref="H377:K377"/>
    <mergeCell ref="M377:N377"/>
    <mergeCell ref="Q377:X377"/>
    <mergeCell ref="B375:C375"/>
    <mergeCell ref="D375:G375"/>
    <mergeCell ref="B378:C378"/>
    <mergeCell ref="D378:G378"/>
    <mergeCell ref="H375:K375"/>
    <mergeCell ref="H378:K378"/>
    <mergeCell ref="H381:K381"/>
    <mergeCell ref="G131:L131"/>
    <mergeCell ref="P126:U126"/>
    <mergeCell ref="X126:Y126"/>
    <mergeCell ref="P127:U127"/>
    <mergeCell ref="X127:Y127"/>
    <mergeCell ref="P128:U128"/>
    <mergeCell ref="X128:Y128"/>
    <mergeCell ref="P123:U123"/>
    <mergeCell ref="X123:Y123"/>
    <mergeCell ref="P124:U124"/>
    <mergeCell ref="X124:Y124"/>
    <mergeCell ref="P125:U125"/>
    <mergeCell ref="X125:Y125"/>
    <mergeCell ref="X135:Y135"/>
    <mergeCell ref="P136:U136"/>
    <mergeCell ref="X136:Y136"/>
    <mergeCell ref="P129:U129"/>
    <mergeCell ref="G135:L135"/>
    <mergeCell ref="G136:L136"/>
    <mergeCell ref="P130:U130"/>
    <mergeCell ref="X130:Y130"/>
    <mergeCell ref="X129:Y129"/>
    <mergeCell ref="G137:L137"/>
    <mergeCell ref="P132:U132"/>
    <mergeCell ref="X132:Y132"/>
    <mergeCell ref="P133:U133"/>
    <mergeCell ref="X133:Y133"/>
    <mergeCell ref="P134:U134"/>
    <mergeCell ref="X134:Y134"/>
    <mergeCell ref="G132:L132"/>
    <mergeCell ref="G133:L133"/>
    <mergeCell ref="G134:L134"/>
    <mergeCell ref="X141:Y141"/>
    <mergeCell ref="P142:U142"/>
    <mergeCell ref="X142:Y142"/>
    <mergeCell ref="P135:U135"/>
    <mergeCell ref="M134:N134"/>
    <mergeCell ref="M135:N135"/>
    <mergeCell ref="M136:N136"/>
    <mergeCell ref="M137:N137"/>
    <mergeCell ref="G141:L141"/>
    <mergeCell ref="G142:L142"/>
    <mergeCell ref="G143:L143"/>
    <mergeCell ref="P138:U138"/>
    <mergeCell ref="X138:Y138"/>
    <mergeCell ref="P139:U139"/>
    <mergeCell ref="X139:Y139"/>
    <mergeCell ref="P140:U140"/>
    <mergeCell ref="X140:Y140"/>
    <mergeCell ref="G138:L138"/>
    <mergeCell ref="G139:L139"/>
    <mergeCell ref="G140:L140"/>
    <mergeCell ref="P147:U147"/>
    <mergeCell ref="X147:Y147"/>
    <mergeCell ref="P148:U148"/>
    <mergeCell ref="X148:Y148"/>
    <mergeCell ref="P141:U141"/>
    <mergeCell ref="M142:N142"/>
    <mergeCell ref="M143:N143"/>
    <mergeCell ref="M138:N138"/>
    <mergeCell ref="M139:N139"/>
    <mergeCell ref="M140:N140"/>
    <mergeCell ref="M141:N141"/>
    <mergeCell ref="G147:L147"/>
    <mergeCell ref="G148:L148"/>
    <mergeCell ref="G149:L149"/>
    <mergeCell ref="C147:F147"/>
    <mergeCell ref="C148:F148"/>
    <mergeCell ref="C149:F149"/>
    <mergeCell ref="M147:N147"/>
    <mergeCell ref="M148:N148"/>
    <mergeCell ref="M149:N149"/>
    <mergeCell ref="P144:U144"/>
    <mergeCell ref="X144:Y144"/>
    <mergeCell ref="P145:U145"/>
    <mergeCell ref="X145:Y145"/>
    <mergeCell ref="P146:U146"/>
    <mergeCell ref="X146:Y146"/>
    <mergeCell ref="G144:L144"/>
    <mergeCell ref="G145:L145"/>
    <mergeCell ref="G146:L146"/>
    <mergeCell ref="C146:F146"/>
    <mergeCell ref="M146:N146"/>
    <mergeCell ref="M144:N144"/>
    <mergeCell ref="M145:N145"/>
    <mergeCell ref="X153:Y153"/>
    <mergeCell ref="P154:U154"/>
    <mergeCell ref="X154:Y154"/>
    <mergeCell ref="P155:U155"/>
    <mergeCell ref="X155:Y155"/>
    <mergeCell ref="G153:L153"/>
    <mergeCell ref="G154:L154"/>
    <mergeCell ref="G155:L155"/>
    <mergeCell ref="C153:F153"/>
    <mergeCell ref="C154:F154"/>
    <mergeCell ref="C155:F155"/>
    <mergeCell ref="M153:N153"/>
    <mergeCell ref="M154:N154"/>
    <mergeCell ref="M155:N155"/>
    <mergeCell ref="P150:U150"/>
    <mergeCell ref="X150:Y150"/>
    <mergeCell ref="P151:U151"/>
    <mergeCell ref="X151:Y151"/>
    <mergeCell ref="P152:U152"/>
    <mergeCell ref="X152:Y152"/>
    <mergeCell ref="G150:L150"/>
    <mergeCell ref="G151:L151"/>
    <mergeCell ref="G152:L152"/>
    <mergeCell ref="C150:F150"/>
    <mergeCell ref="C151:F151"/>
    <mergeCell ref="C152:F152"/>
    <mergeCell ref="M150:N150"/>
    <mergeCell ref="M151:N151"/>
    <mergeCell ref="M152:N152"/>
    <mergeCell ref="P159:U159"/>
    <mergeCell ref="X159:Y159"/>
    <mergeCell ref="P160:U160"/>
    <mergeCell ref="X160:Y160"/>
    <mergeCell ref="P161:U161"/>
    <mergeCell ref="X161:Y161"/>
    <mergeCell ref="G159:L159"/>
    <mergeCell ref="G160:L160"/>
    <mergeCell ref="G161:L161"/>
    <mergeCell ref="C159:F159"/>
    <mergeCell ref="C160:F160"/>
    <mergeCell ref="C161:F161"/>
    <mergeCell ref="M159:N159"/>
    <mergeCell ref="M160:N160"/>
    <mergeCell ref="M161:N161"/>
    <mergeCell ref="P156:U156"/>
    <mergeCell ref="X156:Y156"/>
    <mergeCell ref="P157:U157"/>
    <mergeCell ref="X157:Y157"/>
    <mergeCell ref="P158:U158"/>
    <mergeCell ref="X158:Y158"/>
    <mergeCell ref="G156:L156"/>
    <mergeCell ref="G157:L157"/>
    <mergeCell ref="G158:L158"/>
    <mergeCell ref="C156:F156"/>
    <mergeCell ref="C157:F157"/>
    <mergeCell ref="C158:F158"/>
    <mergeCell ref="M156:N156"/>
    <mergeCell ref="M157:N157"/>
    <mergeCell ref="M158:N158"/>
    <mergeCell ref="P165:U165"/>
    <mergeCell ref="X165:Y165"/>
    <mergeCell ref="P166:U166"/>
    <mergeCell ref="X166:Y166"/>
    <mergeCell ref="P167:U167"/>
    <mergeCell ref="X167:Y167"/>
    <mergeCell ref="G165:L165"/>
    <mergeCell ref="G166:L166"/>
    <mergeCell ref="G167:L167"/>
    <mergeCell ref="C165:F165"/>
    <mergeCell ref="C166:F166"/>
    <mergeCell ref="C167:F167"/>
    <mergeCell ref="M165:N165"/>
    <mergeCell ref="M166:N166"/>
    <mergeCell ref="M167:N167"/>
    <mergeCell ref="P162:U162"/>
    <mergeCell ref="X162:Y162"/>
    <mergeCell ref="P163:U163"/>
    <mergeCell ref="X163:Y163"/>
    <mergeCell ref="P164:U164"/>
    <mergeCell ref="X164:Y164"/>
    <mergeCell ref="G162:L162"/>
    <mergeCell ref="G163:L163"/>
    <mergeCell ref="G164:L164"/>
    <mergeCell ref="C162:F162"/>
    <mergeCell ref="C163:F163"/>
    <mergeCell ref="C164:F164"/>
    <mergeCell ref="M162:N162"/>
    <mergeCell ref="M163:N163"/>
    <mergeCell ref="M164:N164"/>
    <mergeCell ref="P171:U171"/>
    <mergeCell ref="X171:Y171"/>
    <mergeCell ref="P172:U172"/>
    <mergeCell ref="X172:Y172"/>
    <mergeCell ref="P173:U173"/>
    <mergeCell ref="X173:Y173"/>
    <mergeCell ref="G171:L171"/>
    <mergeCell ref="G172:L172"/>
    <mergeCell ref="G173:L173"/>
    <mergeCell ref="C171:F171"/>
    <mergeCell ref="C172:F172"/>
    <mergeCell ref="C173:F173"/>
    <mergeCell ref="M171:N171"/>
    <mergeCell ref="M172:N172"/>
    <mergeCell ref="M173:N173"/>
    <mergeCell ref="P168:U168"/>
    <mergeCell ref="X168:Y168"/>
    <mergeCell ref="P169:U169"/>
    <mergeCell ref="X169:Y169"/>
    <mergeCell ref="P170:U170"/>
    <mergeCell ref="X170:Y170"/>
    <mergeCell ref="G168:L168"/>
    <mergeCell ref="G169:L169"/>
    <mergeCell ref="G170:L170"/>
    <mergeCell ref="C168:F168"/>
    <mergeCell ref="C169:F169"/>
    <mergeCell ref="C170:F170"/>
    <mergeCell ref="M168:N168"/>
    <mergeCell ref="M169:N169"/>
    <mergeCell ref="M170:N170"/>
    <mergeCell ref="C178:F178"/>
    <mergeCell ref="C179:F179"/>
    <mergeCell ref="M177:N177"/>
    <mergeCell ref="M178:N178"/>
    <mergeCell ref="M179:N179"/>
    <mergeCell ref="P174:U174"/>
    <mergeCell ref="X174:Y174"/>
    <mergeCell ref="P175:U175"/>
    <mergeCell ref="X175:Y175"/>
    <mergeCell ref="P176:U176"/>
    <mergeCell ref="X176:Y176"/>
    <mergeCell ref="G174:L174"/>
    <mergeCell ref="G175:L175"/>
    <mergeCell ref="G176:L176"/>
    <mergeCell ref="C174:F174"/>
    <mergeCell ref="C175:F175"/>
    <mergeCell ref="C176:F176"/>
    <mergeCell ref="M174:N174"/>
    <mergeCell ref="M175:N175"/>
    <mergeCell ref="M176:N176"/>
    <mergeCell ref="X181:Y181"/>
    <mergeCell ref="B115:E115"/>
    <mergeCell ref="P115:Q115"/>
    <mergeCell ref="P180:U180"/>
    <mergeCell ref="X180:Y180"/>
    <mergeCell ref="P181:U181"/>
    <mergeCell ref="X183:Y183"/>
    <mergeCell ref="G116:L116"/>
    <mergeCell ref="G117:L117"/>
    <mergeCell ref="G118:L118"/>
    <mergeCell ref="G119:L119"/>
    <mergeCell ref="G120:L120"/>
    <mergeCell ref="G121:L121"/>
    <mergeCell ref="G122:L122"/>
    <mergeCell ref="G123:L123"/>
    <mergeCell ref="G124:L124"/>
    <mergeCell ref="G125:L125"/>
    <mergeCell ref="G126:L126"/>
    <mergeCell ref="G127:L127"/>
    <mergeCell ref="G128:L128"/>
    <mergeCell ref="G129:L129"/>
    <mergeCell ref="G130:L130"/>
    <mergeCell ref="P177:U177"/>
    <mergeCell ref="X177:Y177"/>
    <mergeCell ref="P178:U178"/>
    <mergeCell ref="X178:Y178"/>
    <mergeCell ref="P179:U179"/>
    <mergeCell ref="X179:Y179"/>
    <mergeCell ref="G177:L177"/>
    <mergeCell ref="G178:L178"/>
    <mergeCell ref="G179:L179"/>
    <mergeCell ref="P120:U120"/>
    <mergeCell ref="X186:Y186"/>
    <mergeCell ref="C49:F49"/>
    <mergeCell ref="C50:F50"/>
    <mergeCell ref="C51:F51"/>
    <mergeCell ref="C52:F52"/>
    <mergeCell ref="C53:F53"/>
    <mergeCell ref="C54:F54"/>
    <mergeCell ref="C55:F55"/>
    <mergeCell ref="C56:F56"/>
    <mergeCell ref="C57:F57"/>
    <mergeCell ref="C58:F58"/>
    <mergeCell ref="C59:F59"/>
    <mergeCell ref="C60:F60"/>
    <mergeCell ref="C61:F61"/>
    <mergeCell ref="C62:F62"/>
    <mergeCell ref="C63:F63"/>
    <mergeCell ref="C64:F64"/>
    <mergeCell ref="C65:F65"/>
    <mergeCell ref="C66:F66"/>
    <mergeCell ref="C67:F67"/>
    <mergeCell ref="C68:F68"/>
    <mergeCell ref="C69:F69"/>
    <mergeCell ref="G49:L49"/>
    <mergeCell ref="G50:L50"/>
    <mergeCell ref="G63:L63"/>
    <mergeCell ref="G64:L64"/>
    <mergeCell ref="G65:L65"/>
    <mergeCell ref="G68:L68"/>
    <mergeCell ref="G69:L69"/>
    <mergeCell ref="V51:W51"/>
    <mergeCell ref="V52:W52"/>
    <mergeCell ref="V58:W58"/>
    <mergeCell ref="V68:W68"/>
    <mergeCell ref="G51:L51"/>
    <mergeCell ref="G52:L52"/>
    <mergeCell ref="G53:L53"/>
    <mergeCell ref="G54:L54"/>
    <mergeCell ref="G55:L55"/>
    <mergeCell ref="G56:L56"/>
    <mergeCell ref="G57:L57"/>
    <mergeCell ref="G58:L58"/>
    <mergeCell ref="G181:L181"/>
    <mergeCell ref="C116:F116"/>
    <mergeCell ref="C117:F117"/>
    <mergeCell ref="C118:F118"/>
    <mergeCell ref="C119:F119"/>
    <mergeCell ref="C120:F120"/>
    <mergeCell ref="C121:F121"/>
    <mergeCell ref="C122:F122"/>
    <mergeCell ref="C123:F123"/>
    <mergeCell ref="C124:F124"/>
    <mergeCell ref="C125:F125"/>
    <mergeCell ref="C126:F126"/>
    <mergeCell ref="C127:F127"/>
    <mergeCell ref="C128:F128"/>
    <mergeCell ref="C129:F129"/>
    <mergeCell ref="C130:F130"/>
    <mergeCell ref="C131:F131"/>
    <mergeCell ref="C132:F132"/>
    <mergeCell ref="C133:F133"/>
    <mergeCell ref="C134:F134"/>
    <mergeCell ref="C135:F135"/>
    <mergeCell ref="C136:F136"/>
    <mergeCell ref="C137:F137"/>
    <mergeCell ref="C138:F138"/>
    <mergeCell ref="C139:F139"/>
    <mergeCell ref="C140:F140"/>
    <mergeCell ref="C141:F141"/>
    <mergeCell ref="C142:F142"/>
    <mergeCell ref="C143:F143"/>
    <mergeCell ref="C144:F144"/>
    <mergeCell ref="C145:F145"/>
    <mergeCell ref="C177:F177"/>
    <mergeCell ref="M180:N180"/>
    <mergeCell ref="M181:N181"/>
    <mergeCell ref="F47:I48"/>
    <mergeCell ref="C180:F180"/>
    <mergeCell ref="C181:F181"/>
    <mergeCell ref="M116:N116"/>
    <mergeCell ref="M117:N117"/>
    <mergeCell ref="M118:N118"/>
    <mergeCell ref="M119:N119"/>
    <mergeCell ref="M120:N120"/>
    <mergeCell ref="M121:N121"/>
    <mergeCell ref="M122:N122"/>
    <mergeCell ref="M123:N123"/>
    <mergeCell ref="M124:N124"/>
    <mergeCell ref="M125:N125"/>
    <mergeCell ref="M126:N126"/>
    <mergeCell ref="M127:N127"/>
    <mergeCell ref="M128:N128"/>
    <mergeCell ref="M129:N129"/>
    <mergeCell ref="M130:N130"/>
    <mergeCell ref="M131:N131"/>
    <mergeCell ref="M132:N132"/>
    <mergeCell ref="M133:N133"/>
    <mergeCell ref="G180:L180"/>
    <mergeCell ref="E205:F205"/>
    <mergeCell ref="C205:D205"/>
    <mergeCell ref="C206:D206"/>
    <mergeCell ref="E206:F206"/>
    <mergeCell ref="G205:J205"/>
    <mergeCell ref="G206:J206"/>
    <mergeCell ref="K205:N205"/>
    <mergeCell ref="K206:N206"/>
    <mergeCell ref="C207:D207"/>
    <mergeCell ref="E207:F207"/>
    <mergeCell ref="G207:J207"/>
    <mergeCell ref="K207:N207"/>
    <mergeCell ref="C208:D208"/>
    <mergeCell ref="E208:F208"/>
    <mergeCell ref="G208:J208"/>
    <mergeCell ref="K208:N208"/>
    <mergeCell ref="K201:K204"/>
    <mergeCell ref="L194:N197"/>
    <mergeCell ref="B204:E204"/>
    <mergeCell ref="E192:I192"/>
    <mergeCell ref="B190:J190"/>
    <mergeCell ref="B200:J201"/>
    <mergeCell ref="B203:F203"/>
    <mergeCell ref="B199:J199"/>
    <mergeCell ref="G210:J210"/>
    <mergeCell ref="K210:N210"/>
    <mergeCell ref="C211:D211"/>
    <mergeCell ref="E211:F211"/>
    <mergeCell ref="G211:J211"/>
    <mergeCell ref="K211:N211"/>
    <mergeCell ref="C212:D212"/>
    <mergeCell ref="E212:F212"/>
    <mergeCell ref="G212:J212"/>
    <mergeCell ref="K212:N212"/>
    <mergeCell ref="C213:D213"/>
    <mergeCell ref="E213:F213"/>
    <mergeCell ref="G213:J213"/>
    <mergeCell ref="K213:N213"/>
    <mergeCell ref="C214:D214"/>
    <mergeCell ref="E214:F214"/>
    <mergeCell ref="G214:J214"/>
    <mergeCell ref="K214:N214"/>
    <mergeCell ref="C216:D216"/>
    <mergeCell ref="E216:F216"/>
    <mergeCell ref="G216:J216"/>
    <mergeCell ref="K216:N216"/>
    <mergeCell ref="C217:D217"/>
    <mergeCell ref="E217:F217"/>
    <mergeCell ref="G217:J217"/>
    <mergeCell ref="K217:N217"/>
    <mergeCell ref="C218:D218"/>
    <mergeCell ref="E218:F218"/>
    <mergeCell ref="G218:J218"/>
    <mergeCell ref="K218:N218"/>
    <mergeCell ref="C219:D219"/>
    <mergeCell ref="E219:F219"/>
    <mergeCell ref="G219:J219"/>
    <mergeCell ref="K219:N219"/>
    <mergeCell ref="C220:D220"/>
    <mergeCell ref="E220:F220"/>
    <mergeCell ref="G220:J220"/>
    <mergeCell ref="K220:N220"/>
    <mergeCell ref="K228:N228"/>
    <mergeCell ref="C229:D229"/>
    <mergeCell ref="E229:F229"/>
    <mergeCell ref="G229:J229"/>
    <mergeCell ref="K229:N229"/>
    <mergeCell ref="C230:D230"/>
    <mergeCell ref="E230:F230"/>
    <mergeCell ref="G230:J230"/>
    <mergeCell ref="K230:N230"/>
    <mergeCell ref="C231:D231"/>
    <mergeCell ref="E231:F231"/>
    <mergeCell ref="G231:J231"/>
    <mergeCell ref="K231:N231"/>
    <mergeCell ref="C234:D234"/>
    <mergeCell ref="E234:F234"/>
    <mergeCell ref="G234:J234"/>
    <mergeCell ref="K234:N234"/>
    <mergeCell ref="C235:D235"/>
    <mergeCell ref="E235:F235"/>
    <mergeCell ref="G235:J235"/>
    <mergeCell ref="K235:N235"/>
    <mergeCell ref="C236:D236"/>
    <mergeCell ref="E236:F236"/>
    <mergeCell ref="G236:J236"/>
    <mergeCell ref="K236:N236"/>
    <mergeCell ref="C237:D237"/>
    <mergeCell ref="E237:F237"/>
    <mergeCell ref="G237:J237"/>
    <mergeCell ref="K237:N237"/>
    <mergeCell ref="C238:D238"/>
    <mergeCell ref="E238:F238"/>
    <mergeCell ref="G238:J238"/>
    <mergeCell ref="K238:N238"/>
    <mergeCell ref="C239:D239"/>
    <mergeCell ref="E239:F239"/>
    <mergeCell ref="G239:J239"/>
    <mergeCell ref="K239:N239"/>
    <mergeCell ref="C240:D240"/>
    <mergeCell ref="E240:F240"/>
    <mergeCell ref="G240:J240"/>
    <mergeCell ref="K240:N240"/>
    <mergeCell ref="C241:D241"/>
    <mergeCell ref="E241:F241"/>
    <mergeCell ref="G241:J241"/>
    <mergeCell ref="K241:N241"/>
    <mergeCell ref="C242:D242"/>
    <mergeCell ref="E242:F242"/>
    <mergeCell ref="G242:J242"/>
    <mergeCell ref="K242:N242"/>
    <mergeCell ref="C243:D243"/>
    <mergeCell ref="E243:F243"/>
    <mergeCell ref="G243:J243"/>
    <mergeCell ref="K243:N243"/>
    <mergeCell ref="C244:D244"/>
    <mergeCell ref="E244:F244"/>
    <mergeCell ref="G244:J244"/>
    <mergeCell ref="K244:N244"/>
    <mergeCell ref="C245:D245"/>
    <mergeCell ref="E245:F245"/>
    <mergeCell ref="G245:J245"/>
    <mergeCell ref="K245:N245"/>
    <mergeCell ref="C246:D246"/>
    <mergeCell ref="E246:F246"/>
    <mergeCell ref="G246:J246"/>
    <mergeCell ref="K246:N246"/>
    <mergeCell ref="C247:D247"/>
    <mergeCell ref="E247:F247"/>
    <mergeCell ref="G247:J247"/>
    <mergeCell ref="K247:N247"/>
    <mergeCell ref="C248:D248"/>
    <mergeCell ref="E248:F248"/>
    <mergeCell ref="G248:J248"/>
    <mergeCell ref="K248:N248"/>
    <mergeCell ref="C249:D249"/>
    <mergeCell ref="E249:F249"/>
    <mergeCell ref="G249:J249"/>
    <mergeCell ref="K249:N249"/>
    <mergeCell ref="E260:F260"/>
    <mergeCell ref="G260:J260"/>
    <mergeCell ref="C250:D250"/>
    <mergeCell ref="E250:F250"/>
    <mergeCell ref="G250:J250"/>
    <mergeCell ref="K250:N250"/>
    <mergeCell ref="C251:D251"/>
    <mergeCell ref="E251:F251"/>
    <mergeCell ref="G251:J251"/>
    <mergeCell ref="K251:N251"/>
    <mergeCell ref="C252:D252"/>
    <mergeCell ref="E252:F252"/>
    <mergeCell ref="G252:J252"/>
    <mergeCell ref="K252:N252"/>
    <mergeCell ref="C253:D253"/>
    <mergeCell ref="E253:F253"/>
    <mergeCell ref="G253:J253"/>
    <mergeCell ref="K253:N253"/>
    <mergeCell ref="C254:D254"/>
    <mergeCell ref="E254:F254"/>
    <mergeCell ref="G254:J254"/>
    <mergeCell ref="K254:N254"/>
    <mergeCell ref="G271:J271"/>
    <mergeCell ref="K271:N271"/>
    <mergeCell ref="C272:D272"/>
    <mergeCell ref="E272:F272"/>
    <mergeCell ref="G272:J272"/>
    <mergeCell ref="K272:N272"/>
    <mergeCell ref="G279:J279"/>
    <mergeCell ref="K279:N279"/>
    <mergeCell ref="C280:D280"/>
    <mergeCell ref="E280:F280"/>
    <mergeCell ref="C255:D255"/>
    <mergeCell ref="E255:F255"/>
    <mergeCell ref="G255:J255"/>
    <mergeCell ref="K255:N255"/>
    <mergeCell ref="C256:D256"/>
    <mergeCell ref="E256:F256"/>
    <mergeCell ref="G256:J256"/>
    <mergeCell ref="K256:N256"/>
    <mergeCell ref="C257:D257"/>
    <mergeCell ref="E257:F257"/>
    <mergeCell ref="G257:J257"/>
    <mergeCell ref="K257:N257"/>
    <mergeCell ref="C258:D258"/>
    <mergeCell ref="E258:F258"/>
    <mergeCell ref="G258:J258"/>
    <mergeCell ref="K258:N258"/>
    <mergeCell ref="K260:N260"/>
    <mergeCell ref="C259:D259"/>
    <mergeCell ref="E259:F259"/>
    <mergeCell ref="G259:J259"/>
    <mergeCell ref="K259:N259"/>
    <mergeCell ref="C260:D260"/>
    <mergeCell ref="K281:N281"/>
    <mergeCell ref="C282:D282"/>
    <mergeCell ref="E282:F282"/>
    <mergeCell ref="G282:J282"/>
    <mergeCell ref="K282:N282"/>
    <mergeCell ref="C283:D283"/>
    <mergeCell ref="E283:F283"/>
    <mergeCell ref="G283:J283"/>
    <mergeCell ref="K283:N283"/>
    <mergeCell ref="C284:D284"/>
    <mergeCell ref="E284:F284"/>
    <mergeCell ref="G284:J284"/>
    <mergeCell ref="K284:N284"/>
    <mergeCell ref="C285:D285"/>
    <mergeCell ref="E285:F285"/>
    <mergeCell ref="G285:J285"/>
    <mergeCell ref="K267:N267"/>
    <mergeCell ref="K285:N285"/>
    <mergeCell ref="C268:D268"/>
    <mergeCell ref="E268:F268"/>
    <mergeCell ref="G268:J268"/>
    <mergeCell ref="K268:N268"/>
    <mergeCell ref="C269:D269"/>
    <mergeCell ref="E269:F269"/>
    <mergeCell ref="G269:J269"/>
    <mergeCell ref="K269:N269"/>
    <mergeCell ref="C270:D270"/>
    <mergeCell ref="E270:F270"/>
    <mergeCell ref="G270:J270"/>
    <mergeCell ref="K270:N270"/>
    <mergeCell ref="C271:D271"/>
    <mergeCell ref="E271:F271"/>
    <mergeCell ref="C293:D293"/>
    <mergeCell ref="E293:F293"/>
    <mergeCell ref="G293:J293"/>
    <mergeCell ref="K293:N293"/>
    <mergeCell ref="C294:D294"/>
    <mergeCell ref="E294:F294"/>
    <mergeCell ref="G294:J294"/>
    <mergeCell ref="K294:N294"/>
    <mergeCell ref="C286:D286"/>
    <mergeCell ref="E286:F286"/>
    <mergeCell ref="G286:J286"/>
    <mergeCell ref="K286:N286"/>
    <mergeCell ref="C287:D287"/>
    <mergeCell ref="E287:F287"/>
    <mergeCell ref="G287:J287"/>
    <mergeCell ref="K287:N287"/>
    <mergeCell ref="C288:D288"/>
    <mergeCell ref="E288:F288"/>
    <mergeCell ref="G288:J288"/>
    <mergeCell ref="K288:N288"/>
    <mergeCell ref="C289:D289"/>
    <mergeCell ref="E289:F289"/>
    <mergeCell ref="G289:J289"/>
    <mergeCell ref="K289:N289"/>
    <mergeCell ref="C291:D291"/>
    <mergeCell ref="E291:F291"/>
    <mergeCell ref="G291:J291"/>
    <mergeCell ref="K291:N291"/>
    <mergeCell ref="C292:D292"/>
    <mergeCell ref="E292:F292"/>
    <mergeCell ref="G292:J292"/>
    <mergeCell ref="K292:N292"/>
    <mergeCell ref="P68:T68"/>
    <mergeCell ref="P69:T69"/>
    <mergeCell ref="P50:T50"/>
    <mergeCell ref="P51:T51"/>
    <mergeCell ref="P52:T52"/>
    <mergeCell ref="P53:T53"/>
    <mergeCell ref="P54:T54"/>
    <mergeCell ref="P55:T55"/>
    <mergeCell ref="P56:T56"/>
    <mergeCell ref="P57:T57"/>
    <mergeCell ref="P58:T58"/>
    <mergeCell ref="P59:T59"/>
    <mergeCell ref="P60:T60"/>
    <mergeCell ref="P61:T61"/>
    <mergeCell ref="P62:T62"/>
    <mergeCell ref="P63:T63"/>
    <mergeCell ref="P64:T64"/>
    <mergeCell ref="P65:T65"/>
    <mergeCell ref="P66:T66"/>
  </mergeCells>
  <phoneticPr fontId="0" type="noConversion"/>
  <conditionalFormatting sqref="C206:D295">
    <cfRule type="expression" dxfId="2" priority="6">
      <formula>$B206&lt;&gt;"Vara"</formula>
    </cfRule>
  </conditionalFormatting>
  <conditionalFormatting sqref="E206:F295">
    <cfRule type="expression" dxfId="1" priority="5">
      <formula>$B206&lt;&gt;"Tjänst"</formula>
    </cfRule>
  </conditionalFormatting>
  <conditionalFormatting sqref="G206:J295">
    <cfRule type="expression" dxfId="0" priority="2">
      <formula>$C206=""</formula>
    </cfRule>
  </conditionalFormatting>
  <dataValidations xWindow="179" yWindow="422" count="17">
    <dataValidation type="list" allowBlank="1" showInputMessage="1" showErrorMessage="1" sqref="T412 P17:P18 Q463 T418 T424 T432 P206:P295 P301:P391" xr:uid="{54B4A893-16B1-4DFC-B254-1F9B89BDE394}">
      <formula1>"Ja,Nej"</formula1>
    </dataValidation>
    <dataValidation type="date" errorStyle="information" allowBlank="1" showInputMessage="1" showErrorMessage="1" errorTitle="Fel" error="Ange datum i datumformatet ÅÅÅÅ-MM-DD" promptTitle="Datum" prompt="Datum i datumformatet ÅÅÅÅ-MM-DD" sqref="D34:E34" xr:uid="{DB1664B8-1728-41A8-ADCB-3A36B02E30D7}">
      <formula1>40817</formula1>
      <formula2>47484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FD0DCE97-1112-46C7-8DAB-3FF982691173}">
      <formula1>40817</formula1>
      <formula2>47484</formula2>
    </dataValidation>
    <dataValidation allowBlank="1" showErrorMessage="1" sqref="B41:I41" xr:uid="{4B53372D-5EDE-4A0F-8A3D-F0DD1527909A}"/>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AE68D08-3FC6-459C-9B01-4113E78B4D98}">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262D55B4-0B18-41C7-8517-120215CF84C3}">
      <formula1>40817</formula1>
      <formula2>42308</formula2>
    </dataValidation>
    <dataValidation type="list" allowBlank="1" showInputMessage="1" showErrorMessage="1" sqref="K391" xr:uid="{EFDC5000-B661-4D4F-A74C-45082D87D16F}">
      <formula1>"Välj typ av krav,Bör-krav,Ska-krav"</formula1>
    </dataValidation>
    <dataValidation type="list" allowBlank="1" showInputMessage="1" showErrorMessage="1" sqref="B391:C391" xr:uid="{3E015F4B-6173-4F13-A076-878231AC1FAC}">
      <formula1>ResVarTja</formula1>
    </dataValidation>
    <dataValidation type="list" allowBlank="1" showInputMessage="1" showErrorMessage="1" sqref="B40 B43:K43" xr:uid="{9932E90B-356B-48D4-B502-6AE7DB797EC8}">
      <formula1>TblDelområde</formula1>
    </dataValidation>
    <dataValidation type="list" allowBlank="1" showInputMessage="1" showErrorMessage="1" sqref="B190:J190" xr:uid="{638572CB-B8F2-4756-8CBE-A92FAAA98FFD}">
      <formula1>TblGrundTilldeln</formula1>
    </dataValidation>
    <dataValidation type="list" allowBlank="1" showInputMessage="1" showErrorMessage="1" sqref="M117:M181 M50:M109" xr:uid="{038F6C24-5E3B-4B99-AB72-D3084A033C17}">
      <formula1>ValBilaga</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C31" xr:uid="{8FFA29D9-60AE-44FD-852F-AE60D649CD50}">
      <formula1>40909</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E31" xr:uid="{B2370EF7-DECA-4ADE-BB4C-DC2BA164F0E0}">
      <formula1>40817</formula1>
      <formula2>47484</formula2>
    </dataValidation>
    <dataValidation type="list" showInputMessage="1" showErrorMessage="1" sqref="B301:C390 C206:D295" xr:uid="{542C4E46-5853-4A80-B1B1-7B7F1132803F}">
      <formula1>$AD$50:$AD$109</formula1>
    </dataValidation>
    <dataValidation type="list" showInputMessage="1" showErrorMessage="1" sqref="B206:B295" xr:uid="{3541F5E1-033F-496A-AAE6-E0B3A0D57F9E}">
      <formula1>TblVaraTjanstAlt</formula1>
    </dataValidation>
    <dataValidation type="list" allowBlank="1" showInputMessage="1" showErrorMessage="1" sqref="G206:J295" xr:uid="{6AB0A110-1C31-4CB7-AFC7-B2E6550F7466}">
      <formula1>TblSkaKravFKU</formula1>
    </dataValidation>
    <dataValidation type="list" showInputMessage="1" showErrorMessage="1" sqref="E206:F295" xr:uid="{C9612F84-6434-45D9-8450-81AF403F0711}">
      <formula1>$AD$117:$AD$181</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6" id="{D6B000EB-363F-4AE3-942D-77A742B7EFDA}">
            <xm:f>Information!$D$15&lt;&gt;"Ja"</xm:f>
            <x14:dxf>
              <font>
                <color theme="0"/>
              </font>
              <fill>
                <patternFill patternType="none">
                  <bgColor auto="1"/>
                </patternFill>
              </fill>
              <border>
                <left/>
                <right/>
                <top/>
                <bottom/>
                <vertical/>
                <horizontal/>
              </border>
            </x14:dxf>
          </x14:cfRule>
          <xm:sqref>A1:ZZ999</xm:sqref>
        </x14:conditionalFormatting>
      </x14:conditionalFormattings>
    </ext>
    <ext xmlns:x14="http://schemas.microsoft.com/office/spreadsheetml/2009/9/main" uri="{CCE6A557-97BC-4b89-ADB6-D9C93CAAB3DF}">
      <x14:dataValidations xmlns:xm="http://schemas.microsoft.com/office/excel/2006/main" xWindow="179" yWindow="422" count="9">
        <x14:dataValidation type="list" allowBlank="1" showInputMessage="1" showErrorMessage="1" xr:uid="{974FCE8C-E423-4CE0-BEEF-CAF370B49D36}">
          <x14:formula1>
            <xm:f>Admin!$AP$61:$AP$105</xm:f>
          </x14:formula1>
          <xm:sqref>P9:U9</xm:sqref>
        </x14:dataValidation>
        <x14:dataValidation type="list" allowBlank="1" showInputMessage="1" showErrorMessage="1" xr:uid="{B82F52A0-352F-4FA8-B7F6-AA6AA2FADF68}">
          <x14:formula1>
            <xm:f>Admin!$F$37:$F$44</xm:f>
          </x14:formula1>
          <xm:sqref>D391:E391</xm:sqref>
        </x14:dataValidation>
        <x14:dataValidation type="list" allowBlank="1" showInputMessage="1" showErrorMessage="1" xr:uid="{3E542C9A-5688-47A2-BA5C-72E5AFC66A8D}">
          <x14:formula1>
            <xm:f>Admin!#REF!</xm:f>
          </x14:formula1>
          <xm:sqref>D316:G322</xm:sqref>
        </x14:dataValidation>
        <x14:dataValidation type="list" allowBlank="1" showInputMessage="1" showErrorMessage="1" xr:uid="{26A0195E-8DC4-4016-AFA1-933D829AAC52}">
          <x14:formula1>
            <xm:f>Admin!$U$3:$U$18</xm:f>
          </x14:formula1>
          <xm:sqref>C117:C181</xm:sqref>
        </x14:dataValidation>
        <x14:dataValidation type="list" allowBlank="1" showInputMessage="1" showErrorMessage="1" xr:uid="{FDC73B2E-DABC-4513-ABC2-25E1ECE2A2E0}">
          <x14:formula1>
            <xm:f>Admin!$N201:$U201</xm:f>
          </x14:formula1>
          <xm:sqref>D364:G390 D331:G348 D323:G323</xm:sqref>
        </x14:dataValidation>
        <x14:dataValidation type="list" allowBlank="1" showInputMessage="1" showErrorMessage="1" xr:uid="{F53DD916-2BCD-4EFB-9A41-8901CA5A2D01}">
          <x14:formula1>
            <xm:f>Admin!$N217:$U217</xm:f>
          </x14:formula1>
          <xm:sqref>D349:G357 D324:G330</xm:sqref>
        </x14:dataValidation>
        <x14:dataValidation type="list" allowBlank="1" showInputMessage="1" showErrorMessage="1" xr:uid="{D512AEC5-50AA-43E0-AA34-E32FED6326B4}">
          <x14:formula1>
            <xm:f>Admin!$N221:$U221</xm:f>
          </x14:formula1>
          <xm:sqref>D358:G363</xm:sqref>
        </x14:dataValidation>
        <x14:dataValidation type="list" allowBlank="1" showInputMessage="1" showErrorMessage="1" xr:uid="{5AFD3348-D1FC-4062-8974-1893E51C6394}">
          <x14:formula1>
            <xm:f>Admin!$N204:$U204</xm:f>
          </x14:formula1>
          <xm:sqref>D301:G305</xm:sqref>
        </x14:dataValidation>
        <x14:dataValidation type="list" allowBlank="1" showInputMessage="1" showErrorMessage="1" xr:uid="{3B1B87F3-85D3-43B5-B64E-05FA324A4250}">
          <x14:formula1>
            <xm:f>Admin!$N191:$U191</xm:f>
          </x14:formula1>
          <xm:sqref>D306:G315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2"/>
  <sheetViews>
    <sheetView showGridLines="0" showRuler="0" topLeftCell="A5" zoomScaleNormal="100" zoomScalePageLayoutView="90" workbookViewId="0">
      <selection activeCell="B26" sqref="B26"/>
    </sheetView>
  </sheetViews>
  <sheetFormatPr defaultColWidth="9.1796875" defaultRowHeight="12.5" x14ac:dyDescent="0.25"/>
  <cols>
    <col min="1" max="1" width="2.54296875" style="1" customWidth="1"/>
    <col min="2" max="2" width="50.26953125" style="1" customWidth="1"/>
    <col min="3" max="3" width="3.1796875" style="1" customWidth="1"/>
    <col min="4" max="4" width="50.26953125" style="1" customWidth="1"/>
    <col min="5" max="5" width="9.1796875" style="1"/>
    <col min="6" max="6" width="13.1796875" style="1" customWidth="1"/>
    <col min="7" max="16384" width="9.1796875" style="1"/>
  </cols>
  <sheetData>
    <row r="1" spans="2:13" ht="17.25" customHeight="1" x14ac:dyDescent="0.25">
      <c r="D1" s="20" t="str">
        <f>"Diarienummer avropsberättigad : "&amp;'1 Spec. - 1. Lägsta pris'!B15</f>
        <v xml:space="preserve">Diarienummer avropsberättigad : </v>
      </c>
      <c r="F1" s="21"/>
    </row>
    <row r="2" spans="2:13" ht="17.25" customHeight="1" x14ac:dyDescent="0.25"/>
    <row r="3" spans="2:13" ht="17.25" customHeight="1" x14ac:dyDescent="0.35">
      <c r="B3" s="40"/>
    </row>
    <row r="5" spans="2:13" ht="25.5" customHeight="1" x14ac:dyDescent="0.4">
      <c r="B5" s="22" t="s">
        <v>228</v>
      </c>
      <c r="C5" s="22"/>
      <c r="D5" s="22"/>
      <c r="J5" s="16"/>
      <c r="K5" s="16"/>
      <c r="L5" s="16"/>
      <c r="M5" s="16"/>
    </row>
    <row r="6" spans="2:13" ht="48.75" customHeight="1" x14ac:dyDescent="0.4">
      <c r="B6" s="787" t="str">
        <f>"Detta kontrakt reglerar avrop från ramavtalsområde "&amp;'1 Spec. - 4. Annan modell'!J5&amp;", "&amp;'1 Spec. - 4. Annan modell'!J8</f>
        <v>Detta kontrakt reglerar avrop från ramavtalsområde Möbler och inredning, 23.5-5834-2022</v>
      </c>
      <c r="C6" s="788"/>
      <c r="D6" s="788"/>
      <c r="F6" s="21"/>
      <c r="J6" s="16"/>
      <c r="K6" s="16"/>
      <c r="L6" s="16"/>
      <c r="M6" s="16"/>
    </row>
    <row r="7" spans="2:13" ht="33.75" customHeight="1" x14ac:dyDescent="0.4">
      <c r="B7" s="350" t="s">
        <v>229</v>
      </c>
      <c r="C7" s="14"/>
      <c r="D7" s="14"/>
      <c r="J7" s="16"/>
      <c r="K7" s="16"/>
      <c r="L7" s="16"/>
      <c r="M7" s="16"/>
    </row>
    <row r="8" spans="2:13" ht="36.75" customHeight="1" x14ac:dyDescent="0.4">
      <c r="B8" s="683" t="s">
        <v>230</v>
      </c>
      <c r="C8" s="683"/>
      <c r="D8" s="683"/>
      <c r="G8" s="20"/>
      <c r="J8" s="16"/>
      <c r="K8" s="16"/>
      <c r="L8" s="16"/>
      <c r="M8" s="16"/>
    </row>
    <row r="9" spans="2:13" ht="18" x14ac:dyDescent="0.4">
      <c r="B9" s="8" t="s">
        <v>231</v>
      </c>
      <c r="C9" s="8"/>
      <c r="D9" s="8"/>
      <c r="G9" s="20"/>
      <c r="J9" s="16"/>
      <c r="K9" s="16"/>
      <c r="L9" s="16"/>
      <c r="M9" s="16"/>
    </row>
    <row r="10" spans="2:13" ht="18" x14ac:dyDescent="0.4">
      <c r="B10" s="683" t="s">
        <v>232</v>
      </c>
      <c r="C10" s="683"/>
      <c r="D10" s="683"/>
      <c r="J10" s="16"/>
      <c r="K10" s="16"/>
      <c r="L10" s="16"/>
      <c r="M10" s="16"/>
    </row>
    <row r="11" spans="2:13" ht="18" x14ac:dyDescent="0.4">
      <c r="B11" s="32" t="s">
        <v>233</v>
      </c>
      <c r="C11" s="8"/>
      <c r="D11" s="8"/>
      <c r="J11" s="16"/>
      <c r="K11" s="16"/>
      <c r="L11" s="16"/>
      <c r="M11" s="16"/>
    </row>
    <row r="12" spans="2:13" ht="18" x14ac:dyDescent="0.4">
      <c r="B12" s="683" t="s">
        <v>234</v>
      </c>
      <c r="C12" s="683"/>
      <c r="D12" s="683"/>
      <c r="G12" s="19"/>
      <c r="J12" s="16"/>
      <c r="K12" s="16"/>
      <c r="L12" s="16"/>
      <c r="M12" s="16"/>
    </row>
    <row r="13" spans="2:13" ht="18" x14ac:dyDescent="0.4">
      <c r="B13" s="8" t="s">
        <v>235</v>
      </c>
      <c r="C13" s="8"/>
      <c r="D13" s="8"/>
      <c r="G13" s="19"/>
      <c r="J13" s="16"/>
      <c r="K13" s="16"/>
      <c r="L13" s="16"/>
      <c r="M13" s="16"/>
    </row>
    <row r="14" spans="2:13" ht="18" x14ac:dyDescent="0.4">
      <c r="B14" s="8" t="s">
        <v>236</v>
      </c>
      <c r="C14" s="8"/>
      <c r="D14" s="8"/>
      <c r="G14" s="19"/>
      <c r="J14" s="16"/>
      <c r="K14" s="16"/>
      <c r="L14" s="16"/>
      <c r="M14" s="16"/>
    </row>
    <row r="15" spans="2:13" ht="18" x14ac:dyDescent="0.4">
      <c r="B15" s="32" t="s">
        <v>237</v>
      </c>
      <c r="C15" s="8"/>
      <c r="D15" s="8"/>
      <c r="G15" s="19"/>
      <c r="J15" s="16"/>
      <c r="K15" s="16"/>
      <c r="L15" s="16"/>
      <c r="M15" s="16"/>
    </row>
    <row r="16" spans="2:13" ht="18" x14ac:dyDescent="0.4">
      <c r="B16" s="8" t="s">
        <v>238</v>
      </c>
      <c r="C16" s="8"/>
      <c r="D16" s="8"/>
      <c r="G16" s="19"/>
      <c r="J16" s="16"/>
      <c r="K16" s="16"/>
      <c r="L16" s="16"/>
      <c r="M16" s="16"/>
    </row>
    <row r="17" spans="1:13" ht="30.75" customHeight="1" x14ac:dyDescent="0.4">
      <c r="B17" s="683" t="s">
        <v>239</v>
      </c>
      <c r="C17" s="683"/>
      <c r="D17" s="683"/>
      <c r="G17" s="19"/>
      <c r="J17" s="16"/>
      <c r="K17" s="16"/>
      <c r="L17" s="16"/>
      <c r="M17" s="16"/>
    </row>
    <row r="18" spans="1:13" ht="18" x14ac:dyDescent="0.4">
      <c r="B18" s="8" t="s">
        <v>240</v>
      </c>
      <c r="C18" s="8"/>
      <c r="D18" s="8"/>
      <c r="G18" s="19"/>
      <c r="J18" s="16"/>
      <c r="K18" s="16"/>
      <c r="L18" s="16"/>
      <c r="M18" s="16"/>
    </row>
    <row r="19" spans="1:13" ht="18" customHeight="1" x14ac:dyDescent="0.4">
      <c r="B19" s="683"/>
      <c r="C19" s="683"/>
      <c r="D19" s="683"/>
      <c r="J19" s="16"/>
      <c r="K19" s="16"/>
      <c r="L19" s="16"/>
      <c r="M19" s="16"/>
    </row>
    <row r="20" spans="1:13" ht="41.25" customHeight="1" x14ac:dyDescent="0.4">
      <c r="B20" s="683" t="s">
        <v>241</v>
      </c>
      <c r="C20" s="683"/>
      <c r="D20" s="683"/>
      <c r="J20" s="16"/>
      <c r="K20" s="16"/>
      <c r="L20" s="16"/>
      <c r="M20" s="16"/>
    </row>
    <row r="21" spans="1:13" ht="10.5" customHeight="1" x14ac:dyDescent="0.4">
      <c r="B21" s="18"/>
      <c r="C21" s="17"/>
      <c r="D21" s="17"/>
      <c r="J21" s="16"/>
      <c r="K21" s="16"/>
      <c r="L21" s="16"/>
      <c r="M21" s="16"/>
    </row>
    <row r="22" spans="1:13" s="15" customFormat="1" ht="24" customHeight="1" x14ac:dyDescent="0.25">
      <c r="B22" s="14" t="s">
        <v>242</v>
      </c>
      <c r="C22" s="14"/>
      <c r="D22" s="14"/>
    </row>
    <row r="23" spans="1:13" ht="67.5" customHeight="1" x14ac:dyDescent="0.25">
      <c r="B23" s="683" t="s">
        <v>243</v>
      </c>
      <c r="C23" s="683"/>
      <c r="D23" s="683"/>
    </row>
    <row r="24" spans="1:13" ht="26.25" customHeight="1" x14ac:dyDescent="0.25">
      <c r="B24" s="8"/>
      <c r="C24" s="8"/>
      <c r="D24" s="8"/>
    </row>
    <row r="25" spans="1:13" s="7" customFormat="1" ht="18" customHeight="1" x14ac:dyDescent="0.3">
      <c r="A25" s="1"/>
      <c r="B25" s="363" t="s">
        <v>244</v>
      </c>
      <c r="C25"/>
      <c r="D25" s="363" t="s">
        <v>245</v>
      </c>
      <c r="E25" s="14"/>
    </row>
    <row r="26" spans="1:13" s="7" customFormat="1" ht="23.25" customHeight="1" x14ac:dyDescent="0.3">
      <c r="A26" s="1"/>
      <c r="B26" s="94">
        <f>'1 Spec. - 4. Annan modell'!B9</f>
        <v>0</v>
      </c>
      <c r="C26"/>
      <c r="D26" s="95">
        <f>'1 Spec. - 4. Annan modell'!P9</f>
        <v>0</v>
      </c>
    </row>
    <row r="27" spans="1:13" s="7" customFormat="1" ht="12.75" customHeight="1" x14ac:dyDescent="0.3">
      <c r="A27" s="1"/>
      <c r="B27" s="13" t="s">
        <v>246</v>
      </c>
      <c r="C27"/>
      <c r="D27" s="13" t="s">
        <v>246</v>
      </c>
    </row>
    <row r="28" spans="1:13" s="7" customFormat="1" ht="18" customHeight="1" x14ac:dyDescent="0.3">
      <c r="A28" s="1"/>
      <c r="B28" s="364">
        <f>'1 Spec. - 4. Annan modell'!H9</f>
        <v>0</v>
      </c>
      <c r="C28"/>
      <c r="D28" s="365" t="str">
        <f>'1 Spec. - 4. Annan modell'!V9</f>
        <v/>
      </c>
    </row>
    <row r="29" spans="1:13" s="7" customFormat="1" ht="44.25" customHeight="1" x14ac:dyDescent="0.3">
      <c r="A29" s="1"/>
      <c r="B29" s="12"/>
      <c r="C29"/>
      <c r="D29"/>
    </row>
    <row r="30" spans="1:13" s="7" customFormat="1" ht="13" x14ac:dyDescent="0.3">
      <c r="B30" s="11" t="s">
        <v>183</v>
      </c>
      <c r="D30" s="11" t="s">
        <v>183</v>
      </c>
    </row>
    <row r="31" spans="1:13" s="7" customFormat="1" ht="28.5" customHeight="1" x14ac:dyDescent="0.3">
      <c r="B31" s="366"/>
      <c r="D31" s="367"/>
    </row>
    <row r="32" spans="1:13" ht="16.5" customHeight="1" x14ac:dyDescent="0.3">
      <c r="A32" s="7"/>
      <c r="B32" s="7"/>
      <c r="C32" s="7"/>
      <c r="D32" s="7"/>
    </row>
    <row r="33" spans="1:4" ht="25.5" x14ac:dyDescent="0.3">
      <c r="A33" s="7"/>
      <c r="B33" s="37" t="s">
        <v>247</v>
      </c>
      <c r="C33" s="7"/>
      <c r="D33" s="37" t="s">
        <v>248</v>
      </c>
    </row>
    <row r="34" spans="1:4" ht="13" x14ac:dyDescent="0.3">
      <c r="A34" s="7"/>
      <c r="B34" s="10"/>
      <c r="C34" s="7"/>
      <c r="D34" s="9"/>
    </row>
    <row r="35" spans="1:4" ht="13" x14ac:dyDescent="0.3">
      <c r="A35" s="7"/>
      <c r="B35" s="368"/>
      <c r="C35" s="7"/>
      <c r="D35" s="369"/>
    </row>
    <row r="36" spans="1:4" ht="13" x14ac:dyDescent="0.3">
      <c r="A36" s="8"/>
      <c r="B36" s="8"/>
      <c r="C36" s="8"/>
      <c r="D36" s="7"/>
    </row>
    <row r="37" spans="1:4" ht="15.75" customHeight="1" x14ac:dyDescent="0.25">
      <c r="B37" s="363" t="s">
        <v>249</v>
      </c>
      <c r="C37" s="363"/>
      <c r="D37" s="363"/>
    </row>
    <row r="38" spans="1:4" x14ac:dyDescent="0.25">
      <c r="B38" s="784"/>
      <c r="C38" s="785"/>
      <c r="D38" s="786"/>
    </row>
    <row r="39" spans="1:4" x14ac:dyDescent="0.25">
      <c r="B39" s="784"/>
      <c r="C39" s="785"/>
      <c r="D39" s="786"/>
    </row>
    <row r="40" spans="1:4" x14ac:dyDescent="0.25">
      <c r="B40" s="784"/>
      <c r="C40" s="785"/>
      <c r="D40" s="786"/>
    </row>
    <row r="41" spans="1:4" x14ac:dyDescent="0.25">
      <c r="B41" s="784"/>
      <c r="C41" s="785"/>
      <c r="D41" s="786"/>
    </row>
    <row r="42" spans="1:4" x14ac:dyDescent="0.25">
      <c r="B42" s="784"/>
      <c r="C42" s="785"/>
      <c r="D42" s="786"/>
    </row>
  </sheetData>
  <sheetProtection algorithmName="SHA-512" hashValue="VP3DViJbE3F9B6BUROanKJkzbTN5gUa0ehsVHxKnFO7vul8tfk4mSmTuA1bfsXwHQhjf3Y/A6W/ftuqGK9p7hQ==" saltValue="yym3x6b28J7vlhEZO4dKeQ==" spinCount="100000" sheet="1" objects="1" scenarios="1" selectLockedCells="1"/>
  <mergeCells count="13">
    <mergeCell ref="B42:D42"/>
    <mergeCell ref="B23:D23"/>
    <mergeCell ref="B38:D38"/>
    <mergeCell ref="B6:D6"/>
    <mergeCell ref="B39:D39"/>
    <mergeCell ref="B40:D40"/>
    <mergeCell ref="B41:D41"/>
    <mergeCell ref="B19:D19"/>
    <mergeCell ref="B20:D20"/>
    <mergeCell ref="B8:D8"/>
    <mergeCell ref="B10:D10"/>
    <mergeCell ref="B12:D12"/>
    <mergeCell ref="B17:D17"/>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P268"/>
  <sheetViews>
    <sheetView showGridLines="0" zoomScaleNormal="100" workbookViewId="0">
      <selection activeCell="B14" sqref="B14"/>
    </sheetView>
  </sheetViews>
  <sheetFormatPr defaultColWidth="9.1796875" defaultRowHeight="12.5" outlineLevelRow="1" x14ac:dyDescent="0.25"/>
  <cols>
    <col min="1" max="2" width="6.7265625" style="1" customWidth="1"/>
    <col min="3" max="3" width="23.7265625" style="1" bestFit="1" customWidth="1"/>
    <col min="4" max="8" width="24.453125" style="1" bestFit="1" customWidth="1"/>
    <col min="9" max="11" width="24.54296875" style="1" customWidth="1"/>
    <col min="12" max="12" width="32.7265625" style="1" customWidth="1"/>
    <col min="13" max="21" width="24.54296875" style="1" customWidth="1"/>
    <col min="22" max="31" width="16.7265625" style="1" customWidth="1"/>
    <col min="32" max="33" width="19.81640625" style="1" customWidth="1"/>
    <col min="34" max="34" width="4.26953125" style="1" customWidth="1"/>
    <col min="35" max="36" width="19.81640625" style="1" customWidth="1"/>
    <col min="37" max="37" width="4.26953125" style="1" customWidth="1"/>
    <col min="38" max="39" width="19.81640625" style="1" customWidth="1"/>
    <col min="40" max="40" width="4.26953125" style="1" customWidth="1"/>
    <col min="41" max="42" width="19.81640625" style="1" customWidth="1"/>
    <col min="43" max="43" width="4.26953125" style="1" customWidth="1"/>
    <col min="44" max="44" width="18.7265625" style="1" bestFit="1" customWidth="1"/>
    <col min="45" max="16384" width="9.1796875" style="1"/>
  </cols>
  <sheetData>
    <row r="1" spans="2:41" ht="13" x14ac:dyDescent="0.3">
      <c r="P1" s="41" t="s">
        <v>250</v>
      </c>
      <c r="R1" s="335">
        <v>1</v>
      </c>
      <c r="S1" s="335">
        <v>2</v>
      </c>
      <c r="T1" s="335">
        <v>3</v>
      </c>
      <c r="U1" s="335">
        <v>4</v>
      </c>
    </row>
    <row r="2" spans="2:41" x14ac:dyDescent="0.25">
      <c r="D2" s="370" t="str">
        <f>C6</f>
        <v>Arbetsplats och förvaring mer än 500 000 SEK vid varje avrop</v>
      </c>
      <c r="E2" s="370" t="str">
        <f>C7</f>
        <v>Möten och paus mer än 500 000 SEK vid varje avrop</v>
      </c>
      <c r="F2" s="370" t="str">
        <f>C8</f>
        <v>Textil inredning för fönstermiljö mer än 50 000 SEK vid varje avrop</v>
      </c>
      <c r="G2" s="370" t="str">
        <f>C9</f>
        <v>Arkiv och magasin mer än 50 000 SEK vid varje avrop</v>
      </c>
      <c r="H2" s="370" t="str">
        <f>C10</f>
        <v>Omklädning och vaktmästeri mer än 100 000 SEK vid varje avrop</v>
      </c>
      <c r="I2" s="370" t="str">
        <f>C11</f>
        <v>Utemöbler mer än 100 000 SEK vid varje avrop</v>
      </c>
      <c r="J2" s="370" t="str">
        <f>C12</f>
        <v>Armaturer mer än 100 000 SEK vid varje avrop</v>
      </c>
      <c r="K2" s="370" t="str">
        <f>C13</f>
        <v>Textila mattor mer än 100 000 SEK vid varje avrop</v>
      </c>
      <c r="L2" s="370" t="str">
        <f>C14</f>
        <v>Arbetsstolar mer än 500 000 SEK vid varje avrop</v>
      </c>
      <c r="M2" s="370"/>
      <c r="N2" s="370"/>
      <c r="O2" s="370"/>
      <c r="P2" s="102">
        <f>IF(USRDelområde="Välj delområde","",USRDelområde)</f>
        <v>0</v>
      </c>
      <c r="R2" s="102">
        <f>IF('1 Spec. - 1. Lägsta pris'!USRDelområde="Välj delområde","",'1 Spec. - 1. Lägsta pris'!USRDelområde)</f>
        <v>0</v>
      </c>
      <c r="S2" s="102">
        <f>IF('1 Spec. - 2. Relativ viktning'!USRDelområde="Välj delområde","",'1 Spec. - 2. Relativ viktning'!USRDelområde)</f>
        <v>0</v>
      </c>
      <c r="T2" s="102">
        <f>IF('1 Spec. - 3. Mervärdesmodell'!USRDelområde="Välj delområde","",'1 Spec. - 3. Mervärdesmodell'!USRDelområde)</f>
        <v>0</v>
      </c>
      <c r="U2" s="102">
        <f>IF(USRDelområde="Välj delområde","",USRDelområde)</f>
        <v>0</v>
      </c>
    </row>
    <row r="3" spans="2:41" ht="13" x14ac:dyDescent="0.3">
      <c r="C3" s="41" t="s">
        <v>251</v>
      </c>
      <c r="D3" s="370" t="s">
        <v>135</v>
      </c>
      <c r="E3" s="127" t="s">
        <v>135</v>
      </c>
      <c r="F3" s="370" t="s">
        <v>135</v>
      </c>
      <c r="G3" s="370" t="s">
        <v>135</v>
      </c>
      <c r="H3" s="370" t="s">
        <v>135</v>
      </c>
      <c r="I3" s="123" t="s">
        <v>135</v>
      </c>
      <c r="J3" s="123" t="s">
        <v>135</v>
      </c>
      <c r="K3" s="123" t="s">
        <v>135</v>
      </c>
      <c r="L3" s="123" t="s">
        <v>135</v>
      </c>
      <c r="M3" s="123"/>
      <c r="N3" s="123"/>
      <c r="O3" s="123"/>
      <c r="P3" s="125" t="s">
        <v>252</v>
      </c>
      <c r="R3" s="125" t="s">
        <v>135</v>
      </c>
      <c r="S3" s="125" t="s">
        <v>135</v>
      </c>
      <c r="T3" s="125" t="s">
        <v>135</v>
      </c>
      <c r="U3" s="125" t="s">
        <v>135</v>
      </c>
    </row>
    <row r="4" spans="2:41" ht="13" thickBot="1" x14ac:dyDescent="0.3"/>
    <row r="5" spans="2:41" outlineLevel="1" x14ac:dyDescent="0.25">
      <c r="C5" s="184" t="s">
        <v>253</v>
      </c>
      <c r="D5" s="371" t="s">
        <v>254</v>
      </c>
      <c r="E5" s="371" t="s">
        <v>255</v>
      </c>
      <c r="F5" s="371" t="s">
        <v>255</v>
      </c>
      <c r="G5" s="371" t="s">
        <v>255</v>
      </c>
      <c r="H5" s="371" t="s">
        <v>255</v>
      </c>
      <c r="I5" s="371" t="s">
        <v>256</v>
      </c>
      <c r="J5" s="371" t="s">
        <v>255</v>
      </c>
      <c r="K5" s="371" t="s">
        <v>255</v>
      </c>
      <c r="L5" s="371" t="s">
        <v>256</v>
      </c>
      <c r="M5" s="371"/>
      <c r="N5" s="371"/>
      <c r="O5" s="371"/>
      <c r="P5" s="125" t="str">
        <f t="shared" ref="P5" si="0">IFERROR(IF(INDEX(D5:O5,MATCH(P$2,D$2:O$2,0))=0,"",INDEX(D5:O5,MATCH(P$2,D$2:O$2,0))),"")</f>
        <v/>
      </c>
      <c r="R5" s="125" t="str">
        <f t="shared" ref="R5:U18" si="1">IFERROR(IF(INDEX($D5:$L5,MATCH(R$2,$D$2:$L$2,0))=0,"",INDEX($D5:$L5,MATCH(R$2,$D$2:$L$2,0))),"")</f>
        <v/>
      </c>
      <c r="S5" s="125" t="str">
        <f t="shared" si="1"/>
        <v/>
      </c>
      <c r="T5" s="125" t="str">
        <f t="shared" si="1"/>
        <v/>
      </c>
      <c r="U5" s="125" t="str">
        <f>IFERROR(IF(INDEX($D5:$L5,MATCH(U$2,$D$2:$L$2,0))=0,"",INDEX($D5:$L5,MATCH(U$2,$D$2:$L$2,0))),"")</f>
        <v/>
      </c>
      <c r="AF5"/>
      <c r="AG5"/>
      <c r="AH5"/>
      <c r="AI5"/>
      <c r="AJ5"/>
      <c r="AK5"/>
      <c r="AL5"/>
      <c r="AM5"/>
      <c r="AN5"/>
      <c r="AO5"/>
    </row>
    <row r="6" spans="2:41" x14ac:dyDescent="0.25">
      <c r="B6" s="1" t="s">
        <v>257</v>
      </c>
      <c r="C6" s="185" t="s">
        <v>258</v>
      </c>
      <c r="D6" s="371" t="s">
        <v>255</v>
      </c>
      <c r="E6" s="371" t="s">
        <v>256</v>
      </c>
      <c r="F6" s="371" t="s">
        <v>259</v>
      </c>
      <c r="G6" s="371" t="s">
        <v>256</v>
      </c>
      <c r="H6" s="371" t="s">
        <v>256</v>
      </c>
      <c r="I6" s="371" t="s">
        <v>259</v>
      </c>
      <c r="J6" s="371" t="s">
        <v>260</v>
      </c>
      <c r="K6" s="371" t="s">
        <v>259</v>
      </c>
      <c r="L6" s="371" t="s">
        <v>259</v>
      </c>
      <c r="M6" s="371"/>
      <c r="N6" s="371"/>
      <c r="O6" s="371"/>
      <c r="P6" s="125" t="str">
        <f t="shared" ref="P6:P18" si="2">IFERROR(IF(INDEX(D6:O6,MATCH(P$2,D$2:O$2,0))=0,"",INDEX(D6:O6,MATCH(P$2,D$2:O$2,0))),"")</f>
        <v/>
      </c>
      <c r="R6" s="125" t="str">
        <f t="shared" si="1"/>
        <v/>
      </c>
      <c r="S6" s="125" t="str">
        <f t="shared" si="1"/>
        <v/>
      </c>
      <c r="T6" s="125" t="str">
        <f t="shared" si="1"/>
        <v/>
      </c>
      <c r="U6" s="125" t="str">
        <f t="shared" si="1"/>
        <v/>
      </c>
    </row>
    <row r="7" spans="2:41" x14ac:dyDescent="0.25">
      <c r="B7" s="1" t="s">
        <v>261</v>
      </c>
      <c r="C7" s="185" t="s">
        <v>262</v>
      </c>
      <c r="D7" s="371" t="s">
        <v>256</v>
      </c>
      <c r="E7" s="371" t="s">
        <v>259</v>
      </c>
      <c r="F7" s="371" t="s">
        <v>263</v>
      </c>
      <c r="G7" s="371" t="s">
        <v>259</v>
      </c>
      <c r="H7" s="371" t="s">
        <v>259</v>
      </c>
      <c r="I7" s="372" t="s">
        <v>263</v>
      </c>
      <c r="J7" s="371" t="s">
        <v>259</v>
      </c>
      <c r="K7" s="371" t="s">
        <v>263</v>
      </c>
      <c r="L7" s="371" t="s">
        <v>263</v>
      </c>
      <c r="M7" s="371"/>
      <c r="N7" s="122"/>
      <c r="O7" s="371"/>
      <c r="P7" s="125" t="str">
        <f t="shared" si="2"/>
        <v/>
      </c>
      <c r="R7" s="125" t="str">
        <f t="shared" si="1"/>
        <v/>
      </c>
      <c r="S7" s="125" t="str">
        <f t="shared" si="1"/>
        <v/>
      </c>
      <c r="T7" s="125" t="str">
        <f t="shared" si="1"/>
        <v/>
      </c>
      <c r="U7" s="125" t="str">
        <f t="shared" si="1"/>
        <v/>
      </c>
    </row>
    <row r="8" spans="2:41" x14ac:dyDescent="0.25">
      <c r="B8" s="1" t="s">
        <v>264</v>
      </c>
      <c r="C8" s="185" t="s">
        <v>265</v>
      </c>
      <c r="D8" s="371" t="s">
        <v>259</v>
      </c>
      <c r="E8" s="371" t="s">
        <v>266</v>
      </c>
      <c r="F8" s="371" t="s">
        <v>267</v>
      </c>
      <c r="G8" s="371" t="s">
        <v>266</v>
      </c>
      <c r="H8" s="371" t="s">
        <v>266</v>
      </c>
      <c r="I8" s="372" t="s">
        <v>267</v>
      </c>
      <c r="J8" s="371" t="s">
        <v>266</v>
      </c>
      <c r="K8" s="371" t="s">
        <v>267</v>
      </c>
      <c r="L8" s="371" t="s">
        <v>267</v>
      </c>
      <c r="M8" s="371"/>
      <c r="N8" s="122"/>
      <c r="O8" s="371"/>
      <c r="P8" s="125" t="str">
        <f t="shared" si="2"/>
        <v/>
      </c>
      <c r="R8" s="125" t="str">
        <f t="shared" si="1"/>
        <v/>
      </c>
      <c r="S8" s="125" t="str">
        <f t="shared" si="1"/>
        <v/>
      </c>
      <c r="T8" s="125" t="str">
        <f t="shared" si="1"/>
        <v/>
      </c>
      <c r="U8" s="125" t="str">
        <f t="shared" si="1"/>
        <v/>
      </c>
    </row>
    <row r="9" spans="2:41" ht="12.75" customHeight="1" x14ac:dyDescent="0.25">
      <c r="B9" s="1" t="s">
        <v>268</v>
      </c>
      <c r="C9" s="185" t="s">
        <v>269</v>
      </c>
      <c r="D9" s="371" t="s">
        <v>266</v>
      </c>
      <c r="E9" s="371" t="s">
        <v>270</v>
      </c>
      <c r="F9" s="372" t="s">
        <v>271</v>
      </c>
      <c r="G9" s="371" t="s">
        <v>272</v>
      </c>
      <c r="H9" s="371" t="s">
        <v>270</v>
      </c>
      <c r="I9" s="371" t="s">
        <v>271</v>
      </c>
      <c r="J9" s="371" t="s">
        <v>270</v>
      </c>
      <c r="K9" s="371" t="s">
        <v>271</v>
      </c>
      <c r="L9" s="371" t="s">
        <v>271</v>
      </c>
      <c r="M9" s="372"/>
      <c r="N9" s="371"/>
      <c r="O9" s="372"/>
      <c r="P9" s="125" t="str">
        <f t="shared" si="2"/>
        <v/>
      </c>
      <c r="R9" s="125" t="str">
        <f t="shared" si="1"/>
        <v/>
      </c>
      <c r="S9" s="125" t="str">
        <f t="shared" si="1"/>
        <v/>
      </c>
      <c r="T9" s="125" t="str">
        <f t="shared" si="1"/>
        <v/>
      </c>
      <c r="U9" s="125" t="str">
        <f t="shared" si="1"/>
        <v/>
      </c>
    </row>
    <row r="10" spans="2:41" ht="12.75" customHeight="1" x14ac:dyDescent="0.25">
      <c r="B10" s="1" t="s">
        <v>273</v>
      </c>
      <c r="C10" s="185" t="s">
        <v>274</v>
      </c>
      <c r="D10" s="371" t="s">
        <v>270</v>
      </c>
      <c r="E10" s="371" t="s">
        <v>263</v>
      </c>
      <c r="F10" s="371" t="s">
        <v>275</v>
      </c>
      <c r="G10" s="371" t="s">
        <v>263</v>
      </c>
      <c r="H10" s="372" t="s">
        <v>263</v>
      </c>
      <c r="I10" s="372" t="s">
        <v>276</v>
      </c>
      <c r="J10" s="372" t="s">
        <v>263</v>
      </c>
      <c r="K10" s="371" t="s">
        <v>277</v>
      </c>
      <c r="L10" s="372" t="s">
        <v>278</v>
      </c>
      <c r="M10" s="372"/>
      <c r="N10" s="372"/>
      <c r="O10" s="371"/>
      <c r="P10" s="125" t="str">
        <f t="shared" si="2"/>
        <v/>
      </c>
      <c r="R10" s="125" t="str">
        <f t="shared" si="1"/>
        <v/>
      </c>
      <c r="S10" s="125" t="str">
        <f t="shared" si="1"/>
        <v/>
      </c>
      <c r="T10" s="125" t="str">
        <f t="shared" si="1"/>
        <v/>
      </c>
      <c r="U10" s="125" t="str">
        <f t="shared" si="1"/>
        <v/>
      </c>
    </row>
    <row r="11" spans="2:41" ht="12.75" customHeight="1" x14ac:dyDescent="0.25">
      <c r="B11" s="1" t="s">
        <v>279</v>
      </c>
      <c r="C11" s="185" t="s">
        <v>280</v>
      </c>
      <c r="D11" s="371" t="s">
        <v>263</v>
      </c>
      <c r="E11" s="371" t="s">
        <v>267</v>
      </c>
      <c r="F11" s="372" t="s">
        <v>281</v>
      </c>
      <c r="G11" s="372" t="s">
        <v>267</v>
      </c>
      <c r="H11" s="371" t="s">
        <v>267</v>
      </c>
      <c r="I11" s="371"/>
      <c r="J11" s="371" t="s">
        <v>267</v>
      </c>
      <c r="K11" s="371" t="s">
        <v>282</v>
      </c>
      <c r="L11" s="372" t="s">
        <v>276</v>
      </c>
      <c r="M11" s="371"/>
      <c r="N11" s="371"/>
      <c r="O11" s="122"/>
      <c r="P11" s="125" t="str">
        <f t="shared" si="2"/>
        <v/>
      </c>
      <c r="R11" s="125" t="str">
        <f t="shared" si="1"/>
        <v/>
      </c>
      <c r="S11" s="125" t="str">
        <f t="shared" si="1"/>
        <v/>
      </c>
      <c r="T11" s="125" t="str">
        <f t="shared" si="1"/>
        <v/>
      </c>
      <c r="U11" s="125" t="str">
        <f t="shared" si="1"/>
        <v/>
      </c>
    </row>
    <row r="12" spans="2:41" x14ac:dyDescent="0.25">
      <c r="B12" s="1" t="s">
        <v>283</v>
      </c>
      <c r="C12" s="185" t="s">
        <v>284</v>
      </c>
      <c r="D12" s="371" t="s">
        <v>267</v>
      </c>
      <c r="E12" s="372" t="s">
        <v>271</v>
      </c>
      <c r="F12" s="372" t="s">
        <v>278</v>
      </c>
      <c r="G12" s="372" t="s">
        <v>271</v>
      </c>
      <c r="H12" s="371" t="s">
        <v>271</v>
      </c>
      <c r="I12" s="122"/>
      <c r="J12" s="122" t="s">
        <v>271</v>
      </c>
      <c r="K12" s="372" t="s">
        <v>276</v>
      </c>
      <c r="L12" s="371"/>
      <c r="M12" s="371"/>
      <c r="N12" s="371"/>
      <c r="O12" s="371"/>
      <c r="P12" s="125" t="str">
        <f t="shared" si="2"/>
        <v/>
      </c>
      <c r="R12" s="125" t="str">
        <f t="shared" si="1"/>
        <v/>
      </c>
      <c r="S12" s="125" t="str">
        <f t="shared" si="1"/>
        <v/>
      </c>
      <c r="T12" s="125" t="str">
        <f t="shared" si="1"/>
        <v/>
      </c>
      <c r="U12" s="125" t="str">
        <f t="shared" si="1"/>
        <v/>
      </c>
      <c r="V12"/>
      <c r="W12"/>
      <c r="X12"/>
      <c r="Y12"/>
      <c r="Z12"/>
    </row>
    <row r="13" spans="2:41" x14ac:dyDescent="0.25">
      <c r="B13" s="1" t="s">
        <v>285</v>
      </c>
      <c r="C13" s="185" t="s">
        <v>286</v>
      </c>
      <c r="D13" s="372" t="s">
        <v>271</v>
      </c>
      <c r="E13" s="372" t="s">
        <v>278</v>
      </c>
      <c r="F13" s="372" t="s">
        <v>276</v>
      </c>
      <c r="G13" s="372" t="s">
        <v>276</v>
      </c>
      <c r="H13" s="372" t="s">
        <v>276</v>
      </c>
      <c r="I13" s="122"/>
      <c r="J13" s="371" t="s">
        <v>287</v>
      </c>
      <c r="K13" s="122"/>
      <c r="L13" s="371"/>
      <c r="M13" s="371"/>
      <c r="N13" s="371"/>
      <c r="O13" s="371"/>
      <c r="P13" s="125" t="str">
        <f t="shared" si="2"/>
        <v/>
      </c>
      <c r="R13" s="125" t="str">
        <f t="shared" si="1"/>
        <v/>
      </c>
      <c r="S13" s="125" t="str">
        <f t="shared" si="1"/>
        <v/>
      </c>
      <c r="T13" s="125" t="str">
        <f t="shared" si="1"/>
        <v/>
      </c>
      <c r="U13" s="125" t="str">
        <f t="shared" si="1"/>
        <v/>
      </c>
    </row>
    <row r="14" spans="2:41" x14ac:dyDescent="0.25">
      <c r="B14" s="2" t="s">
        <v>288</v>
      </c>
      <c r="C14" s="185" t="s">
        <v>289</v>
      </c>
      <c r="D14" s="372" t="s">
        <v>276</v>
      </c>
      <c r="E14" s="372" t="s">
        <v>276</v>
      </c>
      <c r="F14" s="371"/>
      <c r="G14" s="372"/>
      <c r="H14" s="371"/>
      <c r="I14" s="122"/>
      <c r="J14" s="372" t="s">
        <v>276</v>
      </c>
      <c r="K14" s="122"/>
      <c r="L14" s="371"/>
      <c r="M14" s="122"/>
      <c r="N14" s="122"/>
      <c r="O14" s="122"/>
      <c r="P14" s="125" t="str">
        <f t="shared" si="2"/>
        <v/>
      </c>
      <c r="R14" s="125" t="str">
        <f t="shared" si="1"/>
        <v/>
      </c>
      <c r="S14" s="125" t="str">
        <f t="shared" si="1"/>
        <v/>
      </c>
      <c r="T14" s="125" t="str">
        <f t="shared" si="1"/>
        <v/>
      </c>
      <c r="U14" s="125" t="str">
        <f t="shared" si="1"/>
        <v/>
      </c>
    </row>
    <row r="15" spans="2:41" x14ac:dyDescent="0.25">
      <c r="B15" s="1" t="s">
        <v>290</v>
      </c>
      <c r="C15" s="185"/>
      <c r="D15" s="371"/>
      <c r="E15" s="371"/>
      <c r="F15" s="371"/>
      <c r="G15" s="372"/>
      <c r="H15" s="372"/>
      <c r="I15" s="122"/>
      <c r="J15" s="122"/>
      <c r="K15" s="122"/>
      <c r="L15" s="122"/>
      <c r="M15" s="122"/>
      <c r="N15" s="122"/>
      <c r="O15" s="122"/>
      <c r="P15" s="125" t="str">
        <f t="shared" si="2"/>
        <v/>
      </c>
      <c r="R15" s="125" t="str">
        <f t="shared" si="1"/>
        <v/>
      </c>
      <c r="S15" s="125" t="str">
        <f t="shared" si="1"/>
        <v/>
      </c>
      <c r="T15" s="125" t="str">
        <f t="shared" si="1"/>
        <v/>
      </c>
      <c r="U15" s="125" t="str">
        <f t="shared" si="1"/>
        <v/>
      </c>
    </row>
    <row r="16" spans="2:41" x14ac:dyDescent="0.25">
      <c r="B16" s="1" t="s">
        <v>291</v>
      </c>
      <c r="C16" s="185"/>
      <c r="D16" s="371"/>
      <c r="E16" s="371"/>
      <c r="F16" s="371"/>
      <c r="G16" s="371"/>
      <c r="H16" s="372"/>
      <c r="I16" s="122"/>
      <c r="J16" s="122"/>
      <c r="K16" s="122"/>
      <c r="L16" s="122"/>
      <c r="M16" s="122"/>
      <c r="N16" s="122"/>
      <c r="O16" s="122"/>
      <c r="P16" s="125" t="str">
        <f t="shared" si="2"/>
        <v/>
      </c>
      <c r="R16" s="125" t="str">
        <f t="shared" si="1"/>
        <v/>
      </c>
      <c r="S16" s="125" t="str">
        <f t="shared" si="1"/>
        <v/>
      </c>
      <c r="T16" s="125" t="str">
        <f t="shared" si="1"/>
        <v/>
      </c>
      <c r="U16" s="125" t="str">
        <f t="shared" si="1"/>
        <v/>
      </c>
    </row>
    <row r="17" spans="2:21" x14ac:dyDescent="0.25">
      <c r="B17" s="1" t="s">
        <v>292</v>
      </c>
      <c r="C17" s="185"/>
      <c r="D17" s="371"/>
      <c r="E17" s="372"/>
      <c r="F17" s="372"/>
      <c r="G17" s="371"/>
      <c r="H17" s="372"/>
      <c r="I17" s="122"/>
      <c r="J17" s="122"/>
      <c r="K17" s="122"/>
      <c r="L17" s="122"/>
      <c r="M17" s="122"/>
      <c r="N17" s="122"/>
      <c r="O17" s="122"/>
      <c r="P17" s="125" t="str">
        <f t="shared" si="2"/>
        <v/>
      </c>
      <c r="R17" s="125" t="str">
        <f t="shared" si="1"/>
        <v/>
      </c>
      <c r="S17" s="125" t="str">
        <f t="shared" si="1"/>
        <v/>
      </c>
      <c r="T17" s="125" t="str">
        <f t="shared" si="1"/>
        <v/>
      </c>
      <c r="U17" s="125" t="str">
        <f t="shared" si="1"/>
        <v/>
      </c>
    </row>
    <row r="18" spans="2:21" x14ac:dyDescent="0.25">
      <c r="D18" s="371"/>
      <c r="E18" s="372"/>
      <c r="F18" s="372"/>
      <c r="G18" s="371"/>
      <c r="H18" s="372"/>
      <c r="I18" s="122"/>
      <c r="J18" s="122"/>
      <c r="K18" s="122"/>
      <c r="L18" s="122"/>
      <c r="M18" s="122"/>
      <c r="N18" s="122"/>
      <c r="O18" s="122"/>
      <c r="P18" s="125" t="str">
        <f t="shared" si="2"/>
        <v/>
      </c>
      <c r="R18" s="125" t="str">
        <f t="shared" si="1"/>
        <v/>
      </c>
      <c r="S18" s="125" t="str">
        <f t="shared" si="1"/>
        <v/>
      </c>
      <c r="T18" s="125" t="str">
        <f t="shared" si="1"/>
        <v/>
      </c>
      <c r="U18" s="125" t="str">
        <f t="shared" si="1"/>
        <v/>
      </c>
    </row>
    <row r="19" spans="2:21" ht="13.5" thickBot="1" x14ac:dyDescent="0.35">
      <c r="D19" s="96" t="s">
        <v>293</v>
      </c>
      <c r="P19" s="41" t="s">
        <v>294</v>
      </c>
    </row>
    <row r="20" spans="2:21" x14ac:dyDescent="0.25">
      <c r="D20" s="373" t="s">
        <v>295</v>
      </c>
      <c r="E20" s="126" t="str">
        <f>D20</f>
        <v>Välj Tjänst</v>
      </c>
      <c r="F20" s="126" t="str">
        <f>E20</f>
        <v>Välj Tjänst</v>
      </c>
      <c r="G20" s="126" t="str">
        <f>F20</f>
        <v>Välj Tjänst</v>
      </c>
      <c r="H20" s="126" t="str">
        <f>G20</f>
        <v>Välj Tjänst</v>
      </c>
      <c r="I20" s="126" t="str">
        <f>H20</f>
        <v>Välj Tjänst</v>
      </c>
      <c r="J20" s="126" t="str">
        <f t="shared" ref="J20:N20" si="3">I20</f>
        <v>Välj Tjänst</v>
      </c>
      <c r="K20" s="126" t="str">
        <f t="shared" si="3"/>
        <v>Välj Tjänst</v>
      </c>
      <c r="L20" s="126" t="str">
        <f t="shared" si="3"/>
        <v>Välj Tjänst</v>
      </c>
      <c r="M20" s="126" t="str">
        <f t="shared" si="3"/>
        <v>Välj Tjänst</v>
      </c>
      <c r="N20" s="126" t="str">
        <f t="shared" si="3"/>
        <v>Välj Tjänst</v>
      </c>
      <c r="O20" s="126" t="str">
        <f t="shared" ref="O20" si="4">N20</f>
        <v>Välj Tjänst</v>
      </c>
      <c r="P20" s="124" t="e">
        <f>INDEX(D20:I20,MATCH(P$2,D$2:I$2,0))</f>
        <v>#N/A</v>
      </c>
    </row>
    <row r="21" spans="2:21" x14ac:dyDescent="0.25">
      <c r="D21" s="374" t="s">
        <v>296</v>
      </c>
      <c r="E21" s="374" t="s">
        <v>297</v>
      </c>
      <c r="F21" s="372" t="s">
        <v>298</v>
      </c>
      <c r="G21" s="372" t="s">
        <v>299</v>
      </c>
      <c r="H21" s="372" t="s">
        <v>300</v>
      </c>
      <c r="I21" s="122" t="s">
        <v>301</v>
      </c>
      <c r="J21" s="122" t="s">
        <v>301</v>
      </c>
      <c r="K21" s="122" t="s">
        <v>301</v>
      </c>
      <c r="L21" s="122" t="s">
        <v>301</v>
      </c>
      <c r="M21" s="122" t="s">
        <v>301</v>
      </c>
      <c r="N21" s="122" t="s">
        <v>301</v>
      </c>
      <c r="O21" s="122" t="s">
        <v>301</v>
      </c>
      <c r="P21" s="125" t="str">
        <f t="shared" ref="P21:P33" si="5">IFERROR(IF(INDEX(D21:I21,MATCH(P$2,D$2:I$2,0))=0,"",INDEX(D21:I21,MATCH(P$2,D$2:I$2,0))),"")</f>
        <v/>
      </c>
    </row>
    <row r="22" spans="2:21" x14ac:dyDescent="0.25">
      <c r="D22" s="374" t="s">
        <v>302</v>
      </c>
      <c r="E22" s="374" t="s">
        <v>303</v>
      </c>
      <c r="F22" s="372" t="s">
        <v>304</v>
      </c>
      <c r="G22" s="372" t="s">
        <v>305</v>
      </c>
      <c r="H22" s="372" t="s">
        <v>306</v>
      </c>
      <c r="I22" s="122" t="s">
        <v>307</v>
      </c>
      <c r="J22" s="122" t="s">
        <v>307</v>
      </c>
      <c r="K22" s="122" t="s">
        <v>307</v>
      </c>
      <c r="L22" s="122" t="s">
        <v>307</v>
      </c>
      <c r="M22" s="122" t="s">
        <v>307</v>
      </c>
      <c r="N22" s="122" t="s">
        <v>307</v>
      </c>
      <c r="O22" s="122" t="s">
        <v>307</v>
      </c>
      <c r="P22" s="125" t="str">
        <f t="shared" si="5"/>
        <v/>
      </c>
    </row>
    <row r="23" spans="2:21" x14ac:dyDescent="0.25">
      <c r="D23" s="374" t="s">
        <v>308</v>
      </c>
      <c r="E23" s="374" t="s">
        <v>309</v>
      </c>
      <c r="F23" s="372" t="s">
        <v>310</v>
      </c>
      <c r="G23" s="372" t="s">
        <v>311</v>
      </c>
      <c r="H23" s="372" t="s">
        <v>312</v>
      </c>
      <c r="I23" s="122" t="s">
        <v>313</v>
      </c>
      <c r="J23" s="122" t="s">
        <v>313</v>
      </c>
      <c r="K23" s="122" t="s">
        <v>313</v>
      </c>
      <c r="L23" s="122" t="s">
        <v>313</v>
      </c>
      <c r="M23" s="122" t="s">
        <v>313</v>
      </c>
      <c r="N23" s="122" t="s">
        <v>313</v>
      </c>
      <c r="O23" s="122" t="s">
        <v>313</v>
      </c>
      <c r="P23" s="125" t="str">
        <f t="shared" si="5"/>
        <v/>
      </c>
    </row>
    <row r="24" spans="2:21" x14ac:dyDescent="0.25">
      <c r="D24" s="374" t="s">
        <v>314</v>
      </c>
      <c r="E24" s="374" t="s">
        <v>315</v>
      </c>
      <c r="F24" s="372" t="s">
        <v>316</v>
      </c>
      <c r="G24" s="372" t="s">
        <v>317</v>
      </c>
      <c r="H24" s="372" t="s">
        <v>318</v>
      </c>
      <c r="I24" s="122" t="s">
        <v>319</v>
      </c>
      <c r="J24" s="122" t="s">
        <v>319</v>
      </c>
      <c r="K24" s="122" t="s">
        <v>319</v>
      </c>
      <c r="L24" s="122" t="s">
        <v>319</v>
      </c>
      <c r="M24" s="122" t="s">
        <v>319</v>
      </c>
      <c r="N24" s="122" t="s">
        <v>319</v>
      </c>
      <c r="O24" s="122" t="s">
        <v>319</v>
      </c>
      <c r="P24" s="125" t="str">
        <f t="shared" si="5"/>
        <v/>
      </c>
    </row>
    <row r="25" spans="2:21" x14ac:dyDescent="0.25">
      <c r="D25" s="374" t="s">
        <v>320</v>
      </c>
      <c r="E25" s="374" t="s">
        <v>321</v>
      </c>
      <c r="F25" s="372" t="s">
        <v>322</v>
      </c>
      <c r="G25" s="372" t="s">
        <v>323</v>
      </c>
      <c r="H25" s="372" t="s">
        <v>324</v>
      </c>
      <c r="I25" s="122" t="s">
        <v>325</v>
      </c>
      <c r="J25" s="122" t="s">
        <v>325</v>
      </c>
      <c r="K25" s="122" t="s">
        <v>325</v>
      </c>
      <c r="L25" s="122" t="s">
        <v>325</v>
      </c>
      <c r="M25" s="122" t="s">
        <v>325</v>
      </c>
      <c r="N25" s="122" t="s">
        <v>325</v>
      </c>
      <c r="O25" s="122" t="s">
        <v>325</v>
      </c>
      <c r="P25" s="125" t="str">
        <f t="shared" si="5"/>
        <v/>
      </c>
    </row>
    <row r="26" spans="2:21" x14ac:dyDescent="0.25">
      <c r="D26" s="374" t="s">
        <v>326</v>
      </c>
      <c r="E26" s="374" t="s">
        <v>327</v>
      </c>
      <c r="F26" s="372" t="s">
        <v>328</v>
      </c>
      <c r="G26" s="372" t="s">
        <v>329</v>
      </c>
      <c r="H26" s="372" t="s">
        <v>330</v>
      </c>
      <c r="I26" s="122" t="s">
        <v>331</v>
      </c>
      <c r="J26" s="122" t="s">
        <v>331</v>
      </c>
      <c r="K26" s="122" t="s">
        <v>331</v>
      </c>
      <c r="L26" s="122" t="s">
        <v>331</v>
      </c>
      <c r="M26" s="122" t="s">
        <v>331</v>
      </c>
      <c r="N26" s="122" t="s">
        <v>331</v>
      </c>
      <c r="O26" s="122" t="s">
        <v>331</v>
      </c>
      <c r="P26" s="125" t="str">
        <f t="shared" si="5"/>
        <v/>
      </c>
    </row>
    <row r="27" spans="2:21" x14ac:dyDescent="0.25">
      <c r="D27" s="374" t="s">
        <v>332</v>
      </c>
      <c r="E27" s="374" t="s">
        <v>333</v>
      </c>
      <c r="F27" s="372" t="s">
        <v>334</v>
      </c>
      <c r="G27" s="372" t="s">
        <v>335</v>
      </c>
      <c r="H27" s="372" t="s">
        <v>336</v>
      </c>
      <c r="I27" s="122" t="s">
        <v>337</v>
      </c>
      <c r="J27" s="122" t="s">
        <v>337</v>
      </c>
      <c r="K27" s="122" t="s">
        <v>337</v>
      </c>
      <c r="L27" s="122" t="s">
        <v>337</v>
      </c>
      <c r="M27" s="122" t="s">
        <v>337</v>
      </c>
      <c r="N27" s="122" t="s">
        <v>337</v>
      </c>
      <c r="O27" s="122" t="s">
        <v>337</v>
      </c>
      <c r="P27" s="125" t="str">
        <f t="shared" si="5"/>
        <v/>
      </c>
    </row>
    <row r="28" spans="2:21" x14ac:dyDescent="0.25">
      <c r="D28" s="374" t="s">
        <v>338</v>
      </c>
      <c r="E28" s="374" t="s">
        <v>339</v>
      </c>
      <c r="F28" s="372" t="s">
        <v>340</v>
      </c>
      <c r="G28" s="372" t="s">
        <v>341</v>
      </c>
      <c r="H28" s="372" t="s">
        <v>342</v>
      </c>
      <c r="I28" s="122" t="s">
        <v>343</v>
      </c>
      <c r="J28" s="122" t="s">
        <v>343</v>
      </c>
      <c r="K28" s="122" t="s">
        <v>343</v>
      </c>
      <c r="L28" s="122" t="s">
        <v>343</v>
      </c>
      <c r="M28" s="122" t="s">
        <v>343</v>
      </c>
      <c r="N28" s="122" t="s">
        <v>343</v>
      </c>
      <c r="O28" s="122" t="s">
        <v>343</v>
      </c>
      <c r="P28" s="125" t="str">
        <f t="shared" si="5"/>
        <v/>
      </c>
    </row>
    <row r="29" spans="2:21" x14ac:dyDescent="0.25">
      <c r="D29" s="374" t="s">
        <v>344</v>
      </c>
      <c r="E29" s="374" t="s">
        <v>345</v>
      </c>
      <c r="F29" s="372" t="s">
        <v>346</v>
      </c>
      <c r="G29" s="372" t="s">
        <v>347</v>
      </c>
      <c r="H29" s="372" t="s">
        <v>348</v>
      </c>
      <c r="I29" s="122" t="s">
        <v>349</v>
      </c>
      <c r="J29" s="122" t="s">
        <v>349</v>
      </c>
      <c r="K29" s="122" t="s">
        <v>349</v>
      </c>
      <c r="L29" s="122" t="s">
        <v>349</v>
      </c>
      <c r="M29" s="122" t="s">
        <v>349</v>
      </c>
      <c r="N29" s="122" t="s">
        <v>349</v>
      </c>
      <c r="O29" s="122" t="s">
        <v>349</v>
      </c>
      <c r="P29" s="125" t="str">
        <f t="shared" si="5"/>
        <v/>
      </c>
    </row>
    <row r="30" spans="2:21" x14ac:dyDescent="0.25">
      <c r="D30" s="374" t="s">
        <v>350</v>
      </c>
      <c r="E30" s="374" t="s">
        <v>351</v>
      </c>
      <c r="F30" s="372" t="s">
        <v>352</v>
      </c>
      <c r="G30" s="372" t="s">
        <v>353</v>
      </c>
      <c r="H30" s="372" t="s">
        <v>354</v>
      </c>
      <c r="I30" s="122" t="s">
        <v>355</v>
      </c>
      <c r="J30" s="122" t="s">
        <v>355</v>
      </c>
      <c r="K30" s="122" t="s">
        <v>355</v>
      </c>
      <c r="L30" s="122" t="s">
        <v>355</v>
      </c>
      <c r="M30" s="122" t="s">
        <v>355</v>
      </c>
      <c r="N30" s="122" t="s">
        <v>355</v>
      </c>
      <c r="O30" s="122" t="s">
        <v>355</v>
      </c>
      <c r="P30" s="125" t="str">
        <f t="shared" si="5"/>
        <v/>
      </c>
    </row>
    <row r="31" spans="2:21" x14ac:dyDescent="0.25">
      <c r="D31" s="374" t="s">
        <v>356</v>
      </c>
      <c r="E31" s="374" t="s">
        <v>357</v>
      </c>
      <c r="F31" s="372" t="s">
        <v>358</v>
      </c>
      <c r="G31" s="372" t="s">
        <v>359</v>
      </c>
      <c r="H31" s="372" t="s">
        <v>360</v>
      </c>
      <c r="I31" s="122" t="s">
        <v>361</v>
      </c>
      <c r="J31" s="122" t="s">
        <v>361</v>
      </c>
      <c r="K31" s="122" t="s">
        <v>361</v>
      </c>
      <c r="L31" s="122" t="s">
        <v>361</v>
      </c>
      <c r="M31" s="122" t="s">
        <v>361</v>
      </c>
      <c r="N31" s="122" t="s">
        <v>361</v>
      </c>
      <c r="O31" s="122" t="s">
        <v>361</v>
      </c>
      <c r="P31" s="125" t="str">
        <f t="shared" si="5"/>
        <v/>
      </c>
    </row>
    <row r="32" spans="2:21" x14ac:dyDescent="0.25">
      <c r="D32" s="374" t="s">
        <v>362</v>
      </c>
      <c r="E32" s="374" t="s">
        <v>363</v>
      </c>
      <c r="F32" s="372" t="s">
        <v>364</v>
      </c>
      <c r="G32" s="372" t="s">
        <v>365</v>
      </c>
      <c r="H32" s="372" t="s">
        <v>366</v>
      </c>
      <c r="I32" s="122" t="s">
        <v>367</v>
      </c>
      <c r="J32" s="122" t="s">
        <v>367</v>
      </c>
      <c r="K32" s="122" t="s">
        <v>367</v>
      </c>
      <c r="L32" s="122" t="s">
        <v>367</v>
      </c>
      <c r="M32" s="122" t="s">
        <v>367</v>
      </c>
      <c r="N32" s="122" t="s">
        <v>367</v>
      </c>
      <c r="O32" s="122" t="s">
        <v>367</v>
      </c>
      <c r="P32" s="125" t="str">
        <f t="shared" si="5"/>
        <v/>
      </c>
    </row>
    <row r="33" spans="3:25" x14ac:dyDescent="0.25">
      <c r="D33" s="374" t="s">
        <v>368</v>
      </c>
      <c r="E33" s="374" t="s">
        <v>369</v>
      </c>
      <c r="F33" s="372" t="s">
        <v>370</v>
      </c>
      <c r="G33" s="372" t="s">
        <v>371</v>
      </c>
      <c r="H33" s="372" t="s">
        <v>372</v>
      </c>
      <c r="I33" s="122" t="s">
        <v>373</v>
      </c>
      <c r="J33" s="122" t="s">
        <v>373</v>
      </c>
      <c r="K33" s="122" t="s">
        <v>373</v>
      </c>
      <c r="L33" s="122" t="s">
        <v>373</v>
      </c>
      <c r="M33" s="122" t="s">
        <v>373</v>
      </c>
      <c r="N33" s="122" t="s">
        <v>373</v>
      </c>
      <c r="O33" s="122" t="s">
        <v>373</v>
      </c>
      <c r="P33" s="125" t="str">
        <f t="shared" si="5"/>
        <v/>
      </c>
    </row>
    <row r="34" spans="3:25" x14ac:dyDescent="0.25">
      <c r="R34" s="4"/>
    </row>
    <row r="35" spans="3:25" ht="13.5" thickBot="1" x14ac:dyDescent="0.35">
      <c r="H35" s="41"/>
      <c r="I35" s="41"/>
      <c r="J35" s="41" t="s">
        <v>374</v>
      </c>
      <c r="K35" s="97"/>
      <c r="L35" s="41" t="s">
        <v>375</v>
      </c>
      <c r="N35" s="41" t="s">
        <v>376</v>
      </c>
      <c r="P35" s="41" t="s">
        <v>377</v>
      </c>
      <c r="W35" s="41"/>
      <c r="Y35" s="41"/>
    </row>
    <row r="36" spans="3:25" ht="13.5" thickBot="1" x14ac:dyDescent="0.35">
      <c r="C36" s="41"/>
      <c r="D36" s="109" t="s">
        <v>378</v>
      </c>
      <c r="F36" s="118" t="s">
        <v>379</v>
      </c>
      <c r="H36" s="118" t="s">
        <v>380</v>
      </c>
      <c r="J36" s="119" t="s">
        <v>381</v>
      </c>
      <c r="L36" s="231" t="s">
        <v>382</v>
      </c>
      <c r="N36" s="119" t="s">
        <v>382</v>
      </c>
      <c r="P36" s="119" t="s">
        <v>161</v>
      </c>
    </row>
    <row r="37" spans="3:25" x14ac:dyDescent="0.25">
      <c r="C37" s="96"/>
      <c r="D37" s="110"/>
      <c r="E37" s="96"/>
      <c r="F37" s="117" t="s">
        <v>383</v>
      </c>
      <c r="H37" s="200" t="s">
        <v>384</v>
      </c>
      <c r="J37" s="120" t="s">
        <v>385</v>
      </c>
      <c r="K37" s="96"/>
      <c r="L37" s="232" t="s">
        <v>386</v>
      </c>
      <c r="N37" s="120" t="s">
        <v>386</v>
      </c>
      <c r="P37" s="120" t="s">
        <v>387</v>
      </c>
    </row>
    <row r="38" spans="3:25" x14ac:dyDescent="0.25">
      <c r="C38" s="96"/>
      <c r="D38" s="111"/>
      <c r="E38" s="96"/>
      <c r="F38" s="113" t="s">
        <v>388</v>
      </c>
      <c r="H38" s="115" t="s">
        <v>389</v>
      </c>
      <c r="J38" s="120" t="s">
        <v>390</v>
      </c>
      <c r="K38" s="96"/>
      <c r="L38" s="232" t="s">
        <v>391</v>
      </c>
      <c r="N38" s="120" t="s">
        <v>391</v>
      </c>
      <c r="P38" s="120" t="s">
        <v>392</v>
      </c>
    </row>
    <row r="39" spans="3:25" ht="50.5" thickBot="1" x14ac:dyDescent="0.3">
      <c r="C39" s="96"/>
      <c r="D39" s="112" t="s">
        <v>393</v>
      </c>
      <c r="E39" s="96"/>
      <c r="F39" s="113" t="s">
        <v>394</v>
      </c>
      <c r="H39" s="115" t="s">
        <v>211</v>
      </c>
      <c r="J39" s="120" t="s">
        <v>395</v>
      </c>
      <c r="K39" s="96"/>
      <c r="L39" s="232" t="s">
        <v>396</v>
      </c>
      <c r="N39" s="120" t="s">
        <v>396</v>
      </c>
    </row>
    <row r="40" spans="3:25" x14ac:dyDescent="0.25">
      <c r="C40" s="96"/>
      <c r="E40" s="96"/>
      <c r="F40" s="113" t="s">
        <v>397</v>
      </c>
      <c r="H40" s="115" t="s">
        <v>398</v>
      </c>
      <c r="J40" s="120" t="s">
        <v>399</v>
      </c>
      <c r="K40" s="96"/>
      <c r="L40" s="232" t="s">
        <v>400</v>
      </c>
      <c r="N40" s="120" t="s">
        <v>400</v>
      </c>
    </row>
    <row r="41" spans="3:25" ht="13.5" thickBot="1" x14ac:dyDescent="0.35">
      <c r="C41" s="96"/>
      <c r="D41" s="41" t="s">
        <v>401</v>
      </c>
      <c r="E41" s="96"/>
      <c r="F41" s="113" t="s">
        <v>402</v>
      </c>
      <c r="H41" s="116" t="s">
        <v>403</v>
      </c>
      <c r="J41" s="120" t="s">
        <v>404</v>
      </c>
      <c r="K41" s="96"/>
      <c r="L41" s="232" t="s">
        <v>405</v>
      </c>
      <c r="N41" s="120" t="s">
        <v>405</v>
      </c>
    </row>
    <row r="42" spans="3:25" x14ac:dyDescent="0.25">
      <c r="C42" s="96"/>
      <c r="D42" s="207" t="s">
        <v>406</v>
      </c>
      <c r="E42" s="96"/>
      <c r="F42" s="113" t="s">
        <v>407</v>
      </c>
      <c r="J42" s="120" t="s">
        <v>408</v>
      </c>
      <c r="K42" s="96"/>
      <c r="L42" s="232" t="s">
        <v>409</v>
      </c>
      <c r="N42" s="120" t="s">
        <v>409</v>
      </c>
      <c r="S42" s="1" t="str" cm="1">
        <f t="array" aca="1" ref="S42" ca="1">IFERROR(INDIRECT(Admin!S44),"XXXXX")</f>
        <v>XXXXX</v>
      </c>
      <c r="T42" s="1" t="str" cm="1">
        <f t="array" aca="1" ref="T42" ca="1">IFERROR(INDIRECT(Admin!T44),"XXXXX")</f>
        <v>XXXXX</v>
      </c>
    </row>
    <row r="43" spans="3:25" x14ac:dyDescent="0.25">
      <c r="D43" s="208" t="s">
        <v>410</v>
      </c>
      <c r="F43" s="113" t="s">
        <v>411</v>
      </c>
      <c r="J43" s="120" t="s">
        <v>412</v>
      </c>
      <c r="K43" s="96"/>
      <c r="L43" s="232" t="s">
        <v>165</v>
      </c>
      <c r="N43" s="120" t="s">
        <v>165</v>
      </c>
    </row>
    <row r="44" spans="3:25" ht="38" thickBot="1" x14ac:dyDescent="0.3">
      <c r="D44" s="209" t="s">
        <v>413</v>
      </c>
      <c r="F44" s="114" t="s">
        <v>414</v>
      </c>
      <c r="J44" s="120" t="s">
        <v>415</v>
      </c>
      <c r="K44" s="96"/>
      <c r="L44" s="120" t="s">
        <v>416</v>
      </c>
      <c r="N44" s="120"/>
      <c r="S44" s="1" t="str">
        <f>"'"&amp;S46&amp;"'!"&amp;S45</f>
        <v>'0'!J5</v>
      </c>
      <c r="T44" s="1" t="str">
        <f>"'"&amp;T46&amp;"'!"&amp;T45</f>
        <v>'0'!J8</v>
      </c>
    </row>
    <row r="45" spans="3:25" ht="38" thickBot="1" x14ac:dyDescent="0.35">
      <c r="D45" s="209" t="s">
        <v>417</v>
      </c>
      <c r="J45" s="120" t="s">
        <v>418</v>
      </c>
      <c r="K45" s="96"/>
      <c r="L45" s="120" t="s">
        <v>419</v>
      </c>
      <c r="N45" s="121"/>
      <c r="O45" s="41"/>
      <c r="S45" s="335" t="s">
        <v>420</v>
      </c>
      <c r="T45" s="335" t="s">
        <v>421</v>
      </c>
    </row>
    <row r="46" spans="3:25" ht="25.5" thickBot="1" x14ac:dyDescent="0.3">
      <c r="D46" s="210" t="s">
        <v>422</v>
      </c>
      <c r="F46" s="15" t="s">
        <v>423</v>
      </c>
      <c r="J46" s="120" t="s">
        <v>424</v>
      </c>
      <c r="K46" s="96"/>
      <c r="L46" s="120"/>
      <c r="O46" s="23"/>
      <c r="S46" s="242">
        <f>IFERROR(INDEX($R$50:$R$53,MATCH("Ja",$S$50:$S$53,0)),0)</f>
        <v>0</v>
      </c>
      <c r="T46" s="242">
        <f>S46</f>
        <v>0</v>
      </c>
    </row>
    <row r="47" spans="3:25" ht="13" thickBot="1" x14ac:dyDescent="0.3">
      <c r="F47" s="110"/>
      <c r="J47" s="120" t="s">
        <v>425</v>
      </c>
      <c r="K47" s="96"/>
      <c r="L47" s="121"/>
      <c r="O47" s="23"/>
    </row>
    <row r="48" spans="3:25" ht="13" thickBot="1" x14ac:dyDescent="0.3">
      <c r="F48" s="121" t="s">
        <v>9</v>
      </c>
      <c r="J48" s="120" t="s">
        <v>426</v>
      </c>
      <c r="K48" s="96"/>
      <c r="L48" s="96"/>
      <c r="M48" s="96"/>
      <c r="O48" s="23"/>
    </row>
    <row r="49" spans="3:42" ht="13.5" thickBot="1" x14ac:dyDescent="0.35">
      <c r="D49" s="176"/>
      <c r="F49" s="121" t="s">
        <v>427</v>
      </c>
      <c r="J49" s="120" t="s">
        <v>428</v>
      </c>
      <c r="K49" s="96"/>
      <c r="L49" s="96"/>
      <c r="M49" s="96"/>
      <c r="N49" s="23"/>
      <c r="O49" s="23"/>
      <c r="R49" s="41"/>
      <c r="S49" s="336" t="s">
        <v>429</v>
      </c>
    </row>
    <row r="50" spans="3:42" x14ac:dyDescent="0.25">
      <c r="J50" s="120" t="s">
        <v>430</v>
      </c>
      <c r="K50" s="96"/>
      <c r="L50" s="96"/>
      <c r="R50" s="337" t="s">
        <v>431</v>
      </c>
      <c r="S50" s="110">
        <f>Information!D12</f>
        <v>0</v>
      </c>
    </row>
    <row r="51" spans="3:42" x14ac:dyDescent="0.25">
      <c r="J51" s="120" t="s">
        <v>432</v>
      </c>
      <c r="K51" s="96"/>
      <c r="L51" s="96"/>
      <c r="R51" s="337" t="s">
        <v>433</v>
      </c>
      <c r="S51" s="338">
        <f>Information!D13</f>
        <v>0</v>
      </c>
    </row>
    <row r="52" spans="3:42" x14ac:dyDescent="0.25">
      <c r="J52" s="120" t="s">
        <v>434</v>
      </c>
      <c r="K52" s="96"/>
      <c r="L52" s="96"/>
      <c r="R52" s="337" t="s">
        <v>435</v>
      </c>
      <c r="S52" s="338">
        <f>Information!D14</f>
        <v>0</v>
      </c>
    </row>
    <row r="53" spans="3:42" ht="13" thickBot="1" x14ac:dyDescent="0.3">
      <c r="J53" s="120" t="s">
        <v>436</v>
      </c>
      <c r="K53" s="96"/>
      <c r="L53" s="96"/>
      <c r="R53" s="337" t="s">
        <v>437</v>
      </c>
      <c r="S53" s="339">
        <f>Information!D15</f>
        <v>0</v>
      </c>
    </row>
    <row r="54" spans="3:42" x14ac:dyDescent="0.25">
      <c r="J54" s="120" t="s">
        <v>438</v>
      </c>
      <c r="K54" s="96"/>
      <c r="L54" s="96"/>
    </row>
    <row r="55" spans="3:42" ht="12.75" customHeight="1" x14ac:dyDescent="0.25">
      <c r="D55" s="103"/>
      <c r="E55" s="103"/>
      <c r="G55" s="103"/>
      <c r="H55" s="103"/>
      <c r="I55" s="103"/>
      <c r="J55" s="120" t="s">
        <v>439</v>
      </c>
      <c r="K55" s="96"/>
      <c r="L55" s="96"/>
    </row>
    <row r="56" spans="3:42" ht="12.75" customHeight="1" x14ac:dyDescent="0.25">
      <c r="D56" s="103"/>
      <c r="E56" s="103"/>
      <c r="G56" s="103"/>
      <c r="H56" s="103"/>
      <c r="I56" s="103"/>
      <c r="J56" s="120" t="s">
        <v>440</v>
      </c>
      <c r="K56" s="96"/>
      <c r="L56" s="96"/>
    </row>
    <row r="57" spans="3:42" ht="13" thickBot="1" x14ac:dyDescent="0.3">
      <c r="J57" s="121" t="s">
        <v>441</v>
      </c>
      <c r="K57" s="96"/>
      <c r="L57" s="96"/>
    </row>
    <row r="59" spans="3:42" ht="13" x14ac:dyDescent="0.3">
      <c r="C59" s="41" t="s">
        <v>442</v>
      </c>
      <c r="AF59" s="41" t="s">
        <v>443</v>
      </c>
      <c r="AG59" s="41" t="s">
        <v>444</v>
      </c>
      <c r="AI59" s="41" t="s">
        <v>443</v>
      </c>
      <c r="AJ59" s="41" t="s">
        <v>445</v>
      </c>
      <c r="AL59" s="41" t="s">
        <v>443</v>
      </c>
      <c r="AM59" s="41" t="s">
        <v>446</v>
      </c>
      <c r="AO59" s="41" t="s">
        <v>443</v>
      </c>
      <c r="AP59" s="41" t="s">
        <v>447</v>
      </c>
    </row>
    <row r="60" spans="3:42" ht="13" x14ac:dyDescent="0.3">
      <c r="C60" s="370" t="s">
        <v>448</v>
      </c>
      <c r="D60" s="370" t="s">
        <v>449</v>
      </c>
      <c r="E60" s="370" t="s">
        <v>24</v>
      </c>
      <c r="F60" s="370" t="s">
        <v>450</v>
      </c>
      <c r="G60" s="370" t="s">
        <v>29</v>
      </c>
      <c r="H60" s="370" t="s">
        <v>28</v>
      </c>
      <c r="I60" s="370" t="s">
        <v>451</v>
      </c>
      <c r="J60" s="370" t="s">
        <v>452</v>
      </c>
      <c r="K60" s="370" t="s">
        <v>453</v>
      </c>
      <c r="L60" s="370" t="s">
        <v>454</v>
      </c>
      <c r="M60" s="370" t="s">
        <v>34</v>
      </c>
      <c r="N60" s="370" t="s">
        <v>455</v>
      </c>
      <c r="O60" s="370" t="s">
        <v>456</v>
      </c>
      <c r="P60" s="370" t="s">
        <v>457</v>
      </c>
      <c r="Q60" s="370" t="s">
        <v>458</v>
      </c>
      <c r="R60" s="370" t="s">
        <v>459</v>
      </c>
      <c r="T60" s="375" t="s">
        <v>257</v>
      </c>
      <c r="U60" s="375" t="s">
        <v>261</v>
      </c>
      <c r="V60" s="375" t="s">
        <v>264</v>
      </c>
      <c r="W60" s="375" t="s">
        <v>268</v>
      </c>
      <c r="X60" s="375" t="s">
        <v>273</v>
      </c>
      <c r="Y60" s="375" t="s">
        <v>279</v>
      </c>
      <c r="Z60" s="375" t="s">
        <v>283</v>
      </c>
      <c r="AA60" s="375" t="s">
        <v>285</v>
      </c>
      <c r="AB60" s="375" t="s">
        <v>288</v>
      </c>
      <c r="AC60" s="375" t="s">
        <v>290</v>
      </c>
      <c r="AD60" s="375" t="s">
        <v>291</v>
      </c>
      <c r="AE60" s="375" t="s">
        <v>292</v>
      </c>
      <c r="AF60" s="376" t="e">
        <f>INDEX($B$5:$B$17,MATCH('1 Spec. - 1. Lägsta pris'!USRDelområde,Admin!$C$5:$C$17,0))</f>
        <v>#N/A</v>
      </c>
      <c r="AG60" s="376" t="e">
        <f>INDEX($B$5:$B$17,MATCH('1 Spec. - 1. Lägsta pris'!USRDelområde,Admin!$C$5:$C$17,0))</f>
        <v>#N/A</v>
      </c>
      <c r="AI60" s="376" t="e">
        <f>INDEX($B$5:$B$17,MATCH('1 Spec. - 2. Relativ viktning'!USRDelområde,Admin!$C$5:$C$17,0))</f>
        <v>#N/A</v>
      </c>
      <c r="AJ60" s="376" t="e">
        <f>INDEX($B$5:$B$17,MATCH('1 Spec. - 2. Relativ viktning'!USRDelområde,Admin!$C$5:$C$17,0))</f>
        <v>#N/A</v>
      </c>
      <c r="AL60" s="376" t="e">
        <f>INDEX($B$5:$B$17,MATCH('1 Spec. - 3. Mervärdesmodell'!USRDelområde,Admin!$C$5:$C$17,0))</f>
        <v>#N/A</v>
      </c>
      <c r="AM60" s="376" t="e">
        <f>INDEX($B$5:$B$17,MATCH('1 Spec. - 3. Mervärdesmodell'!USRDelområde,Admin!$C$5:$C$17,0))</f>
        <v>#N/A</v>
      </c>
      <c r="AO60" s="376" t="e">
        <f>INDEX($B$5:$B$17,MATCH(USRDelområde,Admin!$C$5:$C$17,0))</f>
        <v>#N/A</v>
      </c>
      <c r="AP60" s="376" t="e">
        <f>INDEX($B$5:$B$17,MATCH(USRDelområde,Admin!$C$5:$C$17,0))</f>
        <v>#N/A</v>
      </c>
    </row>
    <row r="61" spans="3:42" ht="13" x14ac:dyDescent="0.3">
      <c r="C61" s="377"/>
      <c r="D61" s="377"/>
      <c r="E61" s="377"/>
      <c r="F61" s="377"/>
      <c r="G61" s="377"/>
      <c r="H61" s="377"/>
      <c r="I61" s="377"/>
      <c r="J61" s="377"/>
      <c r="K61" s="377"/>
      <c r="L61" s="377"/>
      <c r="M61" s="377"/>
      <c r="N61" s="377"/>
      <c r="O61" s="377"/>
      <c r="P61" s="377"/>
      <c r="Q61" s="377"/>
      <c r="R61" s="377"/>
      <c r="S61" s="236"/>
      <c r="T61" s="378"/>
      <c r="U61" s="378"/>
      <c r="V61" s="378"/>
      <c r="W61" s="378"/>
      <c r="X61" s="378"/>
      <c r="Y61" s="378"/>
      <c r="Z61" s="378"/>
      <c r="AA61" s="378"/>
      <c r="AB61" s="378"/>
      <c r="AC61" s="378"/>
      <c r="AD61" s="378"/>
      <c r="AE61" s="378"/>
      <c r="AF61" s="379"/>
      <c r="AG61" s="376"/>
      <c r="AI61" s="379"/>
      <c r="AJ61" s="376"/>
      <c r="AL61" s="379"/>
      <c r="AM61" s="376"/>
      <c r="AO61" s="379"/>
      <c r="AP61" s="376"/>
    </row>
    <row r="62" spans="3:42" ht="13" x14ac:dyDescent="0.3">
      <c r="C62" s="380" t="s">
        <v>460</v>
      </c>
      <c r="D62" s="380"/>
      <c r="E62" s="381" t="s">
        <v>461</v>
      </c>
      <c r="F62" s="380" t="s">
        <v>462</v>
      </c>
      <c r="G62" s="380" t="s">
        <v>463</v>
      </c>
      <c r="H62" s="380" t="s">
        <v>464</v>
      </c>
      <c r="I62" s="380"/>
      <c r="J62" s="380"/>
      <c r="K62" s="380" t="s">
        <v>465</v>
      </c>
      <c r="L62" s="380" t="s">
        <v>466</v>
      </c>
      <c r="M62" s="380" t="s">
        <v>467</v>
      </c>
      <c r="N62" s="380" t="s">
        <v>468</v>
      </c>
      <c r="O62" s="380"/>
      <c r="P62" s="380"/>
      <c r="Q62" s="380" t="s">
        <v>469</v>
      </c>
      <c r="R62" s="380" t="s">
        <v>470</v>
      </c>
      <c r="T62" s="382" t="str">
        <f>IFERROR(IF(FIND(T$60,$R62)&gt;=1,$C62,""),"")</f>
        <v>Addentity Interiör AB</v>
      </c>
      <c r="U62" s="382" t="str">
        <f t="shared" ref="U62:AE76" si="6">IFERROR(IF(FIND(U$60,$R62)&gt;=1,$C62,""),"")</f>
        <v>Addentity Interiör AB</v>
      </c>
      <c r="V62" s="382" t="str">
        <f t="shared" si="6"/>
        <v/>
      </c>
      <c r="W62" s="382" t="str">
        <f t="shared" si="6"/>
        <v/>
      </c>
      <c r="X62" s="382" t="str">
        <f t="shared" si="6"/>
        <v/>
      </c>
      <c r="Y62" s="382" t="str">
        <f t="shared" si="6"/>
        <v>Addentity Interiör AB</v>
      </c>
      <c r="Z62" s="382" t="str">
        <f t="shared" si="6"/>
        <v/>
      </c>
      <c r="AA62" s="382" t="str">
        <f t="shared" si="6"/>
        <v>Addentity Interiör AB</v>
      </c>
      <c r="AB62" s="382" t="str">
        <f t="shared" si="6"/>
        <v/>
      </c>
      <c r="AC62" s="382" t="str">
        <f t="shared" si="6"/>
        <v/>
      </c>
      <c r="AD62" s="382" t="str">
        <f t="shared" si="6"/>
        <v/>
      </c>
      <c r="AE62" s="382" t="str">
        <f t="shared" si="6"/>
        <v/>
      </c>
      <c r="AF62" s="379" t="e">
        <f>INDEX($T62:$AE62,,MATCH($AF$60,$T$60:$AE$60,0))</f>
        <v>#N/A</v>
      </c>
      <c r="AG62" s="379" t="str">
        <f t="array" ref="AG62">IFERROR(INDEX($AF$62:$AF$105,SMALL(IF($AF$62:$AF$105&lt;&gt;"",ROW($AF$62:$AF$105)-ROW(AF$62)+1),ROWS(AG62:AG$62))),"")</f>
        <v/>
      </c>
      <c r="AI62" s="379" t="e">
        <f>INDEX($T62:$AE62,,MATCH($AI$60,$T$60:$AE$60,0))</f>
        <v>#N/A</v>
      </c>
      <c r="AJ62" s="379" t="str">
        <f t="array" ref="AJ62">IFERROR(INDEX($AI$62:$AI$105,SMALL(IF($AI$62:$AI$105&lt;&gt;"",ROW($AI$62:$AI$105)-ROW(AI$62)+1),ROWS(AJ62:AJ$62))),"")</f>
        <v/>
      </c>
      <c r="AL62" s="379" t="e">
        <f>INDEX($T62:$AE62,,MATCH($AL$60,$T$60:$AE$60,0))</f>
        <v>#N/A</v>
      </c>
      <c r="AM62" s="379" t="str">
        <f t="array" ref="AM62">IFERROR(INDEX($AL$62:$AL$105,SMALL(IF($AL$62:$AL$105&lt;&gt;"",ROW($AL$62:$AL$105)-ROW(AL$62)+1),ROWS(AM62:AM$62))),"")</f>
        <v/>
      </c>
      <c r="AO62" s="379" t="e">
        <f>INDEX($T62:$AE62,,MATCH($AO$60,$T$60:$AE$60,0))</f>
        <v>#N/A</v>
      </c>
      <c r="AP62" s="379" t="str">
        <f t="array" ref="AP62">IFERROR(INDEX($AO$62:$AO$105,SMALL(IF($AO$62:$AO$105&lt;&gt;"",ROW($AO$62:$AO$105)-ROW(AO$62)+1),ROWS(AP62:AP$62))),"")</f>
        <v/>
      </c>
    </row>
    <row r="63" spans="3:42" ht="13" x14ac:dyDescent="0.3">
      <c r="C63" s="380" t="s">
        <v>471</v>
      </c>
      <c r="D63" s="380"/>
      <c r="E63" s="381" t="s">
        <v>472</v>
      </c>
      <c r="F63" s="380" t="s">
        <v>473</v>
      </c>
      <c r="G63" s="380" t="s">
        <v>474</v>
      </c>
      <c r="H63" s="380" t="s">
        <v>475</v>
      </c>
      <c r="I63" s="380"/>
      <c r="J63" s="380"/>
      <c r="K63" s="380" t="s">
        <v>476</v>
      </c>
      <c r="L63" s="380" t="s">
        <v>477</v>
      </c>
      <c r="M63" s="380" t="s">
        <v>478</v>
      </c>
      <c r="N63" s="380" t="s">
        <v>479</v>
      </c>
      <c r="O63" s="380"/>
      <c r="P63" s="380"/>
      <c r="Q63" s="239" t="s">
        <v>480</v>
      </c>
      <c r="R63" s="380" t="s">
        <v>481</v>
      </c>
      <c r="T63" s="382" t="str">
        <f t="shared" ref="T63:T76" si="7">IFERROR(IF(FIND(T$60,$R63)&gt;=1,$C63,""),"")</f>
        <v>AJ Produkter AB</v>
      </c>
      <c r="U63" s="382" t="str">
        <f t="shared" si="6"/>
        <v>AJ Produkter AB</v>
      </c>
      <c r="V63" s="382" t="str">
        <f t="shared" si="6"/>
        <v/>
      </c>
      <c r="W63" s="382" t="str">
        <f t="shared" si="6"/>
        <v/>
      </c>
      <c r="X63" s="382" t="str">
        <f t="shared" si="6"/>
        <v>AJ Produkter AB</v>
      </c>
      <c r="Y63" s="382" t="str">
        <f t="shared" si="6"/>
        <v>AJ Produkter AB</v>
      </c>
      <c r="Z63" s="382" t="str">
        <f t="shared" si="6"/>
        <v>AJ Produkter AB</v>
      </c>
      <c r="AA63" s="382" t="str">
        <f t="shared" si="6"/>
        <v/>
      </c>
      <c r="AB63" s="382" t="str">
        <f t="shared" si="6"/>
        <v>AJ Produkter AB</v>
      </c>
      <c r="AC63" s="382" t="str">
        <f t="shared" si="6"/>
        <v/>
      </c>
      <c r="AD63" s="382" t="str">
        <f t="shared" si="6"/>
        <v/>
      </c>
      <c r="AE63" s="382" t="str">
        <f t="shared" si="6"/>
        <v/>
      </c>
      <c r="AF63" s="379" t="e">
        <f t="shared" ref="AF63:AF105" si="8">INDEX($T63:$AE63,,MATCH($AF$60,$T$60:$AE$60,0))</f>
        <v>#N/A</v>
      </c>
      <c r="AG63" s="379" t="str">
        <f t="array" ref="AG63">IFERROR(INDEX($AF$62:$AF$105,SMALL(IF($AF$62:$AF$105&lt;&gt;"",ROW($AF$62:$AF$105)-ROW(AF$62)+1),ROWS(AG$62:AG63))),"")</f>
        <v/>
      </c>
      <c r="AI63" s="379" t="e">
        <f t="shared" ref="AI63:AI105" si="9">INDEX($T63:$AE63,,MATCH($AI$60,$T$60:$AE$60,0))</f>
        <v>#N/A</v>
      </c>
      <c r="AJ63" s="379" t="str">
        <f t="array" ref="AJ63">IFERROR(INDEX($AI$62:$AI$105,SMALL(IF($AI$62:$AI$105&lt;&gt;"",ROW($AI$62:$AI$105)-ROW(AI$62)+1),ROWS(AJ$62:AJ63))),"")</f>
        <v/>
      </c>
      <c r="AL63" s="379" t="e">
        <f t="shared" ref="AL63:AL105" si="10">INDEX($T63:$AE63,,MATCH($AL$60,$T$60:$AE$60,0))</f>
        <v>#N/A</v>
      </c>
      <c r="AM63" s="379" t="str">
        <f t="array" ref="AM63">IFERROR(INDEX($AL$62:$AL$105,SMALL(IF($AL$62:$AL$105&lt;&gt;"",ROW($AL$62:$AL$105)-ROW(AL$62)+1),ROWS(AM$62:AM63))),"")</f>
        <v/>
      </c>
      <c r="AO63" s="379" t="e">
        <f t="shared" ref="AO63:AO105" si="11">INDEX($T63:$AE63,,MATCH($AO$60,$T$60:$AE$60,0))</f>
        <v>#N/A</v>
      </c>
      <c r="AP63" s="379" t="str">
        <f t="array" ref="AP63">IFERROR(INDEX($AO$62:$AO$105,SMALL(IF($AO$62:$AO$105&lt;&gt;"",ROW($AO$62:$AO$105)-ROW(AO$62)+1),ROWS(AP$62:AP63))),"")</f>
        <v/>
      </c>
    </row>
    <row r="64" spans="3:42" ht="13" x14ac:dyDescent="0.3">
      <c r="C64" s="380" t="s">
        <v>482</v>
      </c>
      <c r="D64" s="380"/>
      <c r="E64" s="381" t="s">
        <v>483</v>
      </c>
      <c r="F64" s="380" t="s">
        <v>484</v>
      </c>
      <c r="G64" s="380" t="s">
        <v>485</v>
      </c>
      <c r="H64" s="380" t="s">
        <v>486</v>
      </c>
      <c r="I64" s="380"/>
      <c r="J64" s="380"/>
      <c r="K64" s="380" t="s">
        <v>487</v>
      </c>
      <c r="L64" s="380" t="s">
        <v>488</v>
      </c>
      <c r="M64" s="380" t="s">
        <v>489</v>
      </c>
      <c r="N64" s="380" t="s">
        <v>490</v>
      </c>
      <c r="O64" s="380"/>
      <c r="P64" s="380"/>
      <c r="Q64" s="380" t="s">
        <v>491</v>
      </c>
      <c r="R64" s="380" t="s">
        <v>492</v>
      </c>
      <c r="T64" s="382" t="str">
        <f t="shared" si="7"/>
        <v>Aktiebolaget Evert Lindelöf Inredningsservice</v>
      </c>
      <c r="U64" s="382" t="str">
        <f t="shared" si="6"/>
        <v>Aktiebolaget Evert Lindelöf Inredningsservice</v>
      </c>
      <c r="V64" s="382" t="str">
        <f t="shared" si="6"/>
        <v/>
      </c>
      <c r="W64" s="382" t="str">
        <f t="shared" si="6"/>
        <v/>
      </c>
      <c r="X64" s="382" t="str">
        <f t="shared" si="6"/>
        <v/>
      </c>
      <c r="Y64" s="382" t="str">
        <f t="shared" si="6"/>
        <v/>
      </c>
      <c r="Z64" s="382" t="str">
        <f t="shared" si="6"/>
        <v/>
      </c>
      <c r="AA64" s="382" t="str">
        <f t="shared" si="6"/>
        <v/>
      </c>
      <c r="AB64" s="382" t="str">
        <f t="shared" si="6"/>
        <v/>
      </c>
      <c r="AC64" s="382" t="str">
        <f t="shared" si="6"/>
        <v/>
      </c>
      <c r="AD64" s="382" t="str">
        <f t="shared" si="6"/>
        <v/>
      </c>
      <c r="AE64" s="382" t="str">
        <f t="shared" si="6"/>
        <v/>
      </c>
      <c r="AF64" s="379" t="e">
        <f t="shared" si="8"/>
        <v>#N/A</v>
      </c>
      <c r="AG64" s="379" t="str">
        <f t="array" ref="AG64">IFERROR(INDEX($AF$62:$AF$105,SMALL(IF($AF$62:$AF$105&lt;&gt;"",ROW($AF$62:$AF$105)-ROW(AF$62)+1),ROWS(AG$62:AG64))),"")</f>
        <v/>
      </c>
      <c r="AI64" s="379" t="e">
        <f t="shared" si="9"/>
        <v>#N/A</v>
      </c>
      <c r="AJ64" s="379" t="str">
        <f t="array" ref="AJ64">IFERROR(INDEX($AI$62:$AI$105,SMALL(IF($AI$62:$AI$105&lt;&gt;"",ROW($AI$62:$AI$105)-ROW(AI$62)+1),ROWS(AJ$62:AJ64))),"")</f>
        <v/>
      </c>
      <c r="AL64" s="379" t="e">
        <f t="shared" si="10"/>
        <v>#N/A</v>
      </c>
      <c r="AM64" s="379" t="str">
        <f t="array" ref="AM64">IFERROR(INDEX($AL$62:$AL$105,SMALL(IF($AL$62:$AL$105&lt;&gt;"",ROW($AL$62:$AL$105)-ROW(AL$62)+1),ROWS(AM$62:AM64))),"")</f>
        <v/>
      </c>
      <c r="AO64" s="379" t="e">
        <f t="shared" si="11"/>
        <v>#N/A</v>
      </c>
      <c r="AP64" s="379" t="str">
        <f t="array" ref="AP64">IFERROR(INDEX($AO$62:$AO$105,SMALL(IF($AO$62:$AO$105&lt;&gt;"",ROW($AO$62:$AO$105)-ROW(AO$62)+1),ROWS(AP$62:AP64))),"")</f>
        <v/>
      </c>
    </row>
    <row r="65" spans="3:42" ht="13" x14ac:dyDescent="0.3">
      <c r="C65" s="380" t="s">
        <v>493</v>
      </c>
      <c r="D65" s="380"/>
      <c r="E65" s="381" t="s">
        <v>494</v>
      </c>
      <c r="F65" s="380" t="s">
        <v>495</v>
      </c>
      <c r="G65" s="380" t="s">
        <v>496</v>
      </c>
      <c r="H65" s="380" t="s">
        <v>497</v>
      </c>
      <c r="I65" s="380"/>
      <c r="J65" s="380"/>
      <c r="K65" s="380" t="s">
        <v>498</v>
      </c>
      <c r="L65" s="380" t="s">
        <v>499</v>
      </c>
      <c r="M65" s="383" t="s">
        <v>500</v>
      </c>
      <c r="N65" s="380" t="s">
        <v>501</v>
      </c>
      <c r="O65" s="380"/>
      <c r="P65" s="380"/>
      <c r="Q65" s="239" t="s">
        <v>502</v>
      </c>
      <c r="R65" s="380" t="s">
        <v>268</v>
      </c>
      <c r="T65" s="382" t="str">
        <f t="shared" si="7"/>
        <v/>
      </c>
      <c r="U65" s="382" t="str">
        <f t="shared" si="6"/>
        <v/>
      </c>
      <c r="V65" s="382" t="str">
        <f t="shared" si="6"/>
        <v/>
      </c>
      <c r="W65" s="382" t="str">
        <f t="shared" si="6"/>
        <v>Bruynzeel Storage Systems AB</v>
      </c>
      <c r="X65" s="382" t="str">
        <f t="shared" si="6"/>
        <v/>
      </c>
      <c r="Y65" s="382" t="str">
        <f t="shared" si="6"/>
        <v/>
      </c>
      <c r="Z65" s="382" t="str">
        <f t="shared" si="6"/>
        <v/>
      </c>
      <c r="AA65" s="382" t="str">
        <f t="shared" si="6"/>
        <v/>
      </c>
      <c r="AB65" s="382" t="str">
        <f t="shared" si="6"/>
        <v/>
      </c>
      <c r="AC65" s="382" t="str">
        <f t="shared" si="6"/>
        <v/>
      </c>
      <c r="AD65" s="382" t="str">
        <f t="shared" si="6"/>
        <v/>
      </c>
      <c r="AE65" s="382" t="str">
        <f t="shared" si="6"/>
        <v/>
      </c>
      <c r="AF65" s="379" t="e">
        <f t="shared" si="8"/>
        <v>#N/A</v>
      </c>
      <c r="AG65" s="379" t="str">
        <f t="array" ref="AG65">IFERROR(INDEX($AF$62:$AF$105,SMALL(IF($AF$62:$AF$105&lt;&gt;"",ROW($AF$62:$AF$105)-ROW(AF$62)+1),ROWS(AG$62:AG65))),"")</f>
        <v/>
      </c>
      <c r="AI65" s="379" t="e">
        <f t="shared" si="9"/>
        <v>#N/A</v>
      </c>
      <c r="AJ65" s="379" t="str">
        <f t="array" ref="AJ65">IFERROR(INDEX($AI$62:$AI$105,SMALL(IF($AI$62:$AI$105&lt;&gt;"",ROW($AI$62:$AI$105)-ROW(AI$62)+1),ROWS(AJ$62:AJ65))),"")</f>
        <v/>
      </c>
      <c r="AL65" s="379" t="e">
        <f t="shared" si="10"/>
        <v>#N/A</v>
      </c>
      <c r="AM65" s="379" t="str">
        <f t="array" ref="AM65">IFERROR(INDEX($AL$62:$AL$105,SMALL(IF($AL$62:$AL$105&lt;&gt;"",ROW($AL$62:$AL$105)-ROW(AL$62)+1),ROWS(AM$62:AM65))),"")</f>
        <v/>
      </c>
      <c r="AO65" s="379" t="e">
        <f t="shared" si="11"/>
        <v>#N/A</v>
      </c>
      <c r="AP65" s="379" t="str">
        <f t="array" ref="AP65">IFERROR(INDEX($AO$62:$AO$105,SMALL(IF($AO$62:$AO$105&lt;&gt;"",ROW($AO$62:$AO$105)-ROW(AO$62)+1),ROWS(AP$62:AP65))),"")</f>
        <v/>
      </c>
    </row>
    <row r="66" spans="3:42" ht="13" x14ac:dyDescent="0.3">
      <c r="C66" s="380" t="s">
        <v>503</v>
      </c>
      <c r="D66" s="380"/>
      <c r="E66" s="381" t="s">
        <v>504</v>
      </c>
      <c r="F66" s="380" t="s">
        <v>505</v>
      </c>
      <c r="G66" s="380" t="s">
        <v>506</v>
      </c>
      <c r="H66" s="380" t="s">
        <v>507</v>
      </c>
      <c r="I66" s="380"/>
      <c r="J66" s="380"/>
      <c r="K66" s="380" t="s">
        <v>508</v>
      </c>
      <c r="L66" s="380" t="s">
        <v>509</v>
      </c>
      <c r="M66" s="380" t="s">
        <v>510</v>
      </c>
      <c r="N66" s="380" t="s">
        <v>511</v>
      </c>
      <c r="O66" s="380"/>
      <c r="P66" s="380"/>
      <c r="Q66" s="380" t="s">
        <v>512</v>
      </c>
      <c r="R66" s="380" t="s">
        <v>257</v>
      </c>
      <c r="T66" s="382" t="str">
        <f t="shared" si="7"/>
        <v>EFG European Furniture Group Aktiebolag</v>
      </c>
      <c r="U66" s="382" t="str">
        <f t="shared" si="6"/>
        <v/>
      </c>
      <c r="V66" s="382" t="str">
        <f t="shared" si="6"/>
        <v/>
      </c>
      <c r="W66" s="382" t="str">
        <f t="shared" si="6"/>
        <v/>
      </c>
      <c r="X66" s="382" t="str">
        <f t="shared" si="6"/>
        <v/>
      </c>
      <c r="Y66" s="382" t="str">
        <f t="shared" si="6"/>
        <v/>
      </c>
      <c r="Z66" s="382" t="str">
        <f t="shared" si="6"/>
        <v/>
      </c>
      <c r="AA66" s="382" t="str">
        <f t="shared" si="6"/>
        <v/>
      </c>
      <c r="AB66" s="382" t="str">
        <f t="shared" si="6"/>
        <v/>
      </c>
      <c r="AC66" s="382" t="str">
        <f t="shared" si="6"/>
        <v/>
      </c>
      <c r="AD66" s="382" t="str">
        <f t="shared" si="6"/>
        <v/>
      </c>
      <c r="AE66" s="382" t="str">
        <f t="shared" si="6"/>
        <v/>
      </c>
      <c r="AF66" s="379" t="e">
        <f t="shared" si="8"/>
        <v>#N/A</v>
      </c>
      <c r="AG66" s="379" t="str">
        <f t="array" ref="AG66">IFERROR(INDEX($AF$62:$AF$105,SMALL(IF($AF$62:$AF$105&lt;&gt;"",ROW($AF$62:$AF$105)-ROW(AF$62)+1),ROWS(AG$62:AG66))),"")</f>
        <v/>
      </c>
      <c r="AI66" s="379" t="e">
        <f t="shared" si="9"/>
        <v>#N/A</v>
      </c>
      <c r="AJ66" s="379" t="str">
        <f t="array" ref="AJ66">IFERROR(INDEX($AI$62:$AI$105,SMALL(IF($AI$62:$AI$105&lt;&gt;"",ROW($AI$62:$AI$105)-ROW(AI$62)+1),ROWS(AJ$62:AJ66))),"")</f>
        <v/>
      </c>
      <c r="AL66" s="379" t="e">
        <f t="shared" si="10"/>
        <v>#N/A</v>
      </c>
      <c r="AM66" s="379" t="str">
        <f t="array" ref="AM66">IFERROR(INDEX($AL$62:$AL$105,SMALL(IF($AL$62:$AL$105&lt;&gt;"",ROW($AL$62:$AL$105)-ROW(AL$62)+1),ROWS(AM$62:AM66))),"")</f>
        <v/>
      </c>
      <c r="AO66" s="379" t="e">
        <f t="shared" si="11"/>
        <v>#N/A</v>
      </c>
      <c r="AP66" s="379" t="str">
        <f t="array" ref="AP66">IFERROR(INDEX($AO$62:$AO$105,SMALL(IF($AO$62:$AO$105&lt;&gt;"",ROW($AO$62:$AO$105)-ROW(AO$62)+1),ROWS(AP$62:AP66))),"")</f>
        <v/>
      </c>
    </row>
    <row r="67" spans="3:42" ht="13" x14ac:dyDescent="0.3">
      <c r="C67" s="380" t="s">
        <v>513</v>
      </c>
      <c r="D67" s="380"/>
      <c r="E67" s="381" t="s">
        <v>514</v>
      </c>
      <c r="F67" s="380" t="s">
        <v>515</v>
      </c>
      <c r="G67" s="380" t="s">
        <v>516</v>
      </c>
      <c r="H67" s="380" t="s">
        <v>517</v>
      </c>
      <c r="I67" s="380"/>
      <c r="J67" s="380"/>
      <c r="K67" s="380" t="s">
        <v>518</v>
      </c>
      <c r="L67" s="380" t="s">
        <v>519</v>
      </c>
      <c r="M67" s="380" t="s">
        <v>520</v>
      </c>
      <c r="N67" s="380" t="s">
        <v>521</v>
      </c>
      <c r="O67" s="380"/>
      <c r="P67" s="380"/>
      <c r="Q67" s="380" t="s">
        <v>522</v>
      </c>
      <c r="R67" s="380" t="s">
        <v>523</v>
      </c>
      <c r="T67" s="382" t="str">
        <f t="shared" si="7"/>
        <v>Input interiör AB</v>
      </c>
      <c r="U67" s="382" t="str">
        <f t="shared" si="6"/>
        <v>Input interiör AB</v>
      </c>
      <c r="V67" s="382" t="str">
        <f t="shared" si="6"/>
        <v>Input interiör AB</v>
      </c>
      <c r="W67" s="382" t="str">
        <f t="shared" si="6"/>
        <v>Input interiör AB</v>
      </c>
      <c r="X67" s="382" t="str">
        <f t="shared" si="6"/>
        <v>Input interiör AB</v>
      </c>
      <c r="Y67" s="382" t="str">
        <f t="shared" si="6"/>
        <v>Input interiör AB</v>
      </c>
      <c r="Z67" s="382" t="str">
        <f t="shared" si="6"/>
        <v>Input interiör AB</v>
      </c>
      <c r="AA67" s="382" t="str">
        <f t="shared" si="6"/>
        <v>Input interiör AB</v>
      </c>
      <c r="AB67" s="382" t="str">
        <f t="shared" si="6"/>
        <v>Input interiör AB</v>
      </c>
      <c r="AC67" s="382" t="str">
        <f t="shared" si="6"/>
        <v/>
      </c>
      <c r="AD67" s="382" t="str">
        <f t="shared" si="6"/>
        <v/>
      </c>
      <c r="AE67" s="382" t="str">
        <f t="shared" si="6"/>
        <v/>
      </c>
      <c r="AF67" s="379" t="e">
        <f t="shared" si="8"/>
        <v>#N/A</v>
      </c>
      <c r="AG67" s="379" t="str">
        <f t="array" ref="AG67">IFERROR(INDEX($AF$62:$AF$105,SMALL(IF($AF$62:$AF$105&lt;&gt;"",ROW($AF$62:$AF$105)-ROW(AF$62)+1),ROWS(AG$62:AG67))),"")</f>
        <v/>
      </c>
      <c r="AI67" s="379" t="e">
        <f t="shared" si="9"/>
        <v>#N/A</v>
      </c>
      <c r="AJ67" s="379" t="str">
        <f t="array" ref="AJ67">IFERROR(INDEX($AI$62:$AI$105,SMALL(IF($AI$62:$AI$105&lt;&gt;"",ROW($AI$62:$AI$105)-ROW(AI$62)+1),ROWS(AJ$62:AJ67))),"")</f>
        <v/>
      </c>
      <c r="AL67" s="379" t="e">
        <f t="shared" si="10"/>
        <v>#N/A</v>
      </c>
      <c r="AM67" s="379" t="str">
        <f t="array" ref="AM67">IFERROR(INDEX($AL$62:$AL$105,SMALL(IF($AL$62:$AL$105&lt;&gt;"",ROW($AL$62:$AL$105)-ROW(AL$62)+1),ROWS(AM$62:AM67))),"")</f>
        <v/>
      </c>
      <c r="AO67" s="379" t="e">
        <f t="shared" si="11"/>
        <v>#N/A</v>
      </c>
      <c r="AP67" s="379" t="str">
        <f t="array" ref="AP67">IFERROR(INDEX($AO$62:$AO$105,SMALL(IF($AO$62:$AO$105&lt;&gt;"",ROW($AO$62:$AO$105)-ROW(AO$62)+1),ROWS(AP$62:AP67))),"")</f>
        <v/>
      </c>
    </row>
    <row r="68" spans="3:42" ht="13" x14ac:dyDescent="0.3">
      <c r="C68" s="380" t="s">
        <v>524</v>
      </c>
      <c r="D68" s="380"/>
      <c r="E68" s="381" t="s">
        <v>525</v>
      </c>
      <c r="F68" s="380" t="s">
        <v>526</v>
      </c>
      <c r="G68" s="380" t="s">
        <v>527</v>
      </c>
      <c r="H68" s="380" t="s">
        <v>486</v>
      </c>
      <c r="I68" s="380"/>
      <c r="J68" s="380"/>
      <c r="K68" s="380" t="s">
        <v>528</v>
      </c>
      <c r="L68" s="380" t="s">
        <v>529</v>
      </c>
      <c r="M68" s="380" t="s">
        <v>530</v>
      </c>
      <c r="N68" s="380" t="s">
        <v>531</v>
      </c>
      <c r="O68" s="380"/>
      <c r="P68" s="380"/>
      <c r="Q68" s="380" t="s">
        <v>532</v>
      </c>
      <c r="R68" s="380" t="s">
        <v>257</v>
      </c>
      <c r="T68" s="382" t="str">
        <f t="shared" si="7"/>
        <v>Inventia Inredningsbyrån AB</v>
      </c>
      <c r="U68" s="382" t="str">
        <f t="shared" si="6"/>
        <v/>
      </c>
      <c r="V68" s="382" t="str">
        <f t="shared" si="6"/>
        <v/>
      </c>
      <c r="W68" s="382" t="str">
        <f t="shared" si="6"/>
        <v/>
      </c>
      <c r="X68" s="382" t="str">
        <f t="shared" si="6"/>
        <v/>
      </c>
      <c r="Y68" s="382" t="str">
        <f t="shared" si="6"/>
        <v/>
      </c>
      <c r="Z68" s="382" t="str">
        <f t="shared" si="6"/>
        <v/>
      </c>
      <c r="AA68" s="382" t="str">
        <f t="shared" si="6"/>
        <v/>
      </c>
      <c r="AB68" s="382" t="str">
        <f t="shared" si="6"/>
        <v/>
      </c>
      <c r="AC68" s="382" t="str">
        <f t="shared" si="6"/>
        <v/>
      </c>
      <c r="AD68" s="382" t="str">
        <f t="shared" si="6"/>
        <v/>
      </c>
      <c r="AE68" s="382" t="str">
        <f t="shared" si="6"/>
        <v/>
      </c>
      <c r="AF68" s="379" t="e">
        <f t="shared" si="8"/>
        <v>#N/A</v>
      </c>
      <c r="AG68" s="379" t="str">
        <f t="array" ref="AG68">IFERROR(INDEX($AF$62:$AF$105,SMALL(IF($AF$62:$AF$105&lt;&gt;"",ROW($AF$62:$AF$105)-ROW(AF$62)+1),ROWS(AG$62:AG68))),"")</f>
        <v/>
      </c>
      <c r="AI68" s="379" t="e">
        <f t="shared" si="9"/>
        <v>#N/A</v>
      </c>
      <c r="AJ68" s="379" t="str">
        <f t="array" ref="AJ68">IFERROR(INDEX($AI$62:$AI$105,SMALL(IF($AI$62:$AI$105&lt;&gt;"",ROW($AI$62:$AI$105)-ROW(AI$62)+1),ROWS(AJ$62:AJ68))),"")</f>
        <v/>
      </c>
      <c r="AL68" s="379" t="e">
        <f t="shared" si="10"/>
        <v>#N/A</v>
      </c>
      <c r="AM68" s="379" t="str">
        <f t="array" ref="AM68">IFERROR(INDEX($AL$62:$AL$105,SMALL(IF($AL$62:$AL$105&lt;&gt;"",ROW($AL$62:$AL$105)-ROW(AL$62)+1),ROWS(AM$62:AM68))),"")</f>
        <v/>
      </c>
      <c r="AO68" s="379" t="e">
        <f t="shared" si="11"/>
        <v>#N/A</v>
      </c>
      <c r="AP68" s="379" t="str">
        <f t="array" ref="AP68">IFERROR(INDEX($AO$62:$AO$105,SMALL(IF($AO$62:$AO$105&lt;&gt;"",ROW($AO$62:$AO$105)-ROW(AO$62)+1),ROWS(AP$62:AP68))),"")</f>
        <v/>
      </c>
    </row>
    <row r="69" spans="3:42" ht="13" x14ac:dyDescent="0.3">
      <c r="C69" s="380" t="s">
        <v>533</v>
      </c>
      <c r="D69" s="380"/>
      <c r="E69" s="381" t="s">
        <v>534</v>
      </c>
      <c r="F69" s="239" t="s">
        <v>535</v>
      </c>
      <c r="G69" s="380" t="s">
        <v>536</v>
      </c>
      <c r="H69" s="380" t="s">
        <v>537</v>
      </c>
      <c r="I69" s="380"/>
      <c r="J69" s="380"/>
      <c r="K69" s="380" t="s">
        <v>538</v>
      </c>
      <c r="L69" s="380" t="s">
        <v>539</v>
      </c>
      <c r="M69" s="380" t="s">
        <v>540</v>
      </c>
      <c r="N69" s="380" t="s">
        <v>541</v>
      </c>
      <c r="O69" s="380"/>
      <c r="P69" s="380"/>
      <c r="Q69" s="380" t="s">
        <v>542</v>
      </c>
      <c r="R69" s="380" t="s">
        <v>543</v>
      </c>
      <c r="T69" s="382" t="str">
        <f t="shared" si="7"/>
        <v>Kinnarps AB</v>
      </c>
      <c r="U69" s="382" t="str">
        <f t="shared" si="6"/>
        <v>Kinnarps AB</v>
      </c>
      <c r="V69" s="382" t="str">
        <f t="shared" si="6"/>
        <v>Kinnarps AB</v>
      </c>
      <c r="W69" s="382" t="str">
        <f t="shared" si="6"/>
        <v>Kinnarps AB</v>
      </c>
      <c r="X69" s="382" t="str">
        <f t="shared" si="6"/>
        <v/>
      </c>
      <c r="Y69" s="382" t="str">
        <f t="shared" si="6"/>
        <v>Kinnarps AB</v>
      </c>
      <c r="Z69" s="382" t="str">
        <f t="shared" si="6"/>
        <v>Kinnarps AB</v>
      </c>
      <c r="AA69" s="382" t="str">
        <f t="shared" si="6"/>
        <v>Kinnarps AB</v>
      </c>
      <c r="AB69" s="382" t="str">
        <f t="shared" si="6"/>
        <v>Kinnarps AB</v>
      </c>
      <c r="AC69" s="382" t="str">
        <f t="shared" si="6"/>
        <v/>
      </c>
      <c r="AD69" s="382" t="str">
        <f t="shared" si="6"/>
        <v/>
      </c>
      <c r="AE69" s="382" t="str">
        <f t="shared" si="6"/>
        <v/>
      </c>
      <c r="AF69" s="379" t="e">
        <f t="shared" si="8"/>
        <v>#N/A</v>
      </c>
      <c r="AG69" s="379" t="str">
        <f t="array" ref="AG69">IFERROR(INDEX($AF$62:$AF$105,SMALL(IF($AF$62:$AF$105&lt;&gt;"",ROW($AF$62:$AF$105)-ROW(AF$62)+1),ROWS(AG$62:AG69))),"")</f>
        <v/>
      </c>
      <c r="AI69" s="379" t="e">
        <f t="shared" si="9"/>
        <v>#N/A</v>
      </c>
      <c r="AJ69" s="379" t="str">
        <f t="array" ref="AJ69">IFERROR(INDEX($AI$62:$AI$105,SMALL(IF($AI$62:$AI$105&lt;&gt;"",ROW($AI$62:$AI$105)-ROW(AI$62)+1),ROWS(AJ$62:AJ69))),"")</f>
        <v/>
      </c>
      <c r="AL69" s="379" t="e">
        <f t="shared" si="10"/>
        <v>#N/A</v>
      </c>
      <c r="AM69" s="379" t="str">
        <f t="array" ref="AM69">IFERROR(INDEX($AL$62:$AL$105,SMALL(IF($AL$62:$AL$105&lt;&gt;"",ROW($AL$62:$AL$105)-ROW(AL$62)+1),ROWS(AM$62:AM69))),"")</f>
        <v/>
      </c>
      <c r="AO69" s="379" t="e">
        <f t="shared" si="11"/>
        <v>#N/A</v>
      </c>
      <c r="AP69" s="379" t="str">
        <f t="array" ref="AP69">IFERROR(INDEX($AO$62:$AO$105,SMALL(IF($AO$62:$AO$105&lt;&gt;"",ROW($AO$62:$AO$105)-ROW(AO$62)+1),ROWS(AP$62:AP69))),"")</f>
        <v/>
      </c>
    </row>
    <row r="70" spans="3:42" ht="13" x14ac:dyDescent="0.3">
      <c r="C70" s="380" t="s">
        <v>544</v>
      </c>
      <c r="D70" s="380"/>
      <c r="E70" s="381" t="s">
        <v>545</v>
      </c>
      <c r="F70" s="380" t="s">
        <v>546</v>
      </c>
      <c r="G70" s="380" t="s">
        <v>547</v>
      </c>
      <c r="H70" s="380" t="s">
        <v>548</v>
      </c>
      <c r="I70" s="380"/>
      <c r="J70" s="380"/>
      <c r="K70" s="380" t="s">
        <v>549</v>
      </c>
      <c r="L70" s="380" t="s">
        <v>550</v>
      </c>
      <c r="M70" s="380" t="s">
        <v>551</v>
      </c>
      <c r="N70" s="380" t="s">
        <v>552</v>
      </c>
      <c r="O70" s="380"/>
      <c r="P70" s="380"/>
      <c r="Q70" s="380" t="s">
        <v>553</v>
      </c>
      <c r="R70" s="380" t="s">
        <v>554</v>
      </c>
      <c r="T70" s="382" t="str">
        <f t="shared" si="7"/>
        <v>Martela Oyj</v>
      </c>
      <c r="U70" s="382" t="str">
        <f t="shared" si="6"/>
        <v>Martela Oyj</v>
      </c>
      <c r="V70" s="382" t="str">
        <f t="shared" si="6"/>
        <v>Martela Oyj</v>
      </c>
      <c r="W70" s="382" t="str">
        <f t="shared" si="6"/>
        <v/>
      </c>
      <c r="X70" s="382" t="str">
        <f t="shared" si="6"/>
        <v/>
      </c>
      <c r="Y70" s="382" t="str">
        <f t="shared" si="6"/>
        <v/>
      </c>
      <c r="Z70" s="382" t="str">
        <f t="shared" si="6"/>
        <v/>
      </c>
      <c r="AA70" s="382" t="str">
        <f t="shared" si="6"/>
        <v/>
      </c>
      <c r="AB70" s="382" t="str">
        <f t="shared" si="6"/>
        <v>Martela Oyj</v>
      </c>
      <c r="AC70" s="382" t="str">
        <f t="shared" si="6"/>
        <v/>
      </c>
      <c r="AD70" s="382" t="str">
        <f t="shared" si="6"/>
        <v/>
      </c>
      <c r="AE70" s="382" t="str">
        <f t="shared" si="6"/>
        <v/>
      </c>
      <c r="AF70" s="379" t="e">
        <f t="shared" si="8"/>
        <v>#N/A</v>
      </c>
      <c r="AG70" s="379" t="str">
        <f t="array" ref="AG70">IFERROR(INDEX($AF$62:$AF$105,SMALL(IF($AF$62:$AF$105&lt;&gt;"",ROW($AF$62:$AF$105)-ROW(AF$62)+1),ROWS(AG$62:AG70))),"")</f>
        <v/>
      </c>
      <c r="AI70" s="379" t="e">
        <f t="shared" si="9"/>
        <v>#N/A</v>
      </c>
      <c r="AJ70" s="379" t="str">
        <f t="array" ref="AJ70">IFERROR(INDEX($AI$62:$AI$105,SMALL(IF($AI$62:$AI$105&lt;&gt;"",ROW($AI$62:$AI$105)-ROW(AI$62)+1),ROWS(AJ$62:AJ70))),"")</f>
        <v/>
      </c>
      <c r="AL70" s="379" t="e">
        <f t="shared" si="10"/>
        <v>#N/A</v>
      </c>
      <c r="AM70" s="379" t="str">
        <f t="array" ref="AM70">IFERROR(INDEX($AL$62:$AL$105,SMALL(IF($AL$62:$AL$105&lt;&gt;"",ROW($AL$62:$AL$105)-ROW(AL$62)+1),ROWS(AM$62:AM70))),"")</f>
        <v/>
      </c>
      <c r="AO70" s="379" t="e">
        <f t="shared" si="11"/>
        <v>#N/A</v>
      </c>
      <c r="AP70" s="379" t="str">
        <f t="array" ref="AP70">IFERROR(INDEX($AO$62:$AO$105,SMALL(IF($AO$62:$AO$105&lt;&gt;"",ROW($AO$62:$AO$105)-ROW(AO$62)+1),ROWS(AP$62:AP70))),"")</f>
        <v/>
      </c>
    </row>
    <row r="71" spans="3:42" ht="13" x14ac:dyDescent="0.3">
      <c r="C71" s="380" t="s">
        <v>555</v>
      </c>
      <c r="D71" s="380"/>
      <c r="E71" s="381" t="s">
        <v>556</v>
      </c>
      <c r="F71" s="380" t="s">
        <v>557</v>
      </c>
      <c r="G71" s="380" t="s">
        <v>558</v>
      </c>
      <c r="H71" s="380" t="s">
        <v>486</v>
      </c>
      <c r="I71" s="380"/>
      <c r="J71" s="380"/>
      <c r="K71" s="380" t="s">
        <v>559</v>
      </c>
      <c r="L71" s="380" t="s">
        <v>560</v>
      </c>
      <c r="M71" s="380" t="s">
        <v>561</v>
      </c>
      <c r="N71" s="380" t="s">
        <v>562</v>
      </c>
      <c r="O71" s="380"/>
      <c r="P71" s="380"/>
      <c r="Q71" s="380" t="s">
        <v>563</v>
      </c>
      <c r="R71" s="380" t="s">
        <v>564</v>
      </c>
      <c r="T71" s="382" t="str">
        <f t="shared" si="7"/>
        <v>Senab AB</v>
      </c>
      <c r="U71" s="382" t="str">
        <f t="shared" si="6"/>
        <v>Senab AB</v>
      </c>
      <c r="V71" s="382" t="str">
        <f t="shared" si="6"/>
        <v>Senab AB</v>
      </c>
      <c r="W71" s="382" t="str">
        <f t="shared" si="6"/>
        <v>Senab AB</v>
      </c>
      <c r="X71" s="382" t="str">
        <f t="shared" si="6"/>
        <v>Senab AB</v>
      </c>
      <c r="Y71" s="382" t="str">
        <f t="shared" si="6"/>
        <v>Senab AB</v>
      </c>
      <c r="Z71" s="382" t="str">
        <f t="shared" si="6"/>
        <v/>
      </c>
      <c r="AA71" s="382" t="str">
        <f t="shared" si="6"/>
        <v>Senab AB</v>
      </c>
      <c r="AB71" s="382" t="str">
        <f t="shared" si="6"/>
        <v>Senab AB</v>
      </c>
      <c r="AC71" s="382" t="str">
        <f t="shared" si="6"/>
        <v/>
      </c>
      <c r="AD71" s="382" t="str">
        <f t="shared" si="6"/>
        <v/>
      </c>
      <c r="AE71" s="382" t="str">
        <f t="shared" si="6"/>
        <v/>
      </c>
      <c r="AF71" s="379" t="e">
        <f t="shared" si="8"/>
        <v>#N/A</v>
      </c>
      <c r="AG71" s="379" t="str">
        <f t="array" ref="AG71">IFERROR(INDEX($AF$62:$AF$105,SMALL(IF($AF$62:$AF$105&lt;&gt;"",ROW($AF$62:$AF$105)-ROW(AF$62)+1),ROWS(AG$62:AG71))),"")</f>
        <v/>
      </c>
      <c r="AI71" s="379" t="e">
        <f t="shared" si="9"/>
        <v>#N/A</v>
      </c>
      <c r="AJ71" s="379" t="str">
        <f t="array" ref="AJ71">IFERROR(INDEX($AI$62:$AI$105,SMALL(IF($AI$62:$AI$105&lt;&gt;"",ROW($AI$62:$AI$105)-ROW(AI$62)+1),ROWS(AJ$62:AJ71))),"")</f>
        <v/>
      </c>
      <c r="AL71" s="379" t="e">
        <f t="shared" si="10"/>
        <v>#N/A</v>
      </c>
      <c r="AM71" s="379" t="str">
        <f t="array" ref="AM71">IFERROR(INDEX($AL$62:$AL$105,SMALL(IF($AL$62:$AL$105&lt;&gt;"",ROW($AL$62:$AL$105)-ROW(AL$62)+1),ROWS(AM$62:AM71))),"")</f>
        <v/>
      </c>
      <c r="AO71" s="379" t="e">
        <f t="shared" si="11"/>
        <v>#N/A</v>
      </c>
      <c r="AP71" s="379" t="str">
        <f t="array" ref="AP71">IFERROR(INDEX($AO$62:$AO$105,SMALL(IF($AO$62:$AO$105&lt;&gt;"",ROW($AO$62:$AO$105)-ROW(AO$62)+1),ROWS(AP$62:AP71))),"")</f>
        <v/>
      </c>
    </row>
    <row r="72" spans="3:42" ht="13" x14ac:dyDescent="0.3">
      <c r="C72" s="380" t="s">
        <v>565</v>
      </c>
      <c r="D72" s="380"/>
      <c r="E72" s="381" t="s">
        <v>566</v>
      </c>
      <c r="F72" s="380" t="s">
        <v>567</v>
      </c>
      <c r="G72" s="380" t="s">
        <v>568</v>
      </c>
      <c r="H72" s="380" t="s">
        <v>517</v>
      </c>
      <c r="I72" s="380"/>
      <c r="J72" s="380"/>
      <c r="K72" s="380" t="s">
        <v>569</v>
      </c>
      <c r="L72" s="380" t="s">
        <v>570</v>
      </c>
      <c r="M72" s="383" t="s">
        <v>571</v>
      </c>
      <c r="N72" s="380" t="s">
        <v>572</v>
      </c>
      <c r="O72" s="380"/>
      <c r="P72" s="380"/>
      <c r="Q72" s="380" t="s">
        <v>573</v>
      </c>
      <c r="R72" s="380" t="s">
        <v>273</v>
      </c>
      <c r="T72" s="382" t="str">
        <f t="shared" si="7"/>
        <v/>
      </c>
      <c r="U72" s="382" t="str">
        <f t="shared" si="6"/>
        <v/>
      </c>
      <c r="V72" s="382" t="str">
        <f t="shared" si="6"/>
        <v/>
      </c>
      <c r="W72" s="382" t="str">
        <f t="shared" si="6"/>
        <v/>
      </c>
      <c r="X72" s="382" t="str">
        <f t="shared" si="6"/>
        <v>Sonesson Inredningar AB</v>
      </c>
      <c r="Y72" s="382" t="str">
        <f t="shared" si="6"/>
        <v/>
      </c>
      <c r="Z72" s="382" t="str">
        <f t="shared" si="6"/>
        <v/>
      </c>
      <c r="AA72" s="382" t="str">
        <f t="shared" si="6"/>
        <v/>
      </c>
      <c r="AB72" s="382" t="str">
        <f t="shared" si="6"/>
        <v/>
      </c>
      <c r="AC72" s="382" t="str">
        <f t="shared" si="6"/>
        <v/>
      </c>
      <c r="AD72" s="382" t="str">
        <f t="shared" si="6"/>
        <v/>
      </c>
      <c r="AE72" s="382" t="str">
        <f t="shared" si="6"/>
        <v/>
      </c>
      <c r="AF72" s="379" t="e">
        <f t="shared" si="8"/>
        <v>#N/A</v>
      </c>
      <c r="AG72" s="379" t="str">
        <f t="array" ref="AG72">IFERROR(INDEX($AF$62:$AF$105,SMALL(IF($AF$62:$AF$105&lt;&gt;"",ROW($AF$62:$AF$105)-ROW(AF$62)+1),ROWS(AG$62:AG72))),"")</f>
        <v/>
      </c>
      <c r="AI72" s="379" t="e">
        <f t="shared" si="9"/>
        <v>#N/A</v>
      </c>
      <c r="AJ72" s="379" t="str">
        <f t="array" ref="AJ72">IFERROR(INDEX($AI$62:$AI$105,SMALL(IF($AI$62:$AI$105&lt;&gt;"",ROW($AI$62:$AI$105)-ROW(AI$62)+1),ROWS(AJ$62:AJ72))),"")</f>
        <v/>
      </c>
      <c r="AL72" s="379" t="e">
        <f t="shared" si="10"/>
        <v>#N/A</v>
      </c>
      <c r="AM72" s="379" t="str">
        <f t="array" ref="AM72">IFERROR(INDEX($AL$62:$AL$105,SMALL(IF($AL$62:$AL$105&lt;&gt;"",ROW($AL$62:$AL$105)-ROW(AL$62)+1),ROWS(AM$62:AM72))),"")</f>
        <v/>
      </c>
      <c r="AO72" s="379" t="e">
        <f t="shared" si="11"/>
        <v>#N/A</v>
      </c>
      <c r="AP72" s="379" t="str">
        <f t="array" ref="AP72">IFERROR(INDEX($AO$62:$AO$105,SMALL(IF($AO$62:$AO$105&lt;&gt;"",ROW($AO$62:$AO$105)-ROW(AO$62)+1),ROWS(AP$62:AP72))),"")</f>
        <v/>
      </c>
    </row>
    <row r="73" spans="3:42" ht="13" x14ac:dyDescent="0.3">
      <c r="C73" s="380" t="s">
        <v>574</v>
      </c>
      <c r="D73" s="380"/>
      <c r="E73" s="381" t="s">
        <v>575</v>
      </c>
      <c r="F73" s="380" t="s">
        <v>567</v>
      </c>
      <c r="G73" s="380" t="s">
        <v>568</v>
      </c>
      <c r="H73" s="380" t="s">
        <v>517</v>
      </c>
      <c r="I73" s="380"/>
      <c r="J73" s="380"/>
      <c r="K73" s="380" t="s">
        <v>576</v>
      </c>
      <c r="L73" s="380" t="s">
        <v>577</v>
      </c>
      <c r="M73" s="380" t="s">
        <v>578</v>
      </c>
      <c r="N73" s="380" t="s">
        <v>579</v>
      </c>
      <c r="O73" s="380"/>
      <c r="P73" s="380"/>
      <c r="Q73" s="239" t="s">
        <v>580</v>
      </c>
      <c r="R73" s="380" t="s">
        <v>581</v>
      </c>
      <c r="T73" s="382" t="str">
        <f t="shared" si="7"/>
        <v>Sono Sverige</v>
      </c>
      <c r="U73" s="382" t="str">
        <f t="shared" si="6"/>
        <v>Sono Sverige</v>
      </c>
      <c r="V73" s="382" t="str">
        <f t="shared" si="6"/>
        <v/>
      </c>
      <c r="W73" s="382" t="str">
        <f t="shared" si="6"/>
        <v/>
      </c>
      <c r="X73" s="382" t="str">
        <f t="shared" si="6"/>
        <v>Sono Sverige</v>
      </c>
      <c r="Y73" s="382" t="str">
        <f t="shared" si="6"/>
        <v/>
      </c>
      <c r="Z73" s="382" t="str">
        <f t="shared" si="6"/>
        <v>Sono Sverige</v>
      </c>
      <c r="AA73" s="382" t="str">
        <f t="shared" si="6"/>
        <v/>
      </c>
      <c r="AB73" s="382" t="str">
        <f t="shared" si="6"/>
        <v/>
      </c>
      <c r="AC73" s="382" t="str">
        <f t="shared" si="6"/>
        <v/>
      </c>
      <c r="AD73" s="382" t="str">
        <f t="shared" si="6"/>
        <v/>
      </c>
      <c r="AE73" s="382" t="str">
        <f t="shared" si="6"/>
        <v/>
      </c>
      <c r="AF73" s="379" t="e">
        <f t="shared" si="8"/>
        <v>#N/A</v>
      </c>
      <c r="AG73" s="379" t="str">
        <f t="array" ref="AG73">IFERROR(INDEX($AF$62:$AF$105,SMALL(IF($AF$62:$AF$105&lt;&gt;"",ROW($AF$62:$AF$105)-ROW(AF$62)+1),ROWS(AG$62:AG73))),"")</f>
        <v/>
      </c>
      <c r="AI73" s="379" t="e">
        <f t="shared" si="9"/>
        <v>#N/A</v>
      </c>
      <c r="AJ73" s="379" t="str">
        <f t="array" ref="AJ73">IFERROR(INDEX($AI$62:$AI$105,SMALL(IF($AI$62:$AI$105&lt;&gt;"",ROW($AI$62:$AI$105)-ROW(AI$62)+1),ROWS(AJ$62:AJ73))),"")</f>
        <v/>
      </c>
      <c r="AL73" s="379" t="e">
        <f t="shared" si="10"/>
        <v>#N/A</v>
      </c>
      <c r="AM73" s="379" t="str">
        <f t="array" ref="AM73">IFERROR(INDEX($AL$62:$AL$105,SMALL(IF($AL$62:$AL$105&lt;&gt;"",ROW($AL$62:$AL$105)-ROW(AL$62)+1),ROWS(AM$62:AM73))),"")</f>
        <v/>
      </c>
      <c r="AO73" s="379" t="e">
        <f t="shared" si="11"/>
        <v>#N/A</v>
      </c>
      <c r="AP73" s="379" t="str">
        <f t="array" ref="AP73">IFERROR(INDEX($AO$62:$AO$105,SMALL(IF($AO$62:$AO$105&lt;&gt;"",ROW($AO$62:$AO$105)-ROW(AO$62)+1),ROWS(AP$62:AP73))),"")</f>
        <v/>
      </c>
    </row>
    <row r="74" spans="3:42" ht="13" x14ac:dyDescent="0.3">
      <c r="C74" s="380" t="s">
        <v>582</v>
      </c>
      <c r="D74" s="380"/>
      <c r="E74" s="381" t="s">
        <v>583</v>
      </c>
      <c r="F74" s="380" t="s">
        <v>584</v>
      </c>
      <c r="G74" s="380" t="s">
        <v>585</v>
      </c>
      <c r="H74" s="380" t="s">
        <v>586</v>
      </c>
      <c r="I74" s="380"/>
      <c r="J74" s="380"/>
      <c r="K74" s="380" t="s">
        <v>587</v>
      </c>
      <c r="L74" s="380" t="s">
        <v>588</v>
      </c>
      <c r="M74" s="380" t="s">
        <v>589</v>
      </c>
      <c r="N74" s="384" t="s">
        <v>590</v>
      </c>
      <c r="O74" s="380"/>
      <c r="P74" s="380"/>
      <c r="Q74" s="385" t="s">
        <v>591</v>
      </c>
      <c r="R74" s="380" t="s">
        <v>288</v>
      </c>
      <c r="T74" s="382" t="str">
        <f t="shared" si="7"/>
        <v/>
      </c>
      <c r="U74" s="382" t="str">
        <f t="shared" si="6"/>
        <v/>
      </c>
      <c r="V74" s="382" t="str">
        <f t="shared" si="6"/>
        <v/>
      </c>
      <c r="W74" s="382" t="str">
        <f t="shared" si="6"/>
        <v/>
      </c>
      <c r="X74" s="382" t="str">
        <f t="shared" si="6"/>
        <v/>
      </c>
      <c r="Y74" s="382" t="str">
        <f t="shared" si="6"/>
        <v/>
      </c>
      <c r="Z74" s="382" t="str">
        <f t="shared" si="6"/>
        <v/>
      </c>
      <c r="AA74" s="382" t="str">
        <f t="shared" si="6"/>
        <v/>
      </c>
      <c r="AB74" s="382" t="str">
        <f t="shared" si="6"/>
        <v>Thule Möbler AB</v>
      </c>
      <c r="AC74" s="382" t="str">
        <f t="shared" si="6"/>
        <v/>
      </c>
      <c r="AD74" s="382" t="str">
        <f t="shared" si="6"/>
        <v/>
      </c>
      <c r="AE74" s="382" t="str">
        <f t="shared" si="6"/>
        <v/>
      </c>
      <c r="AF74" s="379" t="e">
        <f t="shared" si="8"/>
        <v>#N/A</v>
      </c>
      <c r="AG74" s="379" t="str">
        <f t="array" ref="AG74">IFERROR(INDEX($AF$62:$AF$105,SMALL(IF($AF$62:$AF$105&lt;&gt;"",ROW($AF$62:$AF$105)-ROW(AF$62)+1),ROWS(AG$62:AG74))),"")</f>
        <v/>
      </c>
      <c r="AI74" s="379" t="e">
        <f t="shared" si="9"/>
        <v>#N/A</v>
      </c>
      <c r="AJ74" s="379" t="str">
        <f t="array" ref="AJ74">IFERROR(INDEX($AI$62:$AI$105,SMALL(IF($AI$62:$AI$105&lt;&gt;"",ROW($AI$62:$AI$105)-ROW(AI$62)+1),ROWS(AJ$62:AJ74))),"")</f>
        <v/>
      </c>
      <c r="AL74" s="379" t="e">
        <f t="shared" si="10"/>
        <v>#N/A</v>
      </c>
      <c r="AM74" s="379" t="str">
        <f t="array" ref="AM74">IFERROR(INDEX($AL$62:$AL$105,SMALL(IF($AL$62:$AL$105&lt;&gt;"",ROW($AL$62:$AL$105)-ROW(AL$62)+1),ROWS(AM$62:AM74))),"")</f>
        <v/>
      </c>
      <c r="AO74" s="379" t="e">
        <f t="shared" si="11"/>
        <v>#N/A</v>
      </c>
      <c r="AP74" s="379" t="str">
        <f t="array" ref="AP74">IFERROR(INDEX($AO$62:$AO$105,SMALL(IF($AO$62:$AO$105&lt;&gt;"",ROW($AO$62:$AO$105)-ROW(AO$62)+1),ROWS(AP$62:AP74))),"")</f>
        <v/>
      </c>
    </row>
    <row r="75" spans="3:42" ht="13" x14ac:dyDescent="0.3">
      <c r="C75" s="380" t="s">
        <v>592</v>
      </c>
      <c r="D75" s="380"/>
      <c r="E75" s="381" t="s">
        <v>593</v>
      </c>
      <c r="F75" s="380" t="s">
        <v>594</v>
      </c>
      <c r="G75" s="380" t="s">
        <v>595</v>
      </c>
      <c r="H75" s="380" t="s">
        <v>486</v>
      </c>
      <c r="I75" s="380"/>
      <c r="J75" s="380"/>
      <c r="K75" s="380" t="s">
        <v>596</v>
      </c>
      <c r="L75" s="380" t="s">
        <v>597</v>
      </c>
      <c r="M75" s="380" t="s">
        <v>598</v>
      </c>
      <c r="N75" s="380" t="s">
        <v>599</v>
      </c>
      <c r="O75" s="380"/>
      <c r="P75" s="380"/>
      <c r="Q75" s="380" t="s">
        <v>600</v>
      </c>
      <c r="R75" s="380" t="s">
        <v>601</v>
      </c>
      <c r="T75" s="382" t="str">
        <f t="shared" si="7"/>
        <v/>
      </c>
      <c r="U75" s="382" t="str">
        <f t="shared" si="6"/>
        <v/>
      </c>
      <c r="V75" s="382" t="str">
        <f t="shared" si="6"/>
        <v/>
      </c>
      <c r="W75" s="382" t="str">
        <f t="shared" si="6"/>
        <v>AB Yllw</v>
      </c>
      <c r="X75" s="382" t="str">
        <f t="shared" si="6"/>
        <v/>
      </c>
      <c r="Y75" s="382" t="str">
        <f t="shared" si="6"/>
        <v/>
      </c>
      <c r="Z75" s="382" t="str">
        <f t="shared" si="6"/>
        <v/>
      </c>
      <c r="AA75" s="382" t="str">
        <f t="shared" si="6"/>
        <v>AB Yllw</v>
      </c>
      <c r="AB75" s="382" t="str">
        <f t="shared" si="6"/>
        <v>AB Yllw</v>
      </c>
      <c r="AC75" s="382" t="str">
        <f t="shared" si="6"/>
        <v/>
      </c>
      <c r="AD75" s="382" t="str">
        <f t="shared" si="6"/>
        <v/>
      </c>
      <c r="AE75" s="382" t="str">
        <f t="shared" si="6"/>
        <v/>
      </c>
      <c r="AF75" s="379" t="e">
        <f t="shared" si="8"/>
        <v>#N/A</v>
      </c>
      <c r="AG75" s="379" t="str">
        <f t="array" ref="AG75">IFERROR(INDEX($AF$62:$AF$105,SMALL(IF($AF$62:$AF$105&lt;&gt;"",ROW($AF$62:$AF$105)-ROW(AF$62)+1),ROWS(AG$62:AG75))),"")</f>
        <v/>
      </c>
      <c r="AI75" s="379" t="e">
        <f t="shared" si="9"/>
        <v>#N/A</v>
      </c>
      <c r="AJ75" s="379" t="str">
        <f t="array" ref="AJ75">IFERROR(INDEX($AI$62:$AI$105,SMALL(IF($AI$62:$AI$105&lt;&gt;"",ROW($AI$62:$AI$105)-ROW(AI$62)+1),ROWS(AJ$62:AJ75))),"")</f>
        <v/>
      </c>
      <c r="AL75" s="379" t="e">
        <f t="shared" si="10"/>
        <v>#N/A</v>
      </c>
      <c r="AM75" s="379" t="str">
        <f t="array" ref="AM75">IFERROR(INDEX($AL$62:$AL$105,SMALL(IF($AL$62:$AL$105&lt;&gt;"",ROW($AL$62:$AL$105)-ROW(AL$62)+1),ROWS(AM$62:AM75))),"")</f>
        <v/>
      </c>
      <c r="AO75" s="379" t="e">
        <f t="shared" si="11"/>
        <v>#N/A</v>
      </c>
      <c r="AP75" s="379" t="str">
        <f t="array" ref="AP75">IFERROR(INDEX($AO$62:$AO$105,SMALL(IF($AO$62:$AO$105&lt;&gt;"",ROW($AO$62:$AO$105)-ROW(AO$62)+1),ROWS(AP$62:AP75))),"")</f>
        <v/>
      </c>
    </row>
    <row r="76" spans="3:42" ht="13" x14ac:dyDescent="0.3">
      <c r="C76" s="380"/>
      <c r="D76" s="380"/>
      <c r="E76" s="381"/>
      <c r="F76" s="380"/>
      <c r="G76" s="380"/>
      <c r="H76" s="380"/>
      <c r="I76" s="380"/>
      <c r="J76" s="380"/>
      <c r="K76" s="380"/>
      <c r="L76" s="380"/>
      <c r="M76" s="380"/>
      <c r="N76" s="380"/>
      <c r="O76" s="380"/>
      <c r="P76" s="380"/>
      <c r="Q76" s="380"/>
      <c r="R76" s="380"/>
      <c r="T76" s="382" t="str">
        <f t="shared" si="7"/>
        <v/>
      </c>
      <c r="U76" s="382" t="str">
        <f t="shared" si="6"/>
        <v/>
      </c>
      <c r="V76" s="382" t="str">
        <f t="shared" si="6"/>
        <v/>
      </c>
      <c r="W76" s="382" t="str">
        <f t="shared" si="6"/>
        <v/>
      </c>
      <c r="X76" s="382" t="str">
        <f t="shared" si="6"/>
        <v/>
      </c>
      <c r="Y76" s="382" t="str">
        <f t="shared" si="6"/>
        <v/>
      </c>
      <c r="Z76" s="382" t="str">
        <f t="shared" si="6"/>
        <v/>
      </c>
      <c r="AA76" s="382" t="str">
        <f t="shared" si="6"/>
        <v/>
      </c>
      <c r="AB76" s="382" t="str">
        <f t="shared" si="6"/>
        <v/>
      </c>
      <c r="AC76" s="382" t="str">
        <f t="shared" si="6"/>
        <v/>
      </c>
      <c r="AD76" s="382" t="str">
        <f t="shared" si="6"/>
        <v/>
      </c>
      <c r="AE76" s="382" t="str">
        <f t="shared" si="6"/>
        <v/>
      </c>
      <c r="AF76" s="379" t="e">
        <f t="shared" si="8"/>
        <v>#N/A</v>
      </c>
      <c r="AG76" s="379" t="str">
        <f t="array" ref="AG76">IFERROR(INDEX($AF$62:$AF$105,SMALL(IF($AF$62:$AF$105&lt;&gt;"",ROW($AF$62:$AF$105)-ROW(AF$62)+1),ROWS(AG$62:AG76))),"")</f>
        <v/>
      </c>
      <c r="AI76" s="379" t="e">
        <f t="shared" si="9"/>
        <v>#N/A</v>
      </c>
      <c r="AJ76" s="379" t="str">
        <f t="array" ref="AJ76">IFERROR(INDEX($AI$62:$AI$105,SMALL(IF($AI$62:$AI$105&lt;&gt;"",ROW($AI$62:$AI$105)-ROW(AI$62)+1),ROWS(AJ$62:AJ76))),"")</f>
        <v/>
      </c>
      <c r="AL76" s="379" t="e">
        <f t="shared" si="10"/>
        <v>#N/A</v>
      </c>
      <c r="AM76" s="379" t="str">
        <f t="array" ref="AM76">IFERROR(INDEX($AL$62:$AL$105,SMALL(IF($AL$62:$AL$105&lt;&gt;"",ROW($AL$62:$AL$105)-ROW(AL$62)+1),ROWS(AM$62:AM76))),"")</f>
        <v/>
      </c>
      <c r="AO76" s="379" t="e">
        <f t="shared" si="11"/>
        <v>#N/A</v>
      </c>
      <c r="AP76" s="379" t="str">
        <f t="array" ref="AP76">IFERROR(INDEX($AO$62:$AO$105,SMALL(IF($AO$62:$AO$105&lt;&gt;"",ROW($AO$62:$AO$105)-ROW(AO$62)+1),ROWS(AP$62:AP76))),"")</f>
        <v/>
      </c>
    </row>
    <row r="77" spans="3:42" ht="13" x14ac:dyDescent="0.3">
      <c r="C77" s="380"/>
      <c r="D77" s="380"/>
      <c r="E77" s="381"/>
      <c r="F77" s="380"/>
      <c r="G77" s="380"/>
      <c r="H77" s="380"/>
      <c r="I77" s="380"/>
      <c r="J77" s="380"/>
      <c r="K77" s="380"/>
      <c r="L77" s="380"/>
      <c r="M77" s="380"/>
      <c r="N77" s="380"/>
      <c r="O77" s="380"/>
      <c r="P77" s="380"/>
      <c r="Q77" s="380"/>
      <c r="R77" s="380"/>
      <c r="T77" s="382" t="str">
        <f t="shared" ref="T77:AE92" si="12">IFERROR(IF(FIND(T$60,$R77)&gt;=1,$C77,""),"")</f>
        <v/>
      </c>
      <c r="U77" s="382" t="str">
        <f t="shared" si="12"/>
        <v/>
      </c>
      <c r="V77" s="382" t="str">
        <f t="shared" si="12"/>
        <v/>
      </c>
      <c r="W77" s="382" t="str">
        <f t="shared" si="12"/>
        <v/>
      </c>
      <c r="X77" s="382" t="str">
        <f t="shared" si="12"/>
        <v/>
      </c>
      <c r="Y77" s="382" t="str">
        <f t="shared" si="12"/>
        <v/>
      </c>
      <c r="Z77" s="382" t="str">
        <f t="shared" si="12"/>
        <v/>
      </c>
      <c r="AA77" s="382" t="str">
        <f t="shared" si="12"/>
        <v/>
      </c>
      <c r="AB77" s="382" t="str">
        <f t="shared" si="12"/>
        <v/>
      </c>
      <c r="AC77" s="382" t="str">
        <f t="shared" si="12"/>
        <v/>
      </c>
      <c r="AD77" s="382" t="str">
        <f t="shared" si="12"/>
        <v/>
      </c>
      <c r="AE77" s="382" t="str">
        <f t="shared" si="12"/>
        <v/>
      </c>
      <c r="AF77" s="379" t="e">
        <f t="shared" si="8"/>
        <v>#N/A</v>
      </c>
      <c r="AG77" s="379" t="str">
        <f t="array" ref="AG77">IFERROR(INDEX($AF$62:$AF$105,SMALL(IF($AF$62:$AF$105&lt;&gt;"",ROW($AF$62:$AF$105)-ROW(AF$62)+1),ROWS(AG$62:AG77))),"")</f>
        <v/>
      </c>
      <c r="AI77" s="379" t="e">
        <f t="shared" si="9"/>
        <v>#N/A</v>
      </c>
      <c r="AJ77" s="379" t="str">
        <f t="array" ref="AJ77">IFERROR(INDEX($AI$62:$AI$105,SMALL(IF($AI$62:$AI$105&lt;&gt;"",ROW($AI$62:$AI$105)-ROW(AI$62)+1),ROWS(AJ$62:AJ77))),"")</f>
        <v/>
      </c>
      <c r="AL77" s="379" t="e">
        <f t="shared" si="10"/>
        <v>#N/A</v>
      </c>
      <c r="AM77" s="379" t="str">
        <f t="array" ref="AM77">IFERROR(INDEX($AL$62:$AL$105,SMALL(IF($AL$62:$AL$105&lt;&gt;"",ROW($AL$62:$AL$105)-ROW(AL$62)+1),ROWS(AM$62:AM77))),"")</f>
        <v/>
      </c>
      <c r="AO77" s="379" t="e">
        <f t="shared" si="11"/>
        <v>#N/A</v>
      </c>
      <c r="AP77" s="379" t="str">
        <f t="array" ref="AP77">IFERROR(INDEX($AO$62:$AO$105,SMALL(IF($AO$62:$AO$105&lt;&gt;"",ROW($AO$62:$AO$105)-ROW(AO$62)+1),ROWS(AP$62:AP77))),"")</f>
        <v/>
      </c>
    </row>
    <row r="78" spans="3:42" ht="13" x14ac:dyDescent="0.3">
      <c r="C78" s="380"/>
      <c r="D78" s="380"/>
      <c r="E78" s="381"/>
      <c r="F78" s="380"/>
      <c r="G78" s="380"/>
      <c r="H78" s="380"/>
      <c r="I78" s="380"/>
      <c r="J78" s="380"/>
      <c r="K78" s="380"/>
      <c r="L78" s="380"/>
      <c r="M78" s="380"/>
      <c r="N78" s="380"/>
      <c r="O78" s="380"/>
      <c r="P78" s="380"/>
      <c r="Q78" s="380"/>
      <c r="R78" s="380"/>
      <c r="T78" s="382" t="str">
        <f t="shared" si="12"/>
        <v/>
      </c>
      <c r="U78" s="382" t="str">
        <f t="shared" si="12"/>
        <v/>
      </c>
      <c r="V78" s="382" t="str">
        <f t="shared" si="12"/>
        <v/>
      </c>
      <c r="W78" s="382" t="str">
        <f t="shared" si="12"/>
        <v/>
      </c>
      <c r="X78" s="382" t="str">
        <f t="shared" si="12"/>
        <v/>
      </c>
      <c r="Y78" s="382" t="str">
        <f t="shared" si="12"/>
        <v/>
      </c>
      <c r="Z78" s="382" t="str">
        <f t="shared" si="12"/>
        <v/>
      </c>
      <c r="AA78" s="382" t="str">
        <f t="shared" si="12"/>
        <v/>
      </c>
      <c r="AB78" s="382" t="str">
        <f t="shared" si="12"/>
        <v/>
      </c>
      <c r="AC78" s="382" t="str">
        <f t="shared" si="12"/>
        <v/>
      </c>
      <c r="AD78" s="382" t="str">
        <f t="shared" si="12"/>
        <v/>
      </c>
      <c r="AE78" s="382" t="str">
        <f t="shared" si="12"/>
        <v/>
      </c>
      <c r="AF78" s="379" t="e">
        <f t="shared" si="8"/>
        <v>#N/A</v>
      </c>
      <c r="AG78" s="379" t="str">
        <f t="array" ref="AG78">IFERROR(INDEX($AF$62:$AF$105,SMALL(IF($AF$62:$AF$105&lt;&gt;"",ROW($AF$62:$AF$105)-ROW(AF$62)+1),ROWS(AG$62:AG78))),"")</f>
        <v/>
      </c>
      <c r="AI78" s="379" t="e">
        <f t="shared" si="9"/>
        <v>#N/A</v>
      </c>
      <c r="AJ78" s="379" t="str">
        <f t="array" ref="AJ78">IFERROR(INDEX($AI$62:$AI$105,SMALL(IF($AI$62:$AI$105&lt;&gt;"",ROW($AI$62:$AI$105)-ROW(AI$62)+1),ROWS(AJ$62:AJ78))),"")</f>
        <v/>
      </c>
      <c r="AL78" s="379" t="e">
        <f t="shared" si="10"/>
        <v>#N/A</v>
      </c>
      <c r="AM78" s="379" t="str">
        <f t="array" ref="AM78">IFERROR(INDEX($AL$62:$AL$105,SMALL(IF($AL$62:$AL$105&lt;&gt;"",ROW($AL$62:$AL$105)-ROW(AL$62)+1),ROWS(AM$62:AM78))),"")</f>
        <v/>
      </c>
      <c r="AO78" s="379" t="e">
        <f t="shared" si="11"/>
        <v>#N/A</v>
      </c>
      <c r="AP78" s="379" t="str">
        <f t="array" ref="AP78">IFERROR(INDEX($AO$62:$AO$105,SMALL(IF($AO$62:$AO$105&lt;&gt;"",ROW($AO$62:$AO$105)-ROW(AO$62)+1),ROWS(AP$62:AP78))),"")</f>
        <v/>
      </c>
    </row>
    <row r="79" spans="3:42" ht="13" x14ac:dyDescent="0.3">
      <c r="C79" s="380"/>
      <c r="D79" s="380"/>
      <c r="E79" s="381"/>
      <c r="F79" s="380"/>
      <c r="G79" s="380"/>
      <c r="H79" s="380"/>
      <c r="I79" s="380"/>
      <c r="J79" s="380"/>
      <c r="K79" s="380"/>
      <c r="L79" s="380"/>
      <c r="M79" s="380"/>
      <c r="N79" s="384"/>
      <c r="O79" s="380"/>
      <c r="P79" s="380"/>
      <c r="Q79" s="380"/>
      <c r="R79" s="380"/>
      <c r="T79" s="382" t="str">
        <f t="shared" si="12"/>
        <v/>
      </c>
      <c r="U79" s="382" t="str">
        <f t="shared" si="12"/>
        <v/>
      </c>
      <c r="V79" s="382" t="str">
        <f t="shared" si="12"/>
        <v/>
      </c>
      <c r="W79" s="382" t="str">
        <f t="shared" si="12"/>
        <v/>
      </c>
      <c r="X79" s="382" t="str">
        <f t="shared" si="12"/>
        <v/>
      </c>
      <c r="Y79" s="382" t="str">
        <f t="shared" si="12"/>
        <v/>
      </c>
      <c r="Z79" s="382" t="str">
        <f t="shared" si="12"/>
        <v/>
      </c>
      <c r="AA79" s="382" t="str">
        <f t="shared" si="12"/>
        <v/>
      </c>
      <c r="AB79" s="382" t="str">
        <f t="shared" si="12"/>
        <v/>
      </c>
      <c r="AC79" s="382" t="str">
        <f t="shared" si="12"/>
        <v/>
      </c>
      <c r="AD79" s="382" t="str">
        <f t="shared" si="12"/>
        <v/>
      </c>
      <c r="AE79" s="382" t="str">
        <f t="shared" si="12"/>
        <v/>
      </c>
      <c r="AF79" s="379" t="e">
        <f t="shared" si="8"/>
        <v>#N/A</v>
      </c>
      <c r="AG79" s="379" t="str">
        <f t="array" ref="AG79">IFERROR(INDEX($AF$62:$AF$105,SMALL(IF($AF$62:$AF$105&lt;&gt;"",ROW($AF$62:$AF$105)-ROW(AF$62)+1),ROWS(AG$62:AG79))),"")</f>
        <v/>
      </c>
      <c r="AI79" s="379" t="e">
        <f t="shared" si="9"/>
        <v>#N/A</v>
      </c>
      <c r="AJ79" s="379" t="str">
        <f t="array" ref="AJ79">IFERROR(INDEX($AI$62:$AI$105,SMALL(IF($AI$62:$AI$105&lt;&gt;"",ROW($AI$62:$AI$105)-ROW(AI$62)+1),ROWS(AJ$62:AJ79))),"")</f>
        <v/>
      </c>
      <c r="AL79" s="379" t="e">
        <f t="shared" si="10"/>
        <v>#N/A</v>
      </c>
      <c r="AM79" s="379" t="str">
        <f t="array" ref="AM79">IFERROR(INDEX($AL$62:$AL$105,SMALL(IF($AL$62:$AL$105&lt;&gt;"",ROW($AL$62:$AL$105)-ROW(AL$62)+1),ROWS(AM$62:AM79))),"")</f>
        <v/>
      </c>
      <c r="AO79" s="379" t="e">
        <f t="shared" si="11"/>
        <v>#N/A</v>
      </c>
      <c r="AP79" s="379" t="str">
        <f t="array" ref="AP79">IFERROR(INDEX($AO$62:$AO$105,SMALL(IF($AO$62:$AO$105&lt;&gt;"",ROW($AO$62:$AO$105)-ROW(AO$62)+1),ROWS(AP$62:AP79))),"")</f>
        <v/>
      </c>
    </row>
    <row r="80" spans="3:42" ht="13" x14ac:dyDescent="0.3">
      <c r="C80" s="380"/>
      <c r="D80" s="380"/>
      <c r="E80" s="381"/>
      <c r="F80" s="380"/>
      <c r="G80" s="380"/>
      <c r="H80" s="380"/>
      <c r="I80" s="380"/>
      <c r="J80" s="380"/>
      <c r="K80" s="380"/>
      <c r="L80" s="380"/>
      <c r="M80" s="380"/>
      <c r="N80" s="380"/>
      <c r="O80" s="380"/>
      <c r="P80" s="380"/>
      <c r="Q80" s="380"/>
      <c r="R80" s="380"/>
      <c r="T80" s="382" t="str">
        <f t="shared" si="12"/>
        <v/>
      </c>
      <c r="U80" s="382" t="str">
        <f t="shared" si="12"/>
        <v/>
      </c>
      <c r="V80" s="382" t="str">
        <f t="shared" si="12"/>
        <v/>
      </c>
      <c r="W80" s="382" t="str">
        <f t="shared" si="12"/>
        <v/>
      </c>
      <c r="X80" s="382" t="str">
        <f t="shared" si="12"/>
        <v/>
      </c>
      <c r="Y80" s="382" t="str">
        <f t="shared" si="12"/>
        <v/>
      </c>
      <c r="Z80" s="382" t="str">
        <f t="shared" si="12"/>
        <v/>
      </c>
      <c r="AA80" s="382" t="str">
        <f t="shared" si="12"/>
        <v/>
      </c>
      <c r="AB80" s="382" t="str">
        <f t="shared" si="12"/>
        <v/>
      </c>
      <c r="AC80" s="382" t="str">
        <f t="shared" si="12"/>
        <v/>
      </c>
      <c r="AD80" s="382" t="str">
        <f t="shared" si="12"/>
        <v/>
      </c>
      <c r="AE80" s="382" t="str">
        <f t="shared" si="12"/>
        <v/>
      </c>
      <c r="AF80" s="379" t="e">
        <f t="shared" si="8"/>
        <v>#N/A</v>
      </c>
      <c r="AG80" s="379" t="str">
        <f t="array" ref="AG80">IFERROR(INDEX($AF$62:$AF$105,SMALL(IF($AF$62:$AF$105&lt;&gt;"",ROW($AF$62:$AF$105)-ROW(AF$62)+1),ROWS(AG$62:AG80))),"")</f>
        <v/>
      </c>
      <c r="AI80" s="379" t="e">
        <f t="shared" si="9"/>
        <v>#N/A</v>
      </c>
      <c r="AJ80" s="379" t="str">
        <f t="array" ref="AJ80">IFERROR(INDEX($AI$62:$AI$105,SMALL(IF($AI$62:$AI$105&lt;&gt;"",ROW($AI$62:$AI$105)-ROW(AI$62)+1),ROWS(AJ$62:AJ80))),"")</f>
        <v/>
      </c>
      <c r="AL80" s="379" t="e">
        <f t="shared" si="10"/>
        <v>#N/A</v>
      </c>
      <c r="AM80" s="379" t="str">
        <f t="array" ref="AM80">IFERROR(INDEX($AL$62:$AL$105,SMALL(IF($AL$62:$AL$105&lt;&gt;"",ROW($AL$62:$AL$105)-ROW(AL$62)+1),ROWS(AM$62:AM80))),"")</f>
        <v/>
      </c>
      <c r="AO80" s="379" t="e">
        <f t="shared" si="11"/>
        <v>#N/A</v>
      </c>
      <c r="AP80" s="379" t="str">
        <f t="array" ref="AP80">IFERROR(INDEX($AO$62:$AO$105,SMALL(IF($AO$62:$AO$105&lt;&gt;"",ROW($AO$62:$AO$105)-ROW(AO$62)+1),ROWS(AP$62:AP80))),"")</f>
        <v/>
      </c>
    </row>
    <row r="81" spans="3:42" ht="13" x14ac:dyDescent="0.3">
      <c r="C81" s="380"/>
      <c r="D81" s="380"/>
      <c r="E81" s="381"/>
      <c r="F81" s="380"/>
      <c r="G81" s="380"/>
      <c r="H81" s="380"/>
      <c r="I81" s="380"/>
      <c r="J81" s="380"/>
      <c r="K81" s="380"/>
      <c r="L81" s="380"/>
      <c r="M81" s="380"/>
      <c r="N81" s="380"/>
      <c r="O81" s="380"/>
      <c r="P81" s="380"/>
      <c r="Q81" s="380"/>
      <c r="R81" s="380"/>
      <c r="T81" s="382" t="str">
        <f t="shared" si="12"/>
        <v/>
      </c>
      <c r="U81" s="382" t="str">
        <f t="shared" si="12"/>
        <v/>
      </c>
      <c r="V81" s="382" t="str">
        <f t="shared" si="12"/>
        <v/>
      </c>
      <c r="W81" s="382" t="str">
        <f t="shared" si="12"/>
        <v/>
      </c>
      <c r="X81" s="382" t="str">
        <f t="shared" si="12"/>
        <v/>
      </c>
      <c r="Y81" s="382" t="str">
        <f t="shared" si="12"/>
        <v/>
      </c>
      <c r="Z81" s="382" t="str">
        <f t="shared" si="12"/>
        <v/>
      </c>
      <c r="AA81" s="382" t="str">
        <f t="shared" si="12"/>
        <v/>
      </c>
      <c r="AB81" s="382" t="str">
        <f t="shared" si="12"/>
        <v/>
      </c>
      <c r="AC81" s="382" t="str">
        <f t="shared" si="12"/>
        <v/>
      </c>
      <c r="AD81" s="382" t="str">
        <f t="shared" si="12"/>
        <v/>
      </c>
      <c r="AE81" s="382" t="str">
        <f t="shared" si="12"/>
        <v/>
      </c>
      <c r="AF81" s="379" t="e">
        <f t="shared" si="8"/>
        <v>#N/A</v>
      </c>
      <c r="AG81" s="379" t="str">
        <f t="array" ref="AG81">IFERROR(INDEX($AF$62:$AF$105,SMALL(IF($AF$62:$AF$105&lt;&gt;"",ROW($AF$62:$AF$105)-ROW(AF$62)+1),ROWS(AG$62:AG81))),"")</f>
        <v/>
      </c>
      <c r="AI81" s="379" t="e">
        <f t="shared" si="9"/>
        <v>#N/A</v>
      </c>
      <c r="AJ81" s="379" t="str">
        <f t="array" ref="AJ81">IFERROR(INDEX($AI$62:$AI$105,SMALL(IF($AI$62:$AI$105&lt;&gt;"",ROW($AI$62:$AI$105)-ROW(AI$62)+1),ROWS(AJ$62:AJ81))),"")</f>
        <v/>
      </c>
      <c r="AL81" s="379" t="e">
        <f t="shared" si="10"/>
        <v>#N/A</v>
      </c>
      <c r="AM81" s="379" t="str">
        <f t="array" ref="AM81">IFERROR(INDEX($AL$62:$AL$105,SMALL(IF($AL$62:$AL$105&lt;&gt;"",ROW($AL$62:$AL$105)-ROW(AL$62)+1),ROWS(AM$62:AM81))),"")</f>
        <v/>
      </c>
      <c r="AO81" s="379" t="e">
        <f t="shared" si="11"/>
        <v>#N/A</v>
      </c>
      <c r="AP81" s="379" t="str">
        <f t="array" ref="AP81">IFERROR(INDEX($AO$62:$AO$105,SMALL(IF($AO$62:$AO$105&lt;&gt;"",ROW($AO$62:$AO$105)-ROW(AO$62)+1),ROWS(AP$62:AP81))),"")</f>
        <v/>
      </c>
    </row>
    <row r="82" spans="3:42" ht="13" x14ac:dyDescent="0.3">
      <c r="C82" s="380"/>
      <c r="D82" s="380"/>
      <c r="E82" s="381"/>
      <c r="F82" s="380"/>
      <c r="G82" s="380"/>
      <c r="H82" s="380"/>
      <c r="I82" s="380"/>
      <c r="J82" s="380"/>
      <c r="K82" s="380"/>
      <c r="L82" s="380"/>
      <c r="M82" s="380"/>
      <c r="N82" s="380"/>
      <c r="O82" s="380"/>
      <c r="P82" s="380"/>
      <c r="Q82" s="380"/>
      <c r="R82" s="380"/>
      <c r="T82" s="382" t="str">
        <f t="shared" si="12"/>
        <v/>
      </c>
      <c r="U82" s="382" t="str">
        <f t="shared" si="12"/>
        <v/>
      </c>
      <c r="V82" s="382" t="str">
        <f t="shared" si="12"/>
        <v/>
      </c>
      <c r="W82" s="382" t="str">
        <f t="shared" si="12"/>
        <v/>
      </c>
      <c r="X82" s="382" t="str">
        <f t="shared" si="12"/>
        <v/>
      </c>
      <c r="Y82" s="382" t="str">
        <f t="shared" si="12"/>
        <v/>
      </c>
      <c r="Z82" s="382" t="str">
        <f t="shared" si="12"/>
        <v/>
      </c>
      <c r="AA82" s="382" t="str">
        <f t="shared" si="12"/>
        <v/>
      </c>
      <c r="AB82" s="382" t="str">
        <f t="shared" si="12"/>
        <v/>
      </c>
      <c r="AC82" s="382" t="str">
        <f t="shared" si="12"/>
        <v/>
      </c>
      <c r="AD82" s="382" t="str">
        <f t="shared" si="12"/>
        <v/>
      </c>
      <c r="AE82" s="382" t="str">
        <f t="shared" si="12"/>
        <v/>
      </c>
      <c r="AF82" s="379" t="e">
        <f t="shared" si="8"/>
        <v>#N/A</v>
      </c>
      <c r="AG82" s="379" t="str">
        <f t="array" ref="AG82">IFERROR(INDEX($AF$62:$AF$105,SMALL(IF($AF$62:$AF$105&lt;&gt;"",ROW($AF$62:$AF$105)-ROW(AF$62)+1),ROWS(AG$62:AG82))),"")</f>
        <v/>
      </c>
      <c r="AI82" s="379" t="e">
        <f t="shared" si="9"/>
        <v>#N/A</v>
      </c>
      <c r="AJ82" s="379" t="str">
        <f t="array" ref="AJ82">IFERROR(INDEX($AI$62:$AI$105,SMALL(IF($AI$62:$AI$105&lt;&gt;"",ROW($AI$62:$AI$105)-ROW(AI$62)+1),ROWS(AJ$62:AJ82))),"")</f>
        <v/>
      </c>
      <c r="AL82" s="379" t="e">
        <f t="shared" si="10"/>
        <v>#N/A</v>
      </c>
      <c r="AM82" s="379" t="str">
        <f t="array" ref="AM82">IFERROR(INDEX($AL$62:$AL$105,SMALL(IF($AL$62:$AL$105&lt;&gt;"",ROW($AL$62:$AL$105)-ROW(AL$62)+1),ROWS(AM$62:AM82))),"")</f>
        <v/>
      </c>
      <c r="AO82" s="379" t="e">
        <f t="shared" si="11"/>
        <v>#N/A</v>
      </c>
      <c r="AP82" s="379" t="str">
        <f t="array" ref="AP82">IFERROR(INDEX($AO$62:$AO$105,SMALL(IF($AO$62:$AO$105&lt;&gt;"",ROW($AO$62:$AO$105)-ROW(AO$62)+1),ROWS(AP$62:AP82))),"")</f>
        <v/>
      </c>
    </row>
    <row r="83" spans="3:42" ht="13" x14ac:dyDescent="0.3">
      <c r="C83" s="380"/>
      <c r="D83" s="380"/>
      <c r="E83" s="381"/>
      <c r="F83" s="380"/>
      <c r="G83" s="380"/>
      <c r="H83" s="380"/>
      <c r="I83" s="380"/>
      <c r="J83" s="380"/>
      <c r="K83" s="380"/>
      <c r="L83" s="380"/>
      <c r="M83" s="380"/>
      <c r="N83" s="380"/>
      <c r="O83" s="380"/>
      <c r="P83" s="380"/>
      <c r="Q83" s="380"/>
      <c r="R83" s="380"/>
      <c r="T83" s="382" t="str">
        <f t="shared" si="12"/>
        <v/>
      </c>
      <c r="U83" s="382" t="str">
        <f t="shared" si="12"/>
        <v/>
      </c>
      <c r="V83" s="382" t="str">
        <f t="shared" si="12"/>
        <v/>
      </c>
      <c r="W83" s="382" t="str">
        <f t="shared" si="12"/>
        <v/>
      </c>
      <c r="X83" s="382" t="str">
        <f t="shared" si="12"/>
        <v/>
      </c>
      <c r="Y83" s="382" t="str">
        <f t="shared" si="12"/>
        <v/>
      </c>
      <c r="Z83" s="382" t="str">
        <f t="shared" si="12"/>
        <v/>
      </c>
      <c r="AA83" s="382" t="str">
        <f t="shared" si="12"/>
        <v/>
      </c>
      <c r="AB83" s="382" t="str">
        <f t="shared" si="12"/>
        <v/>
      </c>
      <c r="AC83" s="382" t="str">
        <f t="shared" si="12"/>
        <v/>
      </c>
      <c r="AD83" s="382" t="str">
        <f t="shared" si="12"/>
        <v/>
      </c>
      <c r="AE83" s="382" t="str">
        <f t="shared" si="12"/>
        <v/>
      </c>
      <c r="AF83" s="379" t="e">
        <f t="shared" si="8"/>
        <v>#N/A</v>
      </c>
      <c r="AG83" s="379" t="str">
        <f t="array" ref="AG83">IFERROR(INDEX($AF$62:$AF$105,SMALL(IF($AF$62:$AF$105&lt;&gt;"",ROW($AF$62:$AF$105)-ROW(AF$62)+1),ROWS(AG$62:AG83))),"")</f>
        <v/>
      </c>
      <c r="AI83" s="379" t="e">
        <f t="shared" si="9"/>
        <v>#N/A</v>
      </c>
      <c r="AJ83" s="379" t="str">
        <f t="array" ref="AJ83">IFERROR(INDEX($AI$62:$AI$105,SMALL(IF($AI$62:$AI$105&lt;&gt;"",ROW($AI$62:$AI$105)-ROW(AI$62)+1),ROWS(AJ$62:AJ83))),"")</f>
        <v/>
      </c>
      <c r="AL83" s="379" t="e">
        <f t="shared" si="10"/>
        <v>#N/A</v>
      </c>
      <c r="AM83" s="379" t="str">
        <f t="array" ref="AM83">IFERROR(INDEX($AL$62:$AL$105,SMALL(IF($AL$62:$AL$105&lt;&gt;"",ROW($AL$62:$AL$105)-ROW(AL$62)+1),ROWS(AM$62:AM83))),"")</f>
        <v/>
      </c>
      <c r="AO83" s="379" t="e">
        <f t="shared" si="11"/>
        <v>#N/A</v>
      </c>
      <c r="AP83" s="379" t="str">
        <f t="array" ref="AP83">IFERROR(INDEX($AO$62:$AO$105,SMALL(IF($AO$62:$AO$105&lt;&gt;"",ROW($AO$62:$AO$105)-ROW(AO$62)+1),ROWS(AP$62:AP83))),"")</f>
        <v/>
      </c>
    </row>
    <row r="84" spans="3:42" ht="13" x14ac:dyDescent="0.3">
      <c r="C84" s="380"/>
      <c r="D84" s="380"/>
      <c r="E84" s="381"/>
      <c r="F84" s="380"/>
      <c r="G84" s="380"/>
      <c r="H84" s="380"/>
      <c r="I84" s="380"/>
      <c r="J84" s="380"/>
      <c r="K84" s="380"/>
      <c r="L84" s="380"/>
      <c r="M84" s="380"/>
      <c r="N84" s="380"/>
      <c r="O84" s="380"/>
      <c r="P84" s="380"/>
      <c r="Q84" s="380"/>
      <c r="R84" s="380"/>
      <c r="T84" s="382" t="str">
        <f t="shared" si="12"/>
        <v/>
      </c>
      <c r="U84" s="382" t="str">
        <f t="shared" si="12"/>
        <v/>
      </c>
      <c r="V84" s="382" t="str">
        <f t="shared" si="12"/>
        <v/>
      </c>
      <c r="W84" s="382" t="str">
        <f t="shared" si="12"/>
        <v/>
      </c>
      <c r="X84" s="382" t="str">
        <f t="shared" si="12"/>
        <v/>
      </c>
      <c r="Y84" s="382" t="str">
        <f t="shared" si="12"/>
        <v/>
      </c>
      <c r="Z84" s="382" t="str">
        <f t="shared" si="12"/>
        <v/>
      </c>
      <c r="AA84" s="382" t="str">
        <f t="shared" si="12"/>
        <v/>
      </c>
      <c r="AB84" s="382" t="str">
        <f t="shared" si="12"/>
        <v/>
      </c>
      <c r="AC84" s="382" t="str">
        <f t="shared" si="12"/>
        <v/>
      </c>
      <c r="AD84" s="382" t="str">
        <f t="shared" si="12"/>
        <v/>
      </c>
      <c r="AE84" s="382" t="str">
        <f t="shared" si="12"/>
        <v/>
      </c>
      <c r="AF84" s="379" t="e">
        <f t="shared" si="8"/>
        <v>#N/A</v>
      </c>
      <c r="AG84" s="379" t="str">
        <f t="array" ref="AG84">IFERROR(INDEX($AF$62:$AF$105,SMALL(IF($AF$62:$AF$105&lt;&gt;"",ROW($AF$62:$AF$105)-ROW(AF$62)+1),ROWS(AG$62:AG84))),"")</f>
        <v/>
      </c>
      <c r="AI84" s="379" t="e">
        <f t="shared" si="9"/>
        <v>#N/A</v>
      </c>
      <c r="AJ84" s="379" t="str">
        <f t="array" ref="AJ84">IFERROR(INDEX($AI$62:$AI$105,SMALL(IF($AI$62:$AI$105&lt;&gt;"",ROW($AI$62:$AI$105)-ROW(AI$62)+1),ROWS(AJ$62:AJ84))),"")</f>
        <v/>
      </c>
      <c r="AL84" s="379" t="e">
        <f t="shared" si="10"/>
        <v>#N/A</v>
      </c>
      <c r="AM84" s="379" t="str">
        <f t="array" ref="AM84">IFERROR(INDEX($AL$62:$AL$105,SMALL(IF($AL$62:$AL$105&lt;&gt;"",ROW($AL$62:$AL$105)-ROW(AL$62)+1),ROWS(AM$62:AM84))),"")</f>
        <v/>
      </c>
      <c r="AO84" s="379" t="e">
        <f t="shared" si="11"/>
        <v>#N/A</v>
      </c>
      <c r="AP84" s="379" t="str">
        <f t="array" ref="AP84">IFERROR(INDEX($AO$62:$AO$105,SMALL(IF($AO$62:$AO$105&lt;&gt;"",ROW($AO$62:$AO$105)-ROW(AO$62)+1),ROWS(AP$62:AP84))),"")</f>
        <v/>
      </c>
    </row>
    <row r="85" spans="3:42" ht="13" x14ac:dyDescent="0.3">
      <c r="C85" s="380"/>
      <c r="D85" s="380"/>
      <c r="E85" s="381"/>
      <c r="F85" s="380"/>
      <c r="G85" s="380"/>
      <c r="H85" s="380"/>
      <c r="I85" s="380"/>
      <c r="J85" s="380"/>
      <c r="K85" s="380"/>
      <c r="L85" s="380"/>
      <c r="M85" s="380"/>
      <c r="N85" s="380"/>
      <c r="O85" s="380"/>
      <c r="P85" s="380"/>
      <c r="Q85" s="380"/>
      <c r="R85" s="380"/>
      <c r="T85" s="382" t="str">
        <f t="shared" si="12"/>
        <v/>
      </c>
      <c r="U85" s="382" t="str">
        <f t="shared" si="12"/>
        <v/>
      </c>
      <c r="V85" s="382" t="str">
        <f t="shared" si="12"/>
        <v/>
      </c>
      <c r="W85" s="382" t="str">
        <f t="shared" si="12"/>
        <v/>
      </c>
      <c r="X85" s="382" t="str">
        <f t="shared" si="12"/>
        <v/>
      </c>
      <c r="Y85" s="382" t="str">
        <f t="shared" si="12"/>
        <v/>
      </c>
      <c r="Z85" s="382" t="str">
        <f t="shared" si="12"/>
        <v/>
      </c>
      <c r="AA85" s="382" t="str">
        <f t="shared" si="12"/>
        <v/>
      </c>
      <c r="AB85" s="382" t="str">
        <f t="shared" si="12"/>
        <v/>
      </c>
      <c r="AC85" s="382" t="str">
        <f t="shared" si="12"/>
        <v/>
      </c>
      <c r="AD85" s="382" t="str">
        <f t="shared" si="12"/>
        <v/>
      </c>
      <c r="AE85" s="382" t="str">
        <f t="shared" si="12"/>
        <v/>
      </c>
      <c r="AF85" s="379" t="e">
        <f t="shared" si="8"/>
        <v>#N/A</v>
      </c>
      <c r="AG85" s="379" t="str">
        <f t="array" ref="AG85">IFERROR(INDEX($AF$62:$AF$105,SMALL(IF($AF$62:$AF$105&lt;&gt;"",ROW($AF$62:$AF$105)-ROW(AF$62)+1),ROWS(AG$62:AG85))),"")</f>
        <v/>
      </c>
      <c r="AI85" s="379" t="e">
        <f t="shared" si="9"/>
        <v>#N/A</v>
      </c>
      <c r="AJ85" s="379" t="str">
        <f t="array" ref="AJ85">IFERROR(INDEX($AI$62:$AI$105,SMALL(IF($AI$62:$AI$105&lt;&gt;"",ROW($AI$62:$AI$105)-ROW(AI$62)+1),ROWS(AJ$62:AJ85))),"")</f>
        <v/>
      </c>
      <c r="AL85" s="379" t="e">
        <f t="shared" si="10"/>
        <v>#N/A</v>
      </c>
      <c r="AM85" s="379" t="str">
        <f t="array" ref="AM85">IFERROR(INDEX($AL$62:$AL$105,SMALL(IF($AL$62:$AL$105&lt;&gt;"",ROW($AL$62:$AL$105)-ROW(AL$62)+1),ROWS(AM$62:AM85))),"")</f>
        <v/>
      </c>
      <c r="AO85" s="379" t="e">
        <f t="shared" si="11"/>
        <v>#N/A</v>
      </c>
      <c r="AP85" s="379" t="str">
        <f t="array" ref="AP85">IFERROR(INDEX($AO$62:$AO$105,SMALL(IF($AO$62:$AO$105&lt;&gt;"",ROW($AO$62:$AO$105)-ROW(AO$62)+1),ROWS(AP$62:AP85))),"")</f>
        <v/>
      </c>
    </row>
    <row r="86" spans="3:42" ht="13" x14ac:dyDescent="0.3">
      <c r="C86" s="380"/>
      <c r="D86" s="380"/>
      <c r="E86" s="381"/>
      <c r="F86" s="380"/>
      <c r="G86" s="380"/>
      <c r="H86" s="380"/>
      <c r="I86" s="380"/>
      <c r="J86" s="380"/>
      <c r="K86" s="380"/>
      <c r="L86" s="380"/>
      <c r="M86" s="380"/>
      <c r="N86" s="380"/>
      <c r="O86" s="380"/>
      <c r="P86" s="380"/>
      <c r="Q86" s="380"/>
      <c r="R86" s="380"/>
      <c r="T86" s="382" t="str">
        <f t="shared" si="12"/>
        <v/>
      </c>
      <c r="U86" s="382" t="str">
        <f t="shared" si="12"/>
        <v/>
      </c>
      <c r="V86" s="382" t="str">
        <f t="shared" si="12"/>
        <v/>
      </c>
      <c r="W86" s="382" t="str">
        <f t="shared" si="12"/>
        <v/>
      </c>
      <c r="X86" s="382" t="str">
        <f t="shared" si="12"/>
        <v/>
      </c>
      <c r="Y86" s="382" t="str">
        <f t="shared" si="12"/>
        <v/>
      </c>
      <c r="Z86" s="382" t="str">
        <f t="shared" si="12"/>
        <v/>
      </c>
      <c r="AA86" s="382" t="str">
        <f t="shared" si="12"/>
        <v/>
      </c>
      <c r="AB86" s="382" t="str">
        <f t="shared" si="12"/>
        <v/>
      </c>
      <c r="AC86" s="382" t="str">
        <f t="shared" si="12"/>
        <v/>
      </c>
      <c r="AD86" s="382" t="str">
        <f t="shared" si="12"/>
        <v/>
      </c>
      <c r="AE86" s="382" t="str">
        <f t="shared" si="12"/>
        <v/>
      </c>
      <c r="AF86" s="379" t="e">
        <f t="shared" si="8"/>
        <v>#N/A</v>
      </c>
      <c r="AG86" s="379" t="str">
        <f t="array" ref="AG86">IFERROR(INDEX($AF$62:$AF$105,SMALL(IF($AF$62:$AF$105&lt;&gt;"",ROW($AF$62:$AF$105)-ROW(AF$62)+1),ROWS(AG$62:AG86))),"")</f>
        <v/>
      </c>
      <c r="AI86" s="379" t="e">
        <f t="shared" si="9"/>
        <v>#N/A</v>
      </c>
      <c r="AJ86" s="379" t="str">
        <f t="array" ref="AJ86">IFERROR(INDEX($AI$62:$AI$105,SMALL(IF($AI$62:$AI$105&lt;&gt;"",ROW($AI$62:$AI$105)-ROW(AI$62)+1),ROWS(AJ$62:AJ86))),"")</f>
        <v/>
      </c>
      <c r="AL86" s="379" t="e">
        <f t="shared" si="10"/>
        <v>#N/A</v>
      </c>
      <c r="AM86" s="379" t="str">
        <f t="array" ref="AM86">IFERROR(INDEX($AL$62:$AL$105,SMALL(IF($AL$62:$AL$105&lt;&gt;"",ROW($AL$62:$AL$105)-ROW(AL$62)+1),ROWS(AM$62:AM86))),"")</f>
        <v/>
      </c>
      <c r="AO86" s="379" t="e">
        <f t="shared" si="11"/>
        <v>#N/A</v>
      </c>
      <c r="AP86" s="379" t="str">
        <f t="array" ref="AP86">IFERROR(INDEX($AO$62:$AO$105,SMALL(IF($AO$62:$AO$105&lt;&gt;"",ROW($AO$62:$AO$105)-ROW(AO$62)+1),ROWS(AP$62:AP86))),"")</f>
        <v/>
      </c>
    </row>
    <row r="87" spans="3:42" ht="13" x14ac:dyDescent="0.3">
      <c r="C87" s="380"/>
      <c r="D87" s="380"/>
      <c r="E87" s="381"/>
      <c r="F87" s="380"/>
      <c r="G87" s="380"/>
      <c r="H87" s="380"/>
      <c r="I87" s="380"/>
      <c r="J87" s="380"/>
      <c r="K87" s="380"/>
      <c r="L87" s="380"/>
      <c r="M87" s="380"/>
      <c r="N87" s="380"/>
      <c r="O87" s="380"/>
      <c r="P87" s="380"/>
      <c r="Q87" s="380"/>
      <c r="R87" s="380"/>
      <c r="T87" s="382" t="str">
        <f t="shared" si="12"/>
        <v/>
      </c>
      <c r="U87" s="382" t="str">
        <f t="shared" si="12"/>
        <v/>
      </c>
      <c r="V87" s="382" t="str">
        <f t="shared" si="12"/>
        <v/>
      </c>
      <c r="W87" s="382" t="str">
        <f t="shared" si="12"/>
        <v/>
      </c>
      <c r="X87" s="382" t="str">
        <f t="shared" si="12"/>
        <v/>
      </c>
      <c r="Y87" s="382" t="str">
        <f t="shared" si="12"/>
        <v/>
      </c>
      <c r="Z87" s="382" t="str">
        <f t="shared" si="12"/>
        <v/>
      </c>
      <c r="AA87" s="382" t="str">
        <f t="shared" si="12"/>
        <v/>
      </c>
      <c r="AB87" s="382" t="str">
        <f t="shared" si="12"/>
        <v/>
      </c>
      <c r="AC87" s="382" t="str">
        <f t="shared" si="12"/>
        <v/>
      </c>
      <c r="AD87" s="382" t="str">
        <f t="shared" si="12"/>
        <v/>
      </c>
      <c r="AE87" s="382" t="str">
        <f t="shared" si="12"/>
        <v/>
      </c>
      <c r="AF87" s="379" t="e">
        <f t="shared" si="8"/>
        <v>#N/A</v>
      </c>
      <c r="AG87" s="379" t="str">
        <f t="array" ref="AG87">IFERROR(INDEX($AF$62:$AF$105,SMALL(IF($AF$62:$AF$105&lt;&gt;"",ROW($AF$62:$AF$105)-ROW(AF$62)+1),ROWS(AG$62:AG87))),"")</f>
        <v/>
      </c>
      <c r="AI87" s="379" t="e">
        <f t="shared" si="9"/>
        <v>#N/A</v>
      </c>
      <c r="AJ87" s="379" t="str">
        <f t="array" ref="AJ87">IFERROR(INDEX($AI$62:$AI$105,SMALL(IF($AI$62:$AI$105&lt;&gt;"",ROW($AI$62:$AI$105)-ROW(AI$62)+1),ROWS(AJ$62:AJ87))),"")</f>
        <v/>
      </c>
      <c r="AL87" s="379" t="e">
        <f t="shared" si="10"/>
        <v>#N/A</v>
      </c>
      <c r="AM87" s="379" t="str">
        <f t="array" ref="AM87">IFERROR(INDEX($AL$62:$AL$105,SMALL(IF($AL$62:$AL$105&lt;&gt;"",ROW($AL$62:$AL$105)-ROW(AL$62)+1),ROWS(AM$62:AM87))),"")</f>
        <v/>
      </c>
      <c r="AO87" s="379" t="e">
        <f t="shared" si="11"/>
        <v>#N/A</v>
      </c>
      <c r="AP87" s="379" t="str">
        <f t="array" ref="AP87">IFERROR(INDEX($AO$62:$AO$105,SMALL(IF($AO$62:$AO$105&lt;&gt;"",ROW($AO$62:$AO$105)-ROW(AO$62)+1),ROWS(AP$62:AP87))),"")</f>
        <v/>
      </c>
    </row>
    <row r="88" spans="3:42" ht="13" x14ac:dyDescent="0.3">
      <c r="C88" s="380"/>
      <c r="D88" s="380"/>
      <c r="E88" s="381"/>
      <c r="F88" s="380"/>
      <c r="G88" s="383"/>
      <c r="H88" s="380"/>
      <c r="I88" s="380"/>
      <c r="J88" s="380"/>
      <c r="K88" s="380"/>
      <c r="L88" s="380"/>
      <c r="M88" s="380"/>
      <c r="N88" s="380"/>
      <c r="O88" s="380"/>
      <c r="P88" s="380"/>
      <c r="Q88" s="239"/>
      <c r="R88" s="380"/>
      <c r="T88" s="382" t="str">
        <f t="shared" si="12"/>
        <v/>
      </c>
      <c r="U88" s="382" t="str">
        <f t="shared" si="12"/>
        <v/>
      </c>
      <c r="V88" s="382" t="str">
        <f t="shared" si="12"/>
        <v/>
      </c>
      <c r="W88" s="382" t="str">
        <f t="shared" si="12"/>
        <v/>
      </c>
      <c r="X88" s="382" t="str">
        <f t="shared" si="12"/>
        <v/>
      </c>
      <c r="Y88" s="382" t="str">
        <f t="shared" si="12"/>
        <v/>
      </c>
      <c r="Z88" s="382" t="str">
        <f t="shared" si="12"/>
        <v/>
      </c>
      <c r="AA88" s="382" t="str">
        <f t="shared" si="12"/>
        <v/>
      </c>
      <c r="AB88" s="382" t="str">
        <f t="shared" si="12"/>
        <v/>
      </c>
      <c r="AC88" s="382" t="str">
        <f t="shared" si="12"/>
        <v/>
      </c>
      <c r="AD88" s="382" t="str">
        <f t="shared" si="12"/>
        <v/>
      </c>
      <c r="AE88" s="382" t="str">
        <f t="shared" si="12"/>
        <v/>
      </c>
      <c r="AF88" s="379" t="e">
        <f t="shared" si="8"/>
        <v>#N/A</v>
      </c>
      <c r="AG88" s="379" t="str">
        <f t="array" ref="AG88">IFERROR(INDEX($AF$62:$AF$105,SMALL(IF($AF$62:$AF$105&lt;&gt;"",ROW($AF$62:$AF$105)-ROW(AF$62)+1),ROWS(AG$62:AG88))),"")</f>
        <v/>
      </c>
      <c r="AI88" s="379" t="e">
        <f t="shared" si="9"/>
        <v>#N/A</v>
      </c>
      <c r="AJ88" s="379" t="str">
        <f t="array" ref="AJ88">IFERROR(INDEX($AI$62:$AI$105,SMALL(IF($AI$62:$AI$105&lt;&gt;"",ROW($AI$62:$AI$105)-ROW(AI$62)+1),ROWS(AJ$62:AJ88))),"")</f>
        <v/>
      </c>
      <c r="AL88" s="379" t="e">
        <f t="shared" si="10"/>
        <v>#N/A</v>
      </c>
      <c r="AM88" s="379" t="str">
        <f t="array" ref="AM88">IFERROR(INDEX($AL$62:$AL$105,SMALL(IF($AL$62:$AL$105&lt;&gt;"",ROW($AL$62:$AL$105)-ROW(AL$62)+1),ROWS(AM$62:AM88))),"")</f>
        <v/>
      </c>
      <c r="AO88" s="379" t="e">
        <f t="shared" si="11"/>
        <v>#N/A</v>
      </c>
      <c r="AP88" s="379" t="str">
        <f t="array" ref="AP88">IFERROR(INDEX($AO$62:$AO$105,SMALL(IF($AO$62:$AO$105&lt;&gt;"",ROW($AO$62:$AO$105)-ROW(AO$62)+1),ROWS(AP$62:AP88))),"")</f>
        <v/>
      </c>
    </row>
    <row r="89" spans="3:42" ht="13" x14ac:dyDescent="0.3">
      <c r="C89" s="380"/>
      <c r="D89" s="380"/>
      <c r="E89" s="381"/>
      <c r="F89" s="380"/>
      <c r="G89" s="380"/>
      <c r="H89" s="380"/>
      <c r="I89" s="380"/>
      <c r="J89" s="380"/>
      <c r="K89" s="380"/>
      <c r="L89" s="380"/>
      <c r="M89" s="380"/>
      <c r="N89" s="380"/>
      <c r="O89" s="380"/>
      <c r="P89" s="380"/>
      <c r="Q89" s="380"/>
      <c r="R89" s="380"/>
      <c r="T89" s="382" t="str">
        <f t="shared" si="12"/>
        <v/>
      </c>
      <c r="U89" s="382" t="str">
        <f t="shared" si="12"/>
        <v/>
      </c>
      <c r="V89" s="382" t="str">
        <f t="shared" si="12"/>
        <v/>
      </c>
      <c r="W89" s="382" t="str">
        <f t="shared" si="12"/>
        <v/>
      </c>
      <c r="X89" s="382" t="str">
        <f t="shared" si="12"/>
        <v/>
      </c>
      <c r="Y89" s="382" t="str">
        <f t="shared" si="12"/>
        <v/>
      </c>
      <c r="Z89" s="382" t="str">
        <f t="shared" si="12"/>
        <v/>
      </c>
      <c r="AA89" s="382" t="str">
        <f t="shared" si="12"/>
        <v/>
      </c>
      <c r="AB89" s="382" t="str">
        <f t="shared" si="12"/>
        <v/>
      </c>
      <c r="AC89" s="382" t="str">
        <f t="shared" si="12"/>
        <v/>
      </c>
      <c r="AD89" s="382" t="str">
        <f t="shared" si="12"/>
        <v/>
      </c>
      <c r="AE89" s="382" t="str">
        <f t="shared" si="12"/>
        <v/>
      </c>
      <c r="AF89" s="379" t="e">
        <f t="shared" si="8"/>
        <v>#N/A</v>
      </c>
      <c r="AG89" s="379" t="str">
        <f t="array" ref="AG89">IFERROR(INDEX($AF$62:$AF$105,SMALL(IF($AF$62:$AF$105&lt;&gt;"",ROW($AF$62:$AF$105)-ROW(AF$62)+1),ROWS(AG$62:AG89))),"")</f>
        <v/>
      </c>
      <c r="AI89" s="379" t="e">
        <f t="shared" si="9"/>
        <v>#N/A</v>
      </c>
      <c r="AJ89" s="379" t="str">
        <f t="array" ref="AJ89">IFERROR(INDEX($AI$62:$AI$105,SMALL(IF($AI$62:$AI$105&lt;&gt;"",ROW($AI$62:$AI$105)-ROW(AI$62)+1),ROWS(AJ$62:AJ89))),"")</f>
        <v/>
      </c>
      <c r="AL89" s="379" t="e">
        <f t="shared" si="10"/>
        <v>#N/A</v>
      </c>
      <c r="AM89" s="379" t="str">
        <f t="array" ref="AM89">IFERROR(INDEX($AL$62:$AL$105,SMALL(IF($AL$62:$AL$105&lt;&gt;"",ROW($AL$62:$AL$105)-ROW(AL$62)+1),ROWS(AM$62:AM89))),"")</f>
        <v/>
      </c>
      <c r="AO89" s="379" t="e">
        <f t="shared" si="11"/>
        <v>#N/A</v>
      </c>
      <c r="AP89" s="379" t="str">
        <f t="array" ref="AP89">IFERROR(INDEX($AO$62:$AO$105,SMALL(IF($AO$62:$AO$105&lt;&gt;"",ROW($AO$62:$AO$105)-ROW(AO$62)+1),ROWS(AP$62:AP89))),"")</f>
        <v/>
      </c>
    </row>
    <row r="90" spans="3:42" ht="13" x14ac:dyDescent="0.3">
      <c r="C90" s="380"/>
      <c r="D90" s="380"/>
      <c r="E90" s="381"/>
      <c r="F90" s="380"/>
      <c r="G90" s="380"/>
      <c r="H90" s="380"/>
      <c r="I90" s="380"/>
      <c r="J90" s="380"/>
      <c r="K90" s="380"/>
      <c r="L90" s="380"/>
      <c r="M90" s="380"/>
      <c r="N90" s="380"/>
      <c r="O90" s="380"/>
      <c r="P90" s="380"/>
      <c r="Q90" s="380"/>
      <c r="R90" s="380"/>
      <c r="T90" s="382" t="str">
        <f t="shared" si="12"/>
        <v/>
      </c>
      <c r="U90" s="382" t="str">
        <f t="shared" si="12"/>
        <v/>
      </c>
      <c r="V90" s="382" t="str">
        <f t="shared" si="12"/>
        <v/>
      </c>
      <c r="W90" s="382" t="str">
        <f t="shared" si="12"/>
        <v/>
      </c>
      <c r="X90" s="382" t="str">
        <f t="shared" si="12"/>
        <v/>
      </c>
      <c r="Y90" s="382" t="str">
        <f t="shared" si="12"/>
        <v/>
      </c>
      <c r="Z90" s="382" t="str">
        <f t="shared" si="12"/>
        <v/>
      </c>
      <c r="AA90" s="382" t="str">
        <f t="shared" si="12"/>
        <v/>
      </c>
      <c r="AB90" s="382" t="str">
        <f t="shared" si="12"/>
        <v/>
      </c>
      <c r="AC90" s="382" t="str">
        <f t="shared" si="12"/>
        <v/>
      </c>
      <c r="AD90" s="382" t="str">
        <f t="shared" si="12"/>
        <v/>
      </c>
      <c r="AE90" s="382" t="str">
        <f t="shared" si="12"/>
        <v/>
      </c>
      <c r="AF90" s="379" t="e">
        <f t="shared" si="8"/>
        <v>#N/A</v>
      </c>
      <c r="AG90" s="379" t="str">
        <f t="array" ref="AG90">IFERROR(INDEX($AF$62:$AF$105,SMALL(IF($AF$62:$AF$105&lt;&gt;"",ROW($AF$62:$AF$105)-ROW(AF$62)+1),ROWS(AG$62:AG90))),"")</f>
        <v/>
      </c>
      <c r="AI90" s="379" t="e">
        <f t="shared" si="9"/>
        <v>#N/A</v>
      </c>
      <c r="AJ90" s="379" t="str">
        <f t="array" ref="AJ90">IFERROR(INDEX($AI$62:$AI$105,SMALL(IF($AI$62:$AI$105&lt;&gt;"",ROW($AI$62:$AI$105)-ROW(AI$62)+1),ROWS(AJ$62:AJ90))),"")</f>
        <v/>
      </c>
      <c r="AL90" s="379" t="e">
        <f t="shared" si="10"/>
        <v>#N/A</v>
      </c>
      <c r="AM90" s="379" t="str">
        <f t="array" ref="AM90">IFERROR(INDEX($AL$62:$AL$105,SMALL(IF($AL$62:$AL$105&lt;&gt;"",ROW($AL$62:$AL$105)-ROW(AL$62)+1),ROWS(AM$62:AM90))),"")</f>
        <v/>
      </c>
      <c r="AO90" s="379" t="e">
        <f t="shared" si="11"/>
        <v>#N/A</v>
      </c>
      <c r="AP90" s="379" t="str">
        <f t="array" ref="AP90">IFERROR(INDEX($AO$62:$AO$105,SMALL(IF($AO$62:$AO$105&lt;&gt;"",ROW($AO$62:$AO$105)-ROW(AO$62)+1),ROWS(AP$62:AP90))),"")</f>
        <v/>
      </c>
    </row>
    <row r="91" spans="3:42" ht="13" x14ac:dyDescent="0.3">
      <c r="C91" s="380"/>
      <c r="D91" s="380"/>
      <c r="E91" s="381"/>
      <c r="F91" s="380"/>
      <c r="G91" s="380"/>
      <c r="H91" s="380"/>
      <c r="I91" s="380"/>
      <c r="J91" s="380"/>
      <c r="K91" s="380"/>
      <c r="L91" s="380"/>
      <c r="M91" s="380"/>
      <c r="N91" s="380"/>
      <c r="O91" s="380"/>
      <c r="P91" s="380"/>
      <c r="Q91" s="380"/>
      <c r="R91" s="380"/>
      <c r="T91" s="382" t="str">
        <f t="shared" si="12"/>
        <v/>
      </c>
      <c r="U91" s="382" t="str">
        <f t="shared" si="12"/>
        <v/>
      </c>
      <c r="V91" s="382" t="str">
        <f t="shared" si="12"/>
        <v/>
      </c>
      <c r="W91" s="382" t="str">
        <f t="shared" si="12"/>
        <v/>
      </c>
      <c r="X91" s="382" t="str">
        <f t="shared" si="12"/>
        <v/>
      </c>
      <c r="Y91" s="382" t="str">
        <f t="shared" si="12"/>
        <v/>
      </c>
      <c r="Z91" s="382" t="str">
        <f t="shared" si="12"/>
        <v/>
      </c>
      <c r="AA91" s="382" t="str">
        <f t="shared" si="12"/>
        <v/>
      </c>
      <c r="AB91" s="382" t="str">
        <f t="shared" si="12"/>
        <v/>
      </c>
      <c r="AC91" s="382" t="str">
        <f t="shared" si="12"/>
        <v/>
      </c>
      <c r="AD91" s="382" t="str">
        <f t="shared" si="12"/>
        <v/>
      </c>
      <c r="AE91" s="382" t="str">
        <f t="shared" si="12"/>
        <v/>
      </c>
      <c r="AF91" s="379" t="e">
        <f t="shared" si="8"/>
        <v>#N/A</v>
      </c>
      <c r="AG91" s="379" t="str">
        <f t="array" ref="AG91">IFERROR(INDEX($AF$62:$AF$105,SMALL(IF($AF$62:$AF$105&lt;&gt;"",ROW($AF$62:$AF$105)-ROW(AF$62)+1),ROWS(AG$62:AG91))),"")</f>
        <v/>
      </c>
      <c r="AI91" s="379" t="e">
        <f t="shared" si="9"/>
        <v>#N/A</v>
      </c>
      <c r="AJ91" s="379" t="str">
        <f t="array" ref="AJ91">IFERROR(INDEX($AI$62:$AI$105,SMALL(IF($AI$62:$AI$105&lt;&gt;"",ROW($AI$62:$AI$105)-ROW(AI$62)+1),ROWS(AJ$62:AJ91))),"")</f>
        <v/>
      </c>
      <c r="AL91" s="379" t="e">
        <f t="shared" si="10"/>
        <v>#N/A</v>
      </c>
      <c r="AM91" s="379" t="str">
        <f t="array" ref="AM91">IFERROR(INDEX($AL$62:$AL$105,SMALL(IF($AL$62:$AL$105&lt;&gt;"",ROW($AL$62:$AL$105)-ROW(AL$62)+1),ROWS(AM$62:AM91))),"")</f>
        <v/>
      </c>
      <c r="AO91" s="379" t="e">
        <f t="shared" si="11"/>
        <v>#N/A</v>
      </c>
      <c r="AP91" s="379" t="str">
        <f t="array" ref="AP91">IFERROR(INDEX($AO$62:$AO$105,SMALL(IF($AO$62:$AO$105&lt;&gt;"",ROW($AO$62:$AO$105)-ROW(AO$62)+1),ROWS(AP$62:AP91))),"")</f>
        <v/>
      </c>
    </row>
    <row r="92" spans="3:42" ht="13" x14ac:dyDescent="0.3">
      <c r="C92" s="380"/>
      <c r="D92" s="380"/>
      <c r="E92" s="381"/>
      <c r="F92" s="380"/>
      <c r="G92" s="380"/>
      <c r="H92" s="380"/>
      <c r="I92" s="380"/>
      <c r="J92" s="380"/>
      <c r="K92" s="380"/>
      <c r="L92" s="380"/>
      <c r="M92" s="380"/>
      <c r="N92" s="380"/>
      <c r="O92" s="380"/>
      <c r="P92" s="380"/>
      <c r="Q92" s="239"/>
      <c r="R92" s="380"/>
      <c r="T92" s="382" t="str">
        <f t="shared" si="12"/>
        <v/>
      </c>
      <c r="U92" s="382" t="str">
        <f t="shared" si="12"/>
        <v/>
      </c>
      <c r="V92" s="382" t="str">
        <f t="shared" si="12"/>
        <v/>
      </c>
      <c r="W92" s="382" t="str">
        <f t="shared" si="12"/>
        <v/>
      </c>
      <c r="X92" s="382" t="str">
        <f t="shared" si="12"/>
        <v/>
      </c>
      <c r="Y92" s="382" t="str">
        <f t="shared" si="12"/>
        <v/>
      </c>
      <c r="Z92" s="382" t="str">
        <f t="shared" si="12"/>
        <v/>
      </c>
      <c r="AA92" s="382" t="str">
        <f t="shared" si="12"/>
        <v/>
      </c>
      <c r="AB92" s="382" t="str">
        <f t="shared" si="12"/>
        <v/>
      </c>
      <c r="AC92" s="382" t="str">
        <f t="shared" si="12"/>
        <v/>
      </c>
      <c r="AD92" s="382" t="str">
        <f t="shared" si="12"/>
        <v/>
      </c>
      <c r="AE92" s="382" t="str">
        <f t="shared" si="12"/>
        <v/>
      </c>
      <c r="AF92" s="379" t="e">
        <f t="shared" si="8"/>
        <v>#N/A</v>
      </c>
      <c r="AG92" s="379" t="str">
        <f t="array" ref="AG92">IFERROR(INDEX($AF$62:$AF$105,SMALL(IF($AF$62:$AF$105&lt;&gt;"",ROW($AF$62:$AF$105)-ROW(AF$62)+1),ROWS(AG$62:AG92))),"")</f>
        <v/>
      </c>
      <c r="AI92" s="379" t="e">
        <f t="shared" si="9"/>
        <v>#N/A</v>
      </c>
      <c r="AJ92" s="379" t="str">
        <f t="array" ref="AJ92">IFERROR(INDEX($AI$62:$AI$105,SMALL(IF($AI$62:$AI$105&lt;&gt;"",ROW($AI$62:$AI$105)-ROW(AI$62)+1),ROWS(AJ$62:AJ92))),"")</f>
        <v/>
      </c>
      <c r="AL92" s="379" t="e">
        <f t="shared" si="10"/>
        <v>#N/A</v>
      </c>
      <c r="AM92" s="379" t="str">
        <f t="array" ref="AM92">IFERROR(INDEX($AL$62:$AL$105,SMALL(IF($AL$62:$AL$105&lt;&gt;"",ROW($AL$62:$AL$105)-ROW(AL$62)+1),ROWS(AM$62:AM92))),"")</f>
        <v/>
      </c>
      <c r="AO92" s="379" t="e">
        <f t="shared" si="11"/>
        <v>#N/A</v>
      </c>
      <c r="AP92" s="379" t="str">
        <f t="array" ref="AP92">IFERROR(INDEX($AO$62:$AO$105,SMALL(IF($AO$62:$AO$105&lt;&gt;"",ROW($AO$62:$AO$105)-ROW(AO$62)+1),ROWS(AP$62:AP92))),"")</f>
        <v/>
      </c>
    </row>
    <row r="93" spans="3:42" ht="13" x14ac:dyDescent="0.3">
      <c r="C93" s="380"/>
      <c r="D93" s="380"/>
      <c r="E93" s="381"/>
      <c r="F93" s="380"/>
      <c r="G93" s="380"/>
      <c r="H93" s="380"/>
      <c r="I93" s="380"/>
      <c r="J93" s="380"/>
      <c r="K93" s="380"/>
      <c r="L93" s="380"/>
      <c r="M93" s="380"/>
      <c r="N93" s="380"/>
      <c r="O93" s="380"/>
      <c r="P93" s="380"/>
      <c r="Q93" s="380"/>
      <c r="R93" s="380"/>
      <c r="T93" s="382" t="str">
        <f t="shared" ref="T93:AE105" si="13">IFERROR(IF(FIND(T$60,$R93)&gt;=1,$C93,""),"")</f>
        <v/>
      </c>
      <c r="U93" s="382" t="str">
        <f t="shared" si="13"/>
        <v/>
      </c>
      <c r="V93" s="382" t="str">
        <f t="shared" si="13"/>
        <v/>
      </c>
      <c r="W93" s="382" t="str">
        <f t="shared" si="13"/>
        <v/>
      </c>
      <c r="X93" s="382" t="str">
        <f t="shared" si="13"/>
        <v/>
      </c>
      <c r="Y93" s="382" t="str">
        <f t="shared" si="13"/>
        <v/>
      </c>
      <c r="Z93" s="382" t="str">
        <f t="shared" si="13"/>
        <v/>
      </c>
      <c r="AA93" s="382" t="str">
        <f t="shared" si="13"/>
        <v/>
      </c>
      <c r="AB93" s="382" t="str">
        <f t="shared" si="13"/>
        <v/>
      </c>
      <c r="AC93" s="382" t="str">
        <f t="shared" si="13"/>
        <v/>
      </c>
      <c r="AD93" s="382" t="str">
        <f t="shared" si="13"/>
        <v/>
      </c>
      <c r="AE93" s="382" t="str">
        <f t="shared" si="13"/>
        <v/>
      </c>
      <c r="AF93" s="379" t="e">
        <f t="shared" si="8"/>
        <v>#N/A</v>
      </c>
      <c r="AG93" s="379" t="str">
        <f t="array" ref="AG93">IFERROR(INDEX($AF$62:$AF$105,SMALL(IF($AF$62:$AF$105&lt;&gt;"",ROW($AF$62:$AF$105)-ROW(AF$62)+1),ROWS(AG$62:AG93))),"")</f>
        <v/>
      </c>
      <c r="AI93" s="379" t="e">
        <f t="shared" si="9"/>
        <v>#N/A</v>
      </c>
      <c r="AJ93" s="379" t="str">
        <f t="array" ref="AJ93">IFERROR(INDEX($AI$62:$AI$105,SMALL(IF($AI$62:$AI$105&lt;&gt;"",ROW($AI$62:$AI$105)-ROW(AI$62)+1),ROWS(AJ$62:AJ93))),"")</f>
        <v/>
      </c>
      <c r="AL93" s="379" t="e">
        <f t="shared" si="10"/>
        <v>#N/A</v>
      </c>
      <c r="AM93" s="379" t="str">
        <f t="array" ref="AM93">IFERROR(INDEX($AL$62:$AL$105,SMALL(IF($AL$62:$AL$105&lt;&gt;"",ROW($AL$62:$AL$105)-ROW(AL$62)+1),ROWS(AM$62:AM93))),"")</f>
        <v/>
      </c>
      <c r="AO93" s="379" t="e">
        <f t="shared" si="11"/>
        <v>#N/A</v>
      </c>
      <c r="AP93" s="379" t="str">
        <f t="array" ref="AP93">IFERROR(INDEX($AO$62:$AO$105,SMALL(IF($AO$62:$AO$105&lt;&gt;"",ROW($AO$62:$AO$105)-ROW(AO$62)+1),ROWS(AP$62:AP93))),"")</f>
        <v/>
      </c>
    </row>
    <row r="94" spans="3:42" ht="13" x14ac:dyDescent="0.3">
      <c r="C94" s="380"/>
      <c r="D94" s="380"/>
      <c r="E94" s="381"/>
      <c r="F94" s="380"/>
      <c r="G94" s="380"/>
      <c r="H94" s="380"/>
      <c r="I94" s="380"/>
      <c r="J94" s="380"/>
      <c r="K94" s="380"/>
      <c r="L94" s="380"/>
      <c r="M94" s="380"/>
      <c r="N94" s="380"/>
      <c r="O94" s="380"/>
      <c r="P94" s="380"/>
      <c r="Q94" s="380"/>
      <c r="R94" s="380"/>
      <c r="T94" s="382" t="str">
        <f t="shared" si="13"/>
        <v/>
      </c>
      <c r="U94" s="382" t="str">
        <f t="shared" si="13"/>
        <v/>
      </c>
      <c r="V94" s="382" t="str">
        <f t="shared" si="13"/>
        <v/>
      </c>
      <c r="W94" s="382" t="str">
        <f t="shared" si="13"/>
        <v/>
      </c>
      <c r="X94" s="382" t="str">
        <f t="shared" si="13"/>
        <v/>
      </c>
      <c r="Y94" s="382" t="str">
        <f t="shared" si="13"/>
        <v/>
      </c>
      <c r="Z94" s="382" t="str">
        <f t="shared" si="13"/>
        <v/>
      </c>
      <c r="AA94" s="382" t="str">
        <f t="shared" si="13"/>
        <v/>
      </c>
      <c r="AB94" s="382" t="str">
        <f t="shared" si="13"/>
        <v/>
      </c>
      <c r="AC94" s="382" t="str">
        <f t="shared" si="13"/>
        <v/>
      </c>
      <c r="AD94" s="382" t="str">
        <f t="shared" si="13"/>
        <v/>
      </c>
      <c r="AE94" s="382" t="str">
        <f t="shared" si="13"/>
        <v/>
      </c>
      <c r="AF94" s="379" t="e">
        <f t="shared" si="8"/>
        <v>#N/A</v>
      </c>
      <c r="AG94" s="379" t="str">
        <f t="array" ref="AG94">IFERROR(INDEX($AF$62:$AF$105,SMALL(IF($AF$62:$AF$105&lt;&gt;"",ROW($AF$62:$AF$105)-ROW(AF$62)+1),ROWS(AG$62:AG94))),"")</f>
        <v/>
      </c>
      <c r="AI94" s="379" t="e">
        <f t="shared" si="9"/>
        <v>#N/A</v>
      </c>
      <c r="AJ94" s="379" t="str">
        <f t="array" ref="AJ94">IFERROR(INDEX($AI$62:$AI$105,SMALL(IF($AI$62:$AI$105&lt;&gt;"",ROW($AI$62:$AI$105)-ROW(AI$62)+1),ROWS(AJ$62:AJ94))),"")</f>
        <v/>
      </c>
      <c r="AL94" s="379" t="e">
        <f t="shared" si="10"/>
        <v>#N/A</v>
      </c>
      <c r="AM94" s="379" t="str">
        <f t="array" ref="AM94">IFERROR(INDEX($AL$62:$AL$105,SMALL(IF($AL$62:$AL$105&lt;&gt;"",ROW($AL$62:$AL$105)-ROW(AL$62)+1),ROWS(AM$62:AM94))),"")</f>
        <v/>
      </c>
      <c r="AO94" s="379" t="e">
        <f t="shared" si="11"/>
        <v>#N/A</v>
      </c>
      <c r="AP94" s="379" t="str">
        <f t="array" ref="AP94">IFERROR(INDEX($AO$62:$AO$105,SMALL(IF($AO$62:$AO$105&lt;&gt;"",ROW($AO$62:$AO$105)-ROW(AO$62)+1),ROWS(AP$62:AP94))),"")</f>
        <v/>
      </c>
    </row>
    <row r="95" spans="3:42" ht="13" x14ac:dyDescent="0.3">
      <c r="C95" s="380"/>
      <c r="D95" s="380"/>
      <c r="E95" s="381"/>
      <c r="F95" s="380"/>
      <c r="G95" s="380"/>
      <c r="H95" s="380"/>
      <c r="I95" s="380"/>
      <c r="J95" s="380"/>
      <c r="K95" s="380"/>
      <c r="L95" s="380"/>
      <c r="M95" s="380"/>
      <c r="N95" s="380"/>
      <c r="O95" s="380"/>
      <c r="P95" s="380"/>
      <c r="Q95" s="380"/>
      <c r="R95" s="380"/>
      <c r="T95" s="382" t="str">
        <f t="shared" si="13"/>
        <v/>
      </c>
      <c r="U95" s="382" t="str">
        <f t="shared" si="13"/>
        <v/>
      </c>
      <c r="V95" s="382" t="str">
        <f t="shared" si="13"/>
        <v/>
      </c>
      <c r="W95" s="382" t="str">
        <f t="shared" si="13"/>
        <v/>
      </c>
      <c r="X95" s="382" t="str">
        <f t="shared" si="13"/>
        <v/>
      </c>
      <c r="Y95" s="382" t="str">
        <f t="shared" si="13"/>
        <v/>
      </c>
      <c r="Z95" s="382" t="str">
        <f t="shared" si="13"/>
        <v/>
      </c>
      <c r="AA95" s="382" t="str">
        <f t="shared" si="13"/>
        <v/>
      </c>
      <c r="AB95" s="382" t="str">
        <f t="shared" si="13"/>
        <v/>
      </c>
      <c r="AC95" s="382" t="str">
        <f t="shared" si="13"/>
        <v/>
      </c>
      <c r="AD95" s="382" t="str">
        <f t="shared" si="13"/>
        <v/>
      </c>
      <c r="AE95" s="382" t="str">
        <f t="shared" si="13"/>
        <v/>
      </c>
      <c r="AF95" s="379" t="e">
        <f t="shared" si="8"/>
        <v>#N/A</v>
      </c>
      <c r="AG95" s="379" t="str">
        <f t="array" ref="AG95">IFERROR(INDEX($AF$62:$AF$105,SMALL(IF($AF$62:$AF$105&lt;&gt;"",ROW($AF$62:$AF$105)-ROW(AF$62)+1),ROWS(AG$62:AG95))),"")</f>
        <v/>
      </c>
      <c r="AI95" s="379" t="e">
        <f t="shared" si="9"/>
        <v>#N/A</v>
      </c>
      <c r="AJ95" s="379" t="str">
        <f t="array" ref="AJ95">IFERROR(INDEX($AI$62:$AI$105,SMALL(IF($AI$62:$AI$105&lt;&gt;"",ROW($AI$62:$AI$105)-ROW(AI$62)+1),ROWS(AJ$62:AJ95))),"")</f>
        <v/>
      </c>
      <c r="AL95" s="379" t="e">
        <f t="shared" si="10"/>
        <v>#N/A</v>
      </c>
      <c r="AM95" s="379" t="str">
        <f t="array" ref="AM95">IFERROR(INDEX($AL$62:$AL$105,SMALL(IF($AL$62:$AL$105&lt;&gt;"",ROW($AL$62:$AL$105)-ROW(AL$62)+1),ROWS(AM$62:AM95))),"")</f>
        <v/>
      </c>
      <c r="AO95" s="379" t="e">
        <f t="shared" si="11"/>
        <v>#N/A</v>
      </c>
      <c r="AP95" s="379" t="str">
        <f t="array" ref="AP95">IFERROR(INDEX($AO$62:$AO$105,SMALL(IF($AO$62:$AO$105&lt;&gt;"",ROW($AO$62:$AO$105)-ROW(AO$62)+1),ROWS(AP$62:AP95))),"")</f>
        <v/>
      </c>
    </row>
    <row r="96" spans="3:42" ht="13" x14ac:dyDescent="0.3">
      <c r="C96" s="380"/>
      <c r="D96" s="380"/>
      <c r="E96" s="381"/>
      <c r="F96" s="380"/>
      <c r="G96" s="380"/>
      <c r="H96" s="380"/>
      <c r="I96" s="380"/>
      <c r="J96" s="380"/>
      <c r="K96" s="380"/>
      <c r="L96" s="380"/>
      <c r="M96" s="380"/>
      <c r="N96" s="380"/>
      <c r="O96" s="380"/>
      <c r="P96" s="380"/>
      <c r="Q96" s="380"/>
      <c r="R96" s="380"/>
      <c r="T96" s="382" t="str">
        <f t="shared" si="13"/>
        <v/>
      </c>
      <c r="U96" s="382" t="str">
        <f t="shared" si="13"/>
        <v/>
      </c>
      <c r="V96" s="382" t="str">
        <f t="shared" si="13"/>
        <v/>
      </c>
      <c r="W96" s="382" t="str">
        <f t="shared" si="13"/>
        <v/>
      </c>
      <c r="X96" s="382" t="str">
        <f t="shared" si="13"/>
        <v/>
      </c>
      <c r="Y96" s="382" t="str">
        <f t="shared" si="13"/>
        <v/>
      </c>
      <c r="Z96" s="382" t="str">
        <f t="shared" si="13"/>
        <v/>
      </c>
      <c r="AA96" s="382" t="str">
        <f t="shared" si="13"/>
        <v/>
      </c>
      <c r="AB96" s="382" t="str">
        <f t="shared" si="13"/>
        <v/>
      </c>
      <c r="AC96" s="382" t="str">
        <f t="shared" si="13"/>
        <v/>
      </c>
      <c r="AD96" s="382" t="str">
        <f t="shared" si="13"/>
        <v/>
      </c>
      <c r="AE96" s="382" t="str">
        <f t="shared" si="13"/>
        <v/>
      </c>
      <c r="AF96" s="379" t="e">
        <f t="shared" si="8"/>
        <v>#N/A</v>
      </c>
      <c r="AG96" s="379" t="str">
        <f t="array" ref="AG96">IFERROR(INDEX($AF$62:$AF$105,SMALL(IF($AF$62:$AF$105&lt;&gt;"",ROW($AF$62:$AF$105)-ROW(AF$62)+1),ROWS(AG$62:AG96))),"")</f>
        <v/>
      </c>
      <c r="AI96" s="379" t="e">
        <f t="shared" si="9"/>
        <v>#N/A</v>
      </c>
      <c r="AJ96" s="379" t="str">
        <f t="array" ref="AJ96">IFERROR(INDEX($AI$62:$AI$105,SMALL(IF($AI$62:$AI$105&lt;&gt;"",ROW($AI$62:$AI$105)-ROW(AI$62)+1),ROWS(AJ$62:AJ96))),"")</f>
        <v/>
      </c>
      <c r="AL96" s="379" t="e">
        <f t="shared" si="10"/>
        <v>#N/A</v>
      </c>
      <c r="AM96" s="379" t="str">
        <f t="array" ref="AM96">IFERROR(INDEX($AL$62:$AL$105,SMALL(IF($AL$62:$AL$105&lt;&gt;"",ROW($AL$62:$AL$105)-ROW(AL$62)+1),ROWS(AM$62:AM96))),"")</f>
        <v/>
      </c>
      <c r="AO96" s="379" t="e">
        <f t="shared" si="11"/>
        <v>#N/A</v>
      </c>
      <c r="AP96" s="379" t="str">
        <f t="array" ref="AP96">IFERROR(INDEX($AO$62:$AO$105,SMALL(IF($AO$62:$AO$105&lt;&gt;"",ROW($AO$62:$AO$105)-ROW(AO$62)+1),ROWS(AP$62:AP96))),"")</f>
        <v/>
      </c>
    </row>
    <row r="97" spans="3:42" ht="13" x14ac:dyDescent="0.3">
      <c r="C97" s="380"/>
      <c r="D97" s="380"/>
      <c r="E97" s="381"/>
      <c r="F97" s="380"/>
      <c r="G97" s="380"/>
      <c r="H97" s="380"/>
      <c r="I97" s="380"/>
      <c r="J97" s="380"/>
      <c r="K97" s="380"/>
      <c r="L97" s="380"/>
      <c r="M97" s="380"/>
      <c r="N97" s="380"/>
      <c r="O97" s="380"/>
      <c r="P97" s="380"/>
      <c r="Q97" s="380"/>
      <c r="R97" s="380"/>
      <c r="T97" s="382" t="str">
        <f t="shared" si="13"/>
        <v/>
      </c>
      <c r="U97" s="382" t="str">
        <f t="shared" si="13"/>
        <v/>
      </c>
      <c r="V97" s="382" t="str">
        <f t="shared" si="13"/>
        <v/>
      </c>
      <c r="W97" s="382" t="str">
        <f t="shared" si="13"/>
        <v/>
      </c>
      <c r="X97" s="382" t="str">
        <f t="shared" si="13"/>
        <v/>
      </c>
      <c r="Y97" s="382" t="str">
        <f t="shared" si="13"/>
        <v/>
      </c>
      <c r="Z97" s="382" t="str">
        <f t="shared" si="13"/>
        <v/>
      </c>
      <c r="AA97" s="382" t="str">
        <f t="shared" si="13"/>
        <v/>
      </c>
      <c r="AB97" s="382" t="str">
        <f t="shared" si="13"/>
        <v/>
      </c>
      <c r="AC97" s="382" t="str">
        <f t="shared" si="13"/>
        <v/>
      </c>
      <c r="AD97" s="382" t="str">
        <f t="shared" si="13"/>
        <v/>
      </c>
      <c r="AE97" s="382" t="str">
        <f t="shared" si="13"/>
        <v/>
      </c>
      <c r="AF97" s="379" t="e">
        <f t="shared" si="8"/>
        <v>#N/A</v>
      </c>
      <c r="AG97" s="379" t="str">
        <f t="array" ref="AG97">IFERROR(INDEX($AF$62:$AF$105,SMALL(IF($AF$62:$AF$105&lt;&gt;"",ROW($AF$62:$AF$105)-ROW(AF$62)+1),ROWS(AG$62:AG97))),"")</f>
        <v/>
      </c>
      <c r="AI97" s="379" t="e">
        <f t="shared" si="9"/>
        <v>#N/A</v>
      </c>
      <c r="AJ97" s="379" t="str">
        <f t="array" ref="AJ97">IFERROR(INDEX($AI$62:$AI$105,SMALL(IF($AI$62:$AI$105&lt;&gt;"",ROW($AI$62:$AI$105)-ROW(AI$62)+1),ROWS(AJ$62:AJ97))),"")</f>
        <v/>
      </c>
      <c r="AL97" s="379" t="e">
        <f t="shared" si="10"/>
        <v>#N/A</v>
      </c>
      <c r="AM97" s="379" t="str">
        <f t="array" ref="AM97">IFERROR(INDEX($AL$62:$AL$105,SMALL(IF($AL$62:$AL$105&lt;&gt;"",ROW($AL$62:$AL$105)-ROW(AL$62)+1),ROWS(AM$62:AM97))),"")</f>
        <v/>
      </c>
      <c r="AO97" s="379" t="e">
        <f t="shared" si="11"/>
        <v>#N/A</v>
      </c>
      <c r="AP97" s="379" t="str">
        <f t="array" ref="AP97">IFERROR(INDEX($AO$62:$AO$105,SMALL(IF($AO$62:$AO$105&lt;&gt;"",ROW($AO$62:$AO$105)-ROW(AO$62)+1),ROWS(AP$62:AP97))),"")</f>
        <v/>
      </c>
    </row>
    <row r="98" spans="3:42" ht="13" x14ac:dyDescent="0.3">
      <c r="C98" s="380"/>
      <c r="D98" s="380"/>
      <c r="E98" s="381"/>
      <c r="F98" s="380"/>
      <c r="G98" s="380"/>
      <c r="H98" s="380"/>
      <c r="I98" s="380"/>
      <c r="J98" s="380"/>
      <c r="K98" s="380"/>
      <c r="L98" s="380"/>
      <c r="M98" s="380"/>
      <c r="N98" s="380"/>
      <c r="O98" s="380"/>
      <c r="P98" s="380"/>
      <c r="Q98" s="380"/>
      <c r="R98" s="380"/>
      <c r="T98" s="382" t="str">
        <f t="shared" si="13"/>
        <v/>
      </c>
      <c r="U98" s="382" t="str">
        <f t="shared" si="13"/>
        <v/>
      </c>
      <c r="V98" s="382" t="str">
        <f t="shared" si="13"/>
        <v/>
      </c>
      <c r="W98" s="382" t="str">
        <f t="shared" si="13"/>
        <v/>
      </c>
      <c r="X98" s="382" t="str">
        <f t="shared" si="13"/>
        <v/>
      </c>
      <c r="Y98" s="382" t="str">
        <f t="shared" si="13"/>
        <v/>
      </c>
      <c r="Z98" s="382" t="str">
        <f t="shared" si="13"/>
        <v/>
      </c>
      <c r="AA98" s="382" t="str">
        <f t="shared" si="13"/>
        <v/>
      </c>
      <c r="AB98" s="382" t="str">
        <f t="shared" si="13"/>
        <v/>
      </c>
      <c r="AC98" s="382" t="str">
        <f t="shared" si="13"/>
        <v/>
      </c>
      <c r="AD98" s="382" t="str">
        <f t="shared" si="13"/>
        <v/>
      </c>
      <c r="AE98" s="382" t="str">
        <f t="shared" si="13"/>
        <v/>
      </c>
      <c r="AF98" s="379" t="e">
        <f t="shared" si="8"/>
        <v>#N/A</v>
      </c>
      <c r="AG98" s="379" t="str">
        <f t="array" ref="AG98">IFERROR(INDEX($AF$62:$AF$105,SMALL(IF($AF$62:$AF$105&lt;&gt;"",ROW($AF$62:$AF$105)-ROW(AF$62)+1),ROWS(AG$62:AG98))),"")</f>
        <v/>
      </c>
      <c r="AI98" s="379" t="e">
        <f t="shared" si="9"/>
        <v>#N/A</v>
      </c>
      <c r="AJ98" s="379" t="str">
        <f t="array" ref="AJ98">IFERROR(INDEX($AI$62:$AI$105,SMALL(IF($AI$62:$AI$105&lt;&gt;"",ROW($AI$62:$AI$105)-ROW(AI$62)+1),ROWS(AJ$62:AJ98))),"")</f>
        <v/>
      </c>
      <c r="AL98" s="379" t="e">
        <f t="shared" si="10"/>
        <v>#N/A</v>
      </c>
      <c r="AM98" s="379" t="str">
        <f t="array" ref="AM98">IFERROR(INDEX($AL$62:$AL$105,SMALL(IF($AL$62:$AL$105&lt;&gt;"",ROW($AL$62:$AL$105)-ROW(AL$62)+1),ROWS(AM$62:AM98))),"")</f>
        <v/>
      </c>
      <c r="AO98" s="379" t="e">
        <f t="shared" si="11"/>
        <v>#N/A</v>
      </c>
      <c r="AP98" s="379" t="str">
        <f t="array" ref="AP98">IFERROR(INDEX($AO$62:$AO$105,SMALL(IF($AO$62:$AO$105&lt;&gt;"",ROW($AO$62:$AO$105)-ROW(AO$62)+1),ROWS(AP$62:AP98))),"")</f>
        <v/>
      </c>
    </row>
    <row r="99" spans="3:42" ht="13" x14ac:dyDescent="0.3">
      <c r="C99" s="380"/>
      <c r="D99" s="380"/>
      <c r="E99" s="381"/>
      <c r="F99" s="380"/>
      <c r="G99" s="380"/>
      <c r="H99" s="380"/>
      <c r="I99" s="380"/>
      <c r="J99" s="380"/>
      <c r="K99" s="380"/>
      <c r="L99" s="380"/>
      <c r="M99" s="380"/>
      <c r="N99" s="239"/>
      <c r="O99" s="380"/>
      <c r="P99" s="380"/>
      <c r="Q99" s="380"/>
      <c r="R99" s="380"/>
      <c r="T99" s="382" t="str">
        <f t="shared" si="13"/>
        <v/>
      </c>
      <c r="U99" s="382" t="str">
        <f t="shared" si="13"/>
        <v/>
      </c>
      <c r="V99" s="382" t="str">
        <f t="shared" si="13"/>
        <v/>
      </c>
      <c r="W99" s="382" t="str">
        <f t="shared" si="13"/>
        <v/>
      </c>
      <c r="X99" s="382" t="str">
        <f t="shared" si="13"/>
        <v/>
      </c>
      <c r="Y99" s="382" t="str">
        <f t="shared" si="13"/>
        <v/>
      </c>
      <c r="Z99" s="382" t="str">
        <f t="shared" si="13"/>
        <v/>
      </c>
      <c r="AA99" s="382" t="str">
        <f t="shared" si="13"/>
        <v/>
      </c>
      <c r="AB99" s="382" t="str">
        <f t="shared" si="13"/>
        <v/>
      </c>
      <c r="AC99" s="382" t="str">
        <f t="shared" si="13"/>
        <v/>
      </c>
      <c r="AD99" s="382" t="str">
        <f t="shared" si="13"/>
        <v/>
      </c>
      <c r="AE99" s="382" t="str">
        <f t="shared" si="13"/>
        <v/>
      </c>
      <c r="AF99" s="379" t="e">
        <f t="shared" si="8"/>
        <v>#N/A</v>
      </c>
      <c r="AG99" s="379" t="str">
        <f t="array" ref="AG99">IFERROR(INDEX($AF$62:$AF$105,SMALL(IF($AF$62:$AF$105&lt;&gt;"",ROW($AF$62:$AF$105)-ROW(AF$62)+1),ROWS(AG$62:AG99))),"")</f>
        <v/>
      </c>
      <c r="AI99" s="379" t="e">
        <f t="shared" si="9"/>
        <v>#N/A</v>
      </c>
      <c r="AJ99" s="379" t="str">
        <f t="array" ref="AJ99">IFERROR(INDEX($AI$62:$AI$105,SMALL(IF($AI$62:$AI$105&lt;&gt;"",ROW($AI$62:$AI$105)-ROW(AI$62)+1),ROWS(AJ$62:AJ99))),"")</f>
        <v/>
      </c>
      <c r="AL99" s="379" t="e">
        <f t="shared" si="10"/>
        <v>#N/A</v>
      </c>
      <c r="AM99" s="379" t="str">
        <f t="array" ref="AM99">IFERROR(INDEX($AL$62:$AL$105,SMALL(IF($AL$62:$AL$105&lt;&gt;"",ROW($AL$62:$AL$105)-ROW(AL$62)+1),ROWS(AM$62:AM99))),"")</f>
        <v/>
      </c>
      <c r="AO99" s="379" t="e">
        <f t="shared" si="11"/>
        <v>#N/A</v>
      </c>
      <c r="AP99" s="379" t="str">
        <f t="array" ref="AP99">IFERROR(INDEX($AO$62:$AO$105,SMALL(IF($AO$62:$AO$105&lt;&gt;"",ROW($AO$62:$AO$105)-ROW(AO$62)+1),ROWS(AP$62:AP99))),"")</f>
        <v/>
      </c>
    </row>
    <row r="100" spans="3:42" ht="13" x14ac:dyDescent="0.3">
      <c r="C100" s="380"/>
      <c r="D100" s="380"/>
      <c r="E100" s="381"/>
      <c r="F100" s="380"/>
      <c r="G100" s="380"/>
      <c r="H100" s="380"/>
      <c r="I100" s="380"/>
      <c r="J100" s="380"/>
      <c r="K100" s="380"/>
      <c r="L100" s="380"/>
      <c r="M100" s="380"/>
      <c r="N100" s="380"/>
      <c r="O100" s="380"/>
      <c r="P100" s="380"/>
      <c r="Q100" s="380"/>
      <c r="R100" s="380"/>
      <c r="T100" s="382" t="str">
        <f t="shared" si="13"/>
        <v/>
      </c>
      <c r="U100" s="382" t="str">
        <f t="shared" si="13"/>
        <v/>
      </c>
      <c r="V100" s="382" t="str">
        <f t="shared" si="13"/>
        <v/>
      </c>
      <c r="W100" s="382" t="str">
        <f t="shared" si="13"/>
        <v/>
      </c>
      <c r="X100" s="382" t="str">
        <f t="shared" si="13"/>
        <v/>
      </c>
      <c r="Y100" s="382" t="str">
        <f t="shared" si="13"/>
        <v/>
      </c>
      <c r="Z100" s="382" t="str">
        <f t="shared" si="13"/>
        <v/>
      </c>
      <c r="AA100" s="382" t="str">
        <f t="shared" si="13"/>
        <v/>
      </c>
      <c r="AB100" s="382" t="str">
        <f t="shared" si="13"/>
        <v/>
      </c>
      <c r="AC100" s="382" t="str">
        <f t="shared" si="13"/>
        <v/>
      </c>
      <c r="AD100" s="382" t="str">
        <f t="shared" si="13"/>
        <v/>
      </c>
      <c r="AE100" s="382" t="str">
        <f t="shared" si="13"/>
        <v/>
      </c>
      <c r="AF100" s="379" t="e">
        <f t="shared" si="8"/>
        <v>#N/A</v>
      </c>
      <c r="AG100" s="379" t="str">
        <f t="array" ref="AG100">IFERROR(INDEX($AF$62:$AF$105,SMALL(IF($AF$62:$AF$105&lt;&gt;"",ROW($AF$62:$AF$105)-ROW(AF$62)+1),ROWS(AG$62:AG100))),"")</f>
        <v/>
      </c>
      <c r="AI100" s="379" t="e">
        <f t="shared" si="9"/>
        <v>#N/A</v>
      </c>
      <c r="AJ100" s="379" t="str">
        <f t="array" ref="AJ100">IFERROR(INDEX($AI$62:$AI$105,SMALL(IF($AI$62:$AI$105&lt;&gt;"",ROW($AI$62:$AI$105)-ROW(AI$62)+1),ROWS(AJ$62:AJ100))),"")</f>
        <v/>
      </c>
      <c r="AL100" s="379" t="e">
        <f t="shared" si="10"/>
        <v>#N/A</v>
      </c>
      <c r="AM100" s="379" t="str">
        <f t="array" ref="AM100">IFERROR(INDEX($AL$62:$AL$105,SMALL(IF($AL$62:$AL$105&lt;&gt;"",ROW($AL$62:$AL$105)-ROW(AL$62)+1),ROWS(AM$62:AM100))),"")</f>
        <v/>
      </c>
      <c r="AO100" s="379" t="e">
        <f t="shared" si="11"/>
        <v>#N/A</v>
      </c>
      <c r="AP100" s="379" t="str">
        <f t="array" ref="AP100">IFERROR(INDEX($AO$62:$AO$105,SMALL(IF($AO$62:$AO$105&lt;&gt;"",ROW($AO$62:$AO$105)-ROW(AO$62)+1),ROWS(AP$62:AP100))),"")</f>
        <v/>
      </c>
    </row>
    <row r="101" spans="3:42" ht="13" x14ac:dyDescent="0.3">
      <c r="C101" s="380"/>
      <c r="D101" s="380"/>
      <c r="E101" s="381"/>
      <c r="F101" s="380"/>
      <c r="G101" s="380"/>
      <c r="H101" s="380"/>
      <c r="I101" s="380"/>
      <c r="J101" s="380"/>
      <c r="K101" s="380"/>
      <c r="L101" s="380"/>
      <c r="M101" s="380"/>
      <c r="N101" s="380"/>
      <c r="O101" s="380"/>
      <c r="P101" s="380"/>
      <c r="Q101" s="380"/>
      <c r="R101" s="380"/>
      <c r="T101" s="382" t="str">
        <f t="shared" si="13"/>
        <v/>
      </c>
      <c r="U101" s="382" t="str">
        <f t="shared" si="13"/>
        <v/>
      </c>
      <c r="V101" s="382" t="str">
        <f t="shared" si="13"/>
        <v/>
      </c>
      <c r="W101" s="382" t="str">
        <f t="shared" si="13"/>
        <v/>
      </c>
      <c r="X101" s="382" t="str">
        <f t="shared" si="13"/>
        <v/>
      </c>
      <c r="Y101" s="382" t="str">
        <f t="shared" si="13"/>
        <v/>
      </c>
      <c r="Z101" s="382" t="str">
        <f t="shared" si="13"/>
        <v/>
      </c>
      <c r="AA101" s="382" t="str">
        <f t="shared" si="13"/>
        <v/>
      </c>
      <c r="AB101" s="382" t="str">
        <f t="shared" si="13"/>
        <v/>
      </c>
      <c r="AC101" s="382" t="str">
        <f t="shared" si="13"/>
        <v/>
      </c>
      <c r="AD101" s="382" t="str">
        <f t="shared" si="13"/>
        <v/>
      </c>
      <c r="AE101" s="382" t="str">
        <f t="shared" si="13"/>
        <v/>
      </c>
      <c r="AF101" s="379" t="e">
        <f t="shared" si="8"/>
        <v>#N/A</v>
      </c>
      <c r="AG101" s="379" t="str">
        <f t="array" ref="AG101">IFERROR(INDEX($AF$62:$AF$105,SMALL(IF($AF$62:$AF$105&lt;&gt;"",ROW($AF$62:$AF$105)-ROW(AF$62)+1),ROWS(AG$62:AG101))),"")</f>
        <v/>
      </c>
      <c r="AI101" s="379" t="e">
        <f t="shared" si="9"/>
        <v>#N/A</v>
      </c>
      <c r="AJ101" s="379" t="str">
        <f t="array" ref="AJ101">IFERROR(INDEX($AI$62:$AI$105,SMALL(IF($AI$62:$AI$105&lt;&gt;"",ROW($AI$62:$AI$105)-ROW(AI$62)+1),ROWS(AJ$62:AJ101))),"")</f>
        <v/>
      </c>
      <c r="AL101" s="379" t="e">
        <f t="shared" si="10"/>
        <v>#N/A</v>
      </c>
      <c r="AM101" s="379" t="str">
        <f t="array" ref="AM101">IFERROR(INDEX($AL$62:$AL$105,SMALL(IF($AL$62:$AL$105&lt;&gt;"",ROW($AL$62:$AL$105)-ROW(AL$62)+1),ROWS(AM$62:AM101))),"")</f>
        <v/>
      </c>
      <c r="AO101" s="379" t="e">
        <f t="shared" si="11"/>
        <v>#N/A</v>
      </c>
      <c r="AP101" s="379" t="str">
        <f t="array" ref="AP101">IFERROR(INDEX($AO$62:$AO$105,SMALL(IF($AO$62:$AO$105&lt;&gt;"",ROW($AO$62:$AO$105)-ROW(AO$62)+1),ROWS(AP$62:AP101))),"")</f>
        <v/>
      </c>
    </row>
    <row r="102" spans="3:42" ht="13" x14ac:dyDescent="0.3">
      <c r="C102" s="380"/>
      <c r="D102" s="380"/>
      <c r="E102" s="381"/>
      <c r="F102" s="380"/>
      <c r="G102" s="380"/>
      <c r="H102" s="380"/>
      <c r="I102" s="380"/>
      <c r="J102" s="380"/>
      <c r="K102" s="380"/>
      <c r="L102" s="380"/>
      <c r="M102" s="380"/>
      <c r="N102" s="380"/>
      <c r="O102" s="380"/>
      <c r="P102" s="380"/>
      <c r="Q102" s="380"/>
      <c r="R102" s="380"/>
      <c r="T102" s="382" t="str">
        <f t="shared" si="13"/>
        <v/>
      </c>
      <c r="U102" s="382" t="str">
        <f t="shared" si="13"/>
        <v/>
      </c>
      <c r="V102" s="382" t="str">
        <f t="shared" si="13"/>
        <v/>
      </c>
      <c r="W102" s="382" t="str">
        <f t="shared" si="13"/>
        <v/>
      </c>
      <c r="X102" s="382" t="str">
        <f t="shared" si="13"/>
        <v/>
      </c>
      <c r="Y102" s="382" t="str">
        <f t="shared" si="13"/>
        <v/>
      </c>
      <c r="Z102" s="382" t="str">
        <f t="shared" si="13"/>
        <v/>
      </c>
      <c r="AA102" s="382" t="str">
        <f t="shared" si="13"/>
        <v/>
      </c>
      <c r="AB102" s="382" t="str">
        <f t="shared" si="13"/>
        <v/>
      </c>
      <c r="AC102" s="382" t="str">
        <f t="shared" si="13"/>
        <v/>
      </c>
      <c r="AD102" s="382" t="str">
        <f t="shared" si="13"/>
        <v/>
      </c>
      <c r="AE102" s="382" t="str">
        <f t="shared" si="13"/>
        <v/>
      </c>
      <c r="AF102" s="379" t="e">
        <f t="shared" si="8"/>
        <v>#N/A</v>
      </c>
      <c r="AG102" s="379" t="str">
        <f t="array" ref="AG102">IFERROR(INDEX($AF$62:$AF$105,SMALL(IF($AF$62:$AF$105&lt;&gt;"",ROW($AF$62:$AF$105)-ROW(AF$62)+1),ROWS(AG$62:AG102))),"")</f>
        <v/>
      </c>
      <c r="AI102" s="379" t="e">
        <f t="shared" si="9"/>
        <v>#N/A</v>
      </c>
      <c r="AJ102" s="379" t="str">
        <f t="array" ref="AJ102">IFERROR(INDEX($AI$62:$AI$105,SMALL(IF($AI$62:$AI$105&lt;&gt;"",ROW($AI$62:$AI$105)-ROW(AI$62)+1),ROWS(AJ$62:AJ102))),"")</f>
        <v/>
      </c>
      <c r="AL102" s="379" t="e">
        <f t="shared" si="10"/>
        <v>#N/A</v>
      </c>
      <c r="AM102" s="379" t="str">
        <f t="array" ref="AM102">IFERROR(INDEX($AL$62:$AL$105,SMALL(IF($AL$62:$AL$105&lt;&gt;"",ROW($AL$62:$AL$105)-ROW(AL$62)+1),ROWS(AM$62:AM102))),"")</f>
        <v/>
      </c>
      <c r="AO102" s="379" t="e">
        <f t="shared" si="11"/>
        <v>#N/A</v>
      </c>
      <c r="AP102" s="379" t="str">
        <f t="array" ref="AP102">IFERROR(INDEX($AO$62:$AO$105,SMALL(IF($AO$62:$AO$105&lt;&gt;"",ROW($AO$62:$AO$105)-ROW(AO$62)+1),ROWS(AP$62:AP102))),"")</f>
        <v/>
      </c>
    </row>
    <row r="103" spans="3:42" ht="13" x14ac:dyDescent="0.3">
      <c r="C103" s="380"/>
      <c r="D103" s="380"/>
      <c r="E103" s="381"/>
      <c r="F103" s="380"/>
      <c r="G103" s="380"/>
      <c r="H103" s="380"/>
      <c r="I103" s="380"/>
      <c r="J103" s="380"/>
      <c r="K103" s="380"/>
      <c r="L103" s="380"/>
      <c r="M103" s="380"/>
      <c r="N103" s="380"/>
      <c r="O103" s="380"/>
      <c r="P103" s="380"/>
      <c r="Q103" s="380"/>
      <c r="R103" s="380"/>
      <c r="T103" s="382" t="str">
        <f t="shared" si="13"/>
        <v/>
      </c>
      <c r="U103" s="382" t="str">
        <f t="shared" si="13"/>
        <v/>
      </c>
      <c r="V103" s="382" t="str">
        <f t="shared" si="13"/>
        <v/>
      </c>
      <c r="W103" s="382" t="str">
        <f t="shared" si="13"/>
        <v/>
      </c>
      <c r="X103" s="382" t="str">
        <f t="shared" si="13"/>
        <v/>
      </c>
      <c r="Y103" s="382" t="str">
        <f t="shared" si="13"/>
        <v/>
      </c>
      <c r="Z103" s="382" t="str">
        <f t="shared" si="13"/>
        <v/>
      </c>
      <c r="AA103" s="382" t="str">
        <f t="shared" si="13"/>
        <v/>
      </c>
      <c r="AB103" s="382" t="str">
        <f t="shared" si="13"/>
        <v/>
      </c>
      <c r="AC103" s="382" t="str">
        <f t="shared" si="13"/>
        <v/>
      </c>
      <c r="AD103" s="382" t="str">
        <f t="shared" si="13"/>
        <v/>
      </c>
      <c r="AE103" s="382" t="str">
        <f t="shared" si="13"/>
        <v/>
      </c>
      <c r="AF103" s="379" t="e">
        <f t="shared" si="8"/>
        <v>#N/A</v>
      </c>
      <c r="AG103" s="379" t="str">
        <f t="array" ref="AG103">IFERROR(INDEX($AF$62:$AF$105,SMALL(IF($AF$62:$AF$105&lt;&gt;"",ROW($AF$62:$AF$105)-ROW(AF$62)+1),ROWS(AG$62:AG103))),"")</f>
        <v/>
      </c>
      <c r="AI103" s="379" t="e">
        <f t="shared" si="9"/>
        <v>#N/A</v>
      </c>
      <c r="AJ103" s="379" t="str">
        <f t="array" ref="AJ103">IFERROR(INDEX($AI$62:$AI$105,SMALL(IF($AI$62:$AI$105&lt;&gt;"",ROW($AI$62:$AI$105)-ROW(AI$62)+1),ROWS(AJ$62:AJ103))),"")</f>
        <v/>
      </c>
      <c r="AL103" s="379" t="e">
        <f t="shared" si="10"/>
        <v>#N/A</v>
      </c>
      <c r="AM103" s="379" t="str">
        <f t="array" ref="AM103">IFERROR(INDEX($AL$62:$AL$105,SMALL(IF($AL$62:$AL$105&lt;&gt;"",ROW($AL$62:$AL$105)-ROW(AL$62)+1),ROWS(AM$62:AM103))),"")</f>
        <v/>
      </c>
      <c r="AO103" s="379" t="e">
        <f t="shared" si="11"/>
        <v>#N/A</v>
      </c>
      <c r="AP103" s="379" t="str">
        <f t="array" ref="AP103">IFERROR(INDEX($AO$62:$AO$105,SMALL(IF($AO$62:$AO$105&lt;&gt;"",ROW($AO$62:$AO$105)-ROW(AO$62)+1),ROWS(AP$62:AP103))),"")</f>
        <v/>
      </c>
    </row>
    <row r="104" spans="3:42" ht="13" x14ac:dyDescent="0.3">
      <c r="C104" s="380"/>
      <c r="D104" s="380"/>
      <c r="E104" s="381"/>
      <c r="F104" s="380"/>
      <c r="G104" s="380"/>
      <c r="H104" s="380"/>
      <c r="I104" s="380"/>
      <c r="J104" s="380"/>
      <c r="K104" s="380"/>
      <c r="L104" s="380"/>
      <c r="M104" s="380"/>
      <c r="N104" s="380"/>
      <c r="O104" s="380"/>
      <c r="P104" s="380"/>
      <c r="Q104" s="380"/>
      <c r="R104" s="380"/>
      <c r="T104" s="382" t="str">
        <f t="shared" si="13"/>
        <v/>
      </c>
      <c r="U104" s="382" t="str">
        <f t="shared" si="13"/>
        <v/>
      </c>
      <c r="V104" s="382" t="str">
        <f t="shared" si="13"/>
        <v/>
      </c>
      <c r="W104" s="382" t="str">
        <f t="shared" si="13"/>
        <v/>
      </c>
      <c r="X104" s="382" t="str">
        <f t="shared" si="13"/>
        <v/>
      </c>
      <c r="Y104" s="382" t="str">
        <f t="shared" si="13"/>
        <v/>
      </c>
      <c r="Z104" s="382" t="str">
        <f t="shared" si="13"/>
        <v/>
      </c>
      <c r="AA104" s="382" t="str">
        <f t="shared" si="13"/>
        <v/>
      </c>
      <c r="AB104" s="382" t="str">
        <f t="shared" si="13"/>
        <v/>
      </c>
      <c r="AC104" s="382" t="str">
        <f t="shared" si="13"/>
        <v/>
      </c>
      <c r="AD104" s="382" t="str">
        <f t="shared" si="13"/>
        <v/>
      </c>
      <c r="AE104" s="382" t="str">
        <f t="shared" si="13"/>
        <v/>
      </c>
      <c r="AF104" s="379" t="e">
        <f t="shared" si="8"/>
        <v>#N/A</v>
      </c>
      <c r="AG104" s="379" t="str">
        <f t="array" ref="AG104">IFERROR(INDEX($AF$62:$AF$105,SMALL(IF($AF$62:$AF$105&lt;&gt;"",ROW($AF$62:$AF$105)-ROW(AF$62)+1),ROWS(AG$62:AG104))),"")</f>
        <v/>
      </c>
      <c r="AI104" s="379" t="e">
        <f t="shared" si="9"/>
        <v>#N/A</v>
      </c>
      <c r="AJ104" s="379" t="str">
        <f t="array" ref="AJ104">IFERROR(INDEX($AI$62:$AI$105,SMALL(IF($AI$62:$AI$105&lt;&gt;"",ROW($AI$62:$AI$105)-ROW(AI$62)+1),ROWS(AJ$62:AJ104))),"")</f>
        <v/>
      </c>
      <c r="AL104" s="379" t="e">
        <f t="shared" si="10"/>
        <v>#N/A</v>
      </c>
      <c r="AM104" s="379" t="str">
        <f t="array" ref="AM104">IFERROR(INDEX($AL$62:$AL$105,SMALL(IF($AL$62:$AL$105&lt;&gt;"",ROW($AL$62:$AL$105)-ROW(AL$62)+1),ROWS(AM$62:AM104))),"")</f>
        <v/>
      </c>
      <c r="AO104" s="379" t="e">
        <f t="shared" si="11"/>
        <v>#N/A</v>
      </c>
      <c r="AP104" s="379" t="str">
        <f t="array" ref="AP104">IFERROR(INDEX($AO$62:$AO$105,SMALL(IF($AO$62:$AO$105&lt;&gt;"",ROW($AO$62:$AO$105)-ROW(AO$62)+1),ROWS(AP$62:AP104))),"")</f>
        <v/>
      </c>
    </row>
    <row r="105" spans="3:42" ht="13" x14ac:dyDescent="0.3">
      <c r="C105" s="380"/>
      <c r="D105" s="380"/>
      <c r="E105" s="381"/>
      <c r="F105" s="380"/>
      <c r="G105" s="380"/>
      <c r="H105" s="380"/>
      <c r="I105" s="380"/>
      <c r="J105" s="380"/>
      <c r="K105" s="380"/>
      <c r="L105" s="380"/>
      <c r="M105" s="380"/>
      <c r="N105" s="380"/>
      <c r="O105" s="380"/>
      <c r="P105" s="380"/>
      <c r="Q105" s="380"/>
      <c r="R105" s="380"/>
      <c r="T105" s="382" t="str">
        <f t="shared" si="13"/>
        <v/>
      </c>
      <c r="U105" s="382" t="str">
        <f t="shared" si="13"/>
        <v/>
      </c>
      <c r="V105" s="382" t="str">
        <f t="shared" si="13"/>
        <v/>
      </c>
      <c r="W105" s="382" t="str">
        <f t="shared" si="13"/>
        <v/>
      </c>
      <c r="X105" s="382" t="str">
        <f t="shared" si="13"/>
        <v/>
      </c>
      <c r="Y105" s="382" t="str">
        <f t="shared" si="13"/>
        <v/>
      </c>
      <c r="Z105" s="382" t="str">
        <f t="shared" si="13"/>
        <v/>
      </c>
      <c r="AA105" s="382" t="str">
        <f t="shared" si="13"/>
        <v/>
      </c>
      <c r="AB105" s="382" t="str">
        <f t="shared" si="13"/>
        <v/>
      </c>
      <c r="AC105" s="382" t="str">
        <f t="shared" si="13"/>
        <v/>
      </c>
      <c r="AD105" s="382" t="str">
        <f t="shared" si="13"/>
        <v/>
      </c>
      <c r="AE105" s="382" t="str">
        <f t="shared" si="13"/>
        <v/>
      </c>
      <c r="AF105" s="379" t="e">
        <f t="shared" si="8"/>
        <v>#N/A</v>
      </c>
      <c r="AG105" s="379" t="str">
        <f t="array" ref="AG105">IFERROR(INDEX($AF$62:$AF$105,SMALL(IF($AF$62:$AF$105&lt;&gt;"",ROW($AF$62:$AF$105)-ROW(AF$62)+1),ROWS(AG$62:AG105))),"")</f>
        <v/>
      </c>
      <c r="AI105" s="379" t="e">
        <f t="shared" si="9"/>
        <v>#N/A</v>
      </c>
      <c r="AJ105" s="379" t="str">
        <f t="array" ref="AJ105">IFERROR(INDEX($AI$62:$AI$105,SMALL(IF($AI$62:$AI$105&lt;&gt;"",ROW($AI$62:$AI$105)-ROW(AI$62)+1),ROWS(AJ$62:AJ105))),"")</f>
        <v/>
      </c>
      <c r="AL105" s="379" t="e">
        <f t="shared" si="10"/>
        <v>#N/A</v>
      </c>
      <c r="AM105" s="379" t="str">
        <f t="array" ref="AM105">IFERROR(INDEX($AL$62:$AL$105,SMALL(IF($AL$62:$AL$105&lt;&gt;"",ROW($AL$62:$AL$105)-ROW(AL$62)+1),ROWS(AM$62:AM105))),"")</f>
        <v/>
      </c>
      <c r="AO105" s="379" t="e">
        <f t="shared" si="11"/>
        <v>#N/A</v>
      </c>
      <c r="AP105" s="379" t="str">
        <f t="array" ref="AP105">IFERROR(INDEX($AO$62:$AO$105,SMALL(IF($AO$62:$AO$105&lt;&gt;"",ROW($AO$62:$AO$105)-ROW(AO$62)+1),ROWS(AP$62:AP105))),"")</f>
        <v/>
      </c>
    </row>
    <row r="107" spans="3:42" ht="13" x14ac:dyDescent="0.3">
      <c r="E107" s="41" t="s">
        <v>602</v>
      </c>
      <c r="F107" s="1">
        <v>30</v>
      </c>
      <c r="G107" s="1">
        <f>F107+1</f>
        <v>31</v>
      </c>
      <c r="H107" s="1">
        <f t="shared" ref="H107:AC107" si="14">G107+1</f>
        <v>32</v>
      </c>
      <c r="I107" s="1">
        <f t="shared" si="14"/>
        <v>33</v>
      </c>
      <c r="J107" s="1">
        <f t="shared" si="14"/>
        <v>34</v>
      </c>
      <c r="K107" s="1">
        <f t="shared" si="14"/>
        <v>35</v>
      </c>
      <c r="L107" s="1">
        <f t="shared" si="14"/>
        <v>36</v>
      </c>
      <c r="M107" s="1">
        <f t="shared" si="14"/>
        <v>37</v>
      </c>
      <c r="N107" s="1">
        <f t="shared" si="14"/>
        <v>38</v>
      </c>
      <c r="O107" s="1">
        <f t="shared" si="14"/>
        <v>39</v>
      </c>
      <c r="P107" s="1">
        <f t="shared" si="14"/>
        <v>40</v>
      </c>
      <c r="Q107" s="1">
        <f t="shared" si="14"/>
        <v>41</v>
      </c>
      <c r="R107" s="1">
        <f t="shared" si="14"/>
        <v>42</v>
      </c>
      <c r="S107" s="1">
        <f t="shared" si="14"/>
        <v>43</v>
      </c>
      <c r="T107" s="1">
        <f t="shared" si="14"/>
        <v>44</v>
      </c>
      <c r="U107" s="1">
        <f t="shared" si="14"/>
        <v>45</v>
      </c>
      <c r="V107" s="1">
        <f t="shared" si="14"/>
        <v>46</v>
      </c>
      <c r="W107" s="1">
        <f t="shared" si="14"/>
        <v>47</v>
      </c>
      <c r="X107" s="1">
        <f t="shared" si="14"/>
        <v>48</v>
      </c>
      <c r="Y107" s="1">
        <f t="shared" si="14"/>
        <v>49</v>
      </c>
      <c r="Z107" s="1">
        <f t="shared" si="14"/>
        <v>50</v>
      </c>
      <c r="AA107" s="1">
        <f t="shared" si="14"/>
        <v>51</v>
      </c>
      <c r="AB107" s="1">
        <f t="shared" si="14"/>
        <v>52</v>
      </c>
      <c r="AC107" s="1">
        <f t="shared" si="14"/>
        <v>53</v>
      </c>
    </row>
    <row r="108" spans="3:42" ht="13" x14ac:dyDescent="0.3">
      <c r="C108" s="41" t="s">
        <v>603</v>
      </c>
      <c r="E108" s="382" t="str">
        <f>P21</f>
        <v/>
      </c>
      <c r="F108" s="382" t="str">
        <f ca="1">INDIRECT("J"&amp;F107)</f>
        <v>Delområde 6/Vara/Tjanst 10</v>
      </c>
      <c r="G108" s="382" t="str">
        <f t="shared" ref="G108:S108" ca="1" si="15">INDIRECT("J"&amp;G107)</f>
        <v>Delområde 6/Vara/Tjanst 11</v>
      </c>
      <c r="H108" s="382" t="str">
        <f t="shared" ca="1" si="15"/>
        <v>Delområde 6/Vara/Tjanst 12</v>
      </c>
      <c r="I108" s="382" t="str">
        <f t="shared" ca="1" si="15"/>
        <v>Delområde 6/Vara/Tjanst 13</v>
      </c>
      <c r="J108" s="382">
        <f t="shared" ca="1" si="15"/>
        <v>0</v>
      </c>
      <c r="K108" s="382" t="str">
        <f t="shared" ca="1" si="15"/>
        <v>Region</v>
      </c>
      <c r="L108" s="382" t="str">
        <f t="shared" ca="1" si="15"/>
        <v>Multiregionalt</v>
      </c>
      <c r="M108" s="382" t="str">
        <f t="shared" ca="1" si="15"/>
        <v>Blekinge län</v>
      </c>
      <c r="N108" s="382" t="str">
        <f t="shared" ca="1" si="15"/>
        <v>Dalarnas län</v>
      </c>
      <c r="O108" s="382" t="str">
        <f t="shared" ca="1" si="15"/>
        <v>Gotlands län</v>
      </c>
      <c r="P108" s="382" t="str">
        <f t="shared" ca="1" si="15"/>
        <v>Gävleborgs län</v>
      </c>
      <c r="Q108" s="382" t="str">
        <f t="shared" ca="1" si="15"/>
        <v>Hallands län</v>
      </c>
      <c r="R108" s="382" t="str">
        <f t="shared" ca="1" si="15"/>
        <v>Jämtlands län</v>
      </c>
      <c r="S108" s="382" t="str">
        <f t="shared" ca="1" si="15"/>
        <v>Jönköpings län</v>
      </c>
      <c r="T108" s="382" t="str">
        <f t="shared" ref="T108:AC108" ca="1" si="16">INDIRECT("J"&amp;T107)</f>
        <v>Kalmars län</v>
      </c>
      <c r="U108" s="382" t="str">
        <f t="shared" ca="1" si="16"/>
        <v>Kronobergs län</v>
      </c>
      <c r="V108" s="382" t="str">
        <f t="shared" ca="1" si="16"/>
        <v>Norrbottens län</v>
      </c>
      <c r="W108" s="382" t="str">
        <f t="shared" ca="1" si="16"/>
        <v>Skånes län</v>
      </c>
      <c r="X108" s="382" t="str">
        <f t="shared" ca="1" si="16"/>
        <v>Stockholms län</v>
      </c>
      <c r="Y108" s="382" t="str">
        <f t="shared" ca="1" si="16"/>
        <v>Södermanlands län</v>
      </c>
      <c r="Z108" s="382" t="str">
        <f t="shared" ca="1" si="16"/>
        <v>Uppsala län</v>
      </c>
      <c r="AA108" s="382" t="str">
        <f t="shared" ca="1" si="16"/>
        <v>Värmlands län</v>
      </c>
      <c r="AB108" s="382" t="str">
        <f t="shared" ca="1" si="16"/>
        <v>Västerbottens län</v>
      </c>
      <c r="AC108" s="382" t="str">
        <f t="shared" ca="1" si="16"/>
        <v>Västernorrlands län</v>
      </c>
      <c r="AD108" s="201"/>
    </row>
    <row r="109" spans="3:42" x14ac:dyDescent="0.25">
      <c r="C109" s="382" t="s">
        <v>194</v>
      </c>
      <c r="E109" s="382" t="s">
        <v>604</v>
      </c>
      <c r="F109" s="382" t="s">
        <v>605</v>
      </c>
      <c r="G109" s="382" t="s">
        <v>606</v>
      </c>
      <c r="H109" s="382" t="s">
        <v>607</v>
      </c>
      <c r="I109" s="382" t="s">
        <v>608</v>
      </c>
      <c r="J109" s="382" t="s">
        <v>609</v>
      </c>
      <c r="K109" s="382" t="s">
        <v>610</v>
      </c>
      <c r="L109" s="382" t="s">
        <v>611</v>
      </c>
      <c r="M109" s="382" t="s">
        <v>612</v>
      </c>
      <c r="N109" s="382" t="s">
        <v>613</v>
      </c>
      <c r="O109" s="382" t="s">
        <v>614</v>
      </c>
      <c r="P109" s="382" t="s">
        <v>615</v>
      </c>
      <c r="Q109" s="382" t="s">
        <v>616</v>
      </c>
      <c r="R109" s="382" t="s">
        <v>617</v>
      </c>
      <c r="S109" s="382" t="s">
        <v>618</v>
      </c>
      <c r="T109" s="382" t="s">
        <v>619</v>
      </c>
      <c r="U109" s="382" t="s">
        <v>620</v>
      </c>
      <c r="V109" s="382" t="s">
        <v>621</v>
      </c>
      <c r="W109" s="382" t="s">
        <v>622</v>
      </c>
      <c r="X109" s="382" t="s">
        <v>623</v>
      </c>
      <c r="Y109" s="382" t="s">
        <v>624</v>
      </c>
      <c r="Z109" s="382" t="s">
        <v>625</v>
      </c>
      <c r="AA109" s="382" t="s">
        <v>626</v>
      </c>
      <c r="AB109" s="382" t="s">
        <v>627</v>
      </c>
      <c r="AC109" s="382" t="s">
        <v>628</v>
      </c>
    </row>
    <row r="110" spans="3:42" x14ac:dyDescent="0.25">
      <c r="C110" s="382" t="str">
        <f>IF('1 Spec. - 4. Annan modell'!B301="","",'1 Spec. - 4. Annan modell'!B301)</f>
        <v>Välj Vara</v>
      </c>
      <c r="E110" s="382" t="s">
        <v>629</v>
      </c>
      <c r="F110" s="382" t="s">
        <v>630</v>
      </c>
      <c r="G110" s="382" t="s">
        <v>631</v>
      </c>
      <c r="H110" s="382" t="s">
        <v>632</v>
      </c>
      <c r="I110" s="382" t="s">
        <v>633</v>
      </c>
      <c r="J110" s="382" t="s">
        <v>634</v>
      </c>
      <c r="K110" s="382" t="s">
        <v>635</v>
      </c>
      <c r="L110" s="382" t="s">
        <v>636</v>
      </c>
      <c r="M110" s="382" t="s">
        <v>637</v>
      </c>
      <c r="N110" s="382" t="s">
        <v>638</v>
      </c>
      <c r="O110" s="382" t="s">
        <v>639</v>
      </c>
      <c r="P110" s="382" t="s">
        <v>640</v>
      </c>
      <c r="Q110" s="382" t="s">
        <v>641</v>
      </c>
      <c r="R110" s="382" t="s">
        <v>642</v>
      </c>
      <c r="S110" s="382" t="s">
        <v>643</v>
      </c>
      <c r="T110" s="382" t="s">
        <v>644</v>
      </c>
      <c r="U110" s="382" t="s">
        <v>645</v>
      </c>
      <c r="V110" s="382" t="s">
        <v>646</v>
      </c>
      <c r="W110" s="382" t="s">
        <v>647</v>
      </c>
      <c r="X110" s="382" t="s">
        <v>648</v>
      </c>
      <c r="Y110" s="382" t="s">
        <v>649</v>
      </c>
      <c r="Z110" s="382" t="s">
        <v>650</v>
      </c>
      <c r="AA110" s="382" t="s">
        <v>651</v>
      </c>
      <c r="AB110" s="382" t="s">
        <v>652</v>
      </c>
      <c r="AC110" s="382" t="s">
        <v>653</v>
      </c>
    </row>
    <row r="111" spans="3:42" x14ac:dyDescent="0.25">
      <c r="C111" s="382" t="str">
        <f>IF('1 Spec. - 4. Annan modell'!B302="","",'1 Spec. - 4. Annan modell'!B302)</f>
        <v>Välj Vara</v>
      </c>
      <c r="E111" s="382" t="s">
        <v>654</v>
      </c>
      <c r="F111" s="382" t="s">
        <v>655</v>
      </c>
      <c r="G111" s="382" t="s">
        <v>656</v>
      </c>
      <c r="H111" s="382" t="s">
        <v>657</v>
      </c>
      <c r="I111" s="382" t="s">
        <v>658</v>
      </c>
      <c r="J111" s="382" t="s">
        <v>659</v>
      </c>
      <c r="K111" s="382" t="s">
        <v>660</v>
      </c>
      <c r="L111" s="382" t="s">
        <v>661</v>
      </c>
      <c r="M111" s="382" t="s">
        <v>662</v>
      </c>
      <c r="N111" s="382" t="s">
        <v>663</v>
      </c>
      <c r="O111" s="382" t="s">
        <v>664</v>
      </c>
      <c r="P111" s="382" t="s">
        <v>665</v>
      </c>
      <c r="Q111" s="382" t="s">
        <v>666</v>
      </c>
      <c r="R111" s="382" t="s">
        <v>667</v>
      </c>
      <c r="S111" s="382" t="s">
        <v>668</v>
      </c>
      <c r="T111" s="382" t="s">
        <v>669</v>
      </c>
      <c r="U111" s="382" t="s">
        <v>670</v>
      </c>
      <c r="V111" s="382" t="s">
        <v>671</v>
      </c>
      <c r="W111" s="382" t="s">
        <v>672</v>
      </c>
      <c r="X111" s="382" t="s">
        <v>673</v>
      </c>
      <c r="Y111" s="382" t="s">
        <v>674</v>
      </c>
      <c r="Z111" s="382" t="s">
        <v>675</v>
      </c>
      <c r="AA111" s="382" t="s">
        <v>676</v>
      </c>
      <c r="AB111" s="382" t="s">
        <v>677</v>
      </c>
      <c r="AC111" s="382" t="s">
        <v>678</v>
      </c>
    </row>
    <row r="112" spans="3:42" x14ac:dyDescent="0.25">
      <c r="C112" s="382" t="str">
        <f>IF('1 Spec. - 4. Annan modell'!B303="","",'1 Spec. - 4. Annan modell'!B303)</f>
        <v>Välj Vara</v>
      </c>
      <c r="E112" s="382" t="s">
        <v>679</v>
      </c>
      <c r="F112" s="382" t="s">
        <v>680</v>
      </c>
      <c r="G112" s="382" t="s">
        <v>681</v>
      </c>
      <c r="H112" s="382" t="s">
        <v>682</v>
      </c>
      <c r="I112" s="382" t="s">
        <v>683</v>
      </c>
      <c r="J112" s="382" t="s">
        <v>684</v>
      </c>
      <c r="K112" s="382" t="s">
        <v>685</v>
      </c>
      <c r="L112" s="382" t="s">
        <v>686</v>
      </c>
      <c r="M112" s="382" t="s">
        <v>687</v>
      </c>
      <c r="N112" s="382" t="s">
        <v>688</v>
      </c>
      <c r="O112" s="382" t="s">
        <v>689</v>
      </c>
      <c r="P112" s="382" t="s">
        <v>690</v>
      </c>
      <c r="Q112" s="382" t="s">
        <v>691</v>
      </c>
      <c r="R112" s="382" t="s">
        <v>692</v>
      </c>
      <c r="S112" s="382" t="s">
        <v>693</v>
      </c>
      <c r="T112" s="382" t="s">
        <v>694</v>
      </c>
      <c r="U112" s="382" t="s">
        <v>695</v>
      </c>
      <c r="V112" s="382" t="s">
        <v>696</v>
      </c>
      <c r="W112" s="382" t="s">
        <v>697</v>
      </c>
      <c r="X112" s="382" t="s">
        <v>698</v>
      </c>
      <c r="Y112" s="382" t="s">
        <v>699</v>
      </c>
      <c r="Z112" s="382" t="s">
        <v>700</v>
      </c>
      <c r="AA112" s="382" t="s">
        <v>701</v>
      </c>
      <c r="AB112" s="382" t="s">
        <v>702</v>
      </c>
      <c r="AC112" s="382" t="s">
        <v>703</v>
      </c>
    </row>
    <row r="113" spans="3:29" x14ac:dyDescent="0.25">
      <c r="C113" s="382" t="str">
        <f>IF('1 Spec. - 4. Annan modell'!B304="","",'1 Spec. - 4. Annan modell'!B304)</f>
        <v>Välj Vara</v>
      </c>
      <c r="E113" s="382" t="s">
        <v>704</v>
      </c>
      <c r="F113" s="382" t="s">
        <v>705</v>
      </c>
      <c r="G113" s="382" t="s">
        <v>706</v>
      </c>
      <c r="H113" s="382" t="s">
        <v>707</v>
      </c>
      <c r="I113" s="382" t="s">
        <v>708</v>
      </c>
      <c r="J113" s="382" t="s">
        <v>709</v>
      </c>
      <c r="K113" s="382" t="s">
        <v>710</v>
      </c>
      <c r="L113" s="382" t="s">
        <v>711</v>
      </c>
      <c r="M113" s="382" t="s">
        <v>712</v>
      </c>
      <c r="N113" s="382" t="s">
        <v>713</v>
      </c>
      <c r="O113" s="382" t="s">
        <v>714</v>
      </c>
      <c r="P113" s="382" t="s">
        <v>715</v>
      </c>
      <c r="Q113" s="382" t="s">
        <v>716</v>
      </c>
      <c r="R113" s="382" t="s">
        <v>717</v>
      </c>
      <c r="S113" s="382" t="s">
        <v>718</v>
      </c>
      <c r="T113" s="382" t="s">
        <v>719</v>
      </c>
      <c r="U113" s="382" t="s">
        <v>720</v>
      </c>
      <c r="V113" s="382" t="s">
        <v>721</v>
      </c>
      <c r="W113" s="382" t="s">
        <v>722</v>
      </c>
      <c r="X113" s="382" t="s">
        <v>723</v>
      </c>
      <c r="Y113" s="382" t="s">
        <v>724</v>
      </c>
      <c r="Z113" s="382" t="s">
        <v>725</v>
      </c>
      <c r="AA113" s="382" t="s">
        <v>726</v>
      </c>
      <c r="AB113" s="382" t="s">
        <v>727</v>
      </c>
      <c r="AC113" s="382" t="s">
        <v>728</v>
      </c>
    </row>
    <row r="114" spans="3:29" x14ac:dyDescent="0.25">
      <c r="C114" s="382" t="str">
        <f>IF('1 Spec. - 4. Annan modell'!B305="","",'1 Spec. - 4. Annan modell'!B305)</f>
        <v>Välj Vara</v>
      </c>
      <c r="E114" s="382" t="s">
        <v>729</v>
      </c>
      <c r="F114" s="382" t="s">
        <v>730</v>
      </c>
      <c r="G114" s="382" t="s">
        <v>731</v>
      </c>
      <c r="H114" s="382" t="s">
        <v>732</v>
      </c>
      <c r="I114" s="382" t="s">
        <v>733</v>
      </c>
      <c r="J114" s="382" t="s">
        <v>734</v>
      </c>
      <c r="K114" s="382" t="s">
        <v>735</v>
      </c>
      <c r="L114" s="382" t="s">
        <v>736</v>
      </c>
      <c r="M114" s="382" t="s">
        <v>737</v>
      </c>
      <c r="N114" s="382" t="s">
        <v>738</v>
      </c>
      <c r="O114" s="382" t="s">
        <v>739</v>
      </c>
      <c r="P114" s="382" t="s">
        <v>740</v>
      </c>
      <c r="Q114" s="382" t="s">
        <v>741</v>
      </c>
      <c r="R114" s="382" t="s">
        <v>742</v>
      </c>
      <c r="S114" s="382" t="s">
        <v>743</v>
      </c>
      <c r="T114" s="382" t="s">
        <v>744</v>
      </c>
      <c r="U114" s="382" t="s">
        <v>745</v>
      </c>
      <c r="V114" s="382" t="s">
        <v>746</v>
      </c>
      <c r="W114" s="382" t="s">
        <v>747</v>
      </c>
      <c r="X114" s="382" t="s">
        <v>748</v>
      </c>
      <c r="Y114" s="382" t="s">
        <v>749</v>
      </c>
      <c r="Z114" s="382" t="s">
        <v>750</v>
      </c>
      <c r="AA114" s="382" t="s">
        <v>751</v>
      </c>
      <c r="AB114" s="382" t="s">
        <v>752</v>
      </c>
      <c r="AC114" s="382" t="s">
        <v>753</v>
      </c>
    </row>
    <row r="115" spans="3:29" x14ac:dyDescent="0.25">
      <c r="C115" s="382" t="str">
        <f>IF('1 Spec. - 4. Annan modell'!B331="","",'1 Spec. - 4. Annan modell'!B331)</f>
        <v>Välj Vara</v>
      </c>
      <c r="E115" s="382" t="s">
        <v>754</v>
      </c>
      <c r="F115" s="382" t="s">
        <v>755</v>
      </c>
      <c r="G115" s="382" t="s">
        <v>756</v>
      </c>
      <c r="H115" s="382" t="s">
        <v>757</v>
      </c>
      <c r="I115" s="382" t="s">
        <v>758</v>
      </c>
      <c r="J115" s="382" t="s">
        <v>759</v>
      </c>
      <c r="K115" s="382" t="s">
        <v>760</v>
      </c>
      <c r="L115" s="382" t="s">
        <v>761</v>
      </c>
      <c r="M115" s="382" t="s">
        <v>762</v>
      </c>
      <c r="N115" s="382" t="s">
        <v>763</v>
      </c>
      <c r="O115" s="382" t="s">
        <v>764</v>
      </c>
      <c r="P115" s="382" t="s">
        <v>765</v>
      </c>
      <c r="Q115" s="382" t="s">
        <v>766</v>
      </c>
      <c r="R115" s="382" t="s">
        <v>767</v>
      </c>
      <c r="S115" s="382" t="s">
        <v>768</v>
      </c>
      <c r="T115" s="382" t="s">
        <v>769</v>
      </c>
      <c r="U115" s="382" t="s">
        <v>770</v>
      </c>
      <c r="V115" s="382" t="s">
        <v>771</v>
      </c>
      <c r="W115" s="382" t="s">
        <v>772</v>
      </c>
      <c r="X115" s="382" t="s">
        <v>773</v>
      </c>
      <c r="Y115" s="382" t="s">
        <v>774</v>
      </c>
      <c r="Z115" s="382" t="s">
        <v>775</v>
      </c>
      <c r="AA115" s="382" t="s">
        <v>776</v>
      </c>
      <c r="AB115" s="382" t="s">
        <v>777</v>
      </c>
      <c r="AC115" s="382" t="s">
        <v>778</v>
      </c>
    </row>
    <row r="116" spans="3:29" x14ac:dyDescent="0.25">
      <c r="C116" s="382" t="str">
        <f>IF('1 Spec. - 4. Annan modell'!B332="","",'1 Spec. - 4. Annan modell'!B332)</f>
        <v>Välj Vara</v>
      </c>
      <c r="E116" s="382" t="s">
        <v>779</v>
      </c>
      <c r="F116" s="382" t="s">
        <v>780</v>
      </c>
      <c r="G116" s="382" t="s">
        <v>781</v>
      </c>
      <c r="H116" s="382" t="s">
        <v>782</v>
      </c>
      <c r="I116" s="382" t="s">
        <v>783</v>
      </c>
      <c r="J116" s="382" t="s">
        <v>784</v>
      </c>
      <c r="K116" s="382" t="s">
        <v>785</v>
      </c>
      <c r="L116" s="382" t="s">
        <v>786</v>
      </c>
      <c r="M116" s="382" t="s">
        <v>787</v>
      </c>
      <c r="N116" s="382" t="s">
        <v>788</v>
      </c>
      <c r="O116" s="382" t="s">
        <v>789</v>
      </c>
      <c r="P116" s="382" t="s">
        <v>790</v>
      </c>
      <c r="Q116" s="382" t="s">
        <v>791</v>
      </c>
      <c r="R116" s="382" t="s">
        <v>792</v>
      </c>
      <c r="S116" s="382" t="s">
        <v>793</v>
      </c>
      <c r="T116" s="382" t="s">
        <v>794</v>
      </c>
      <c r="U116" s="382" t="s">
        <v>795</v>
      </c>
      <c r="V116" s="382" t="s">
        <v>796</v>
      </c>
      <c r="W116" s="382" t="s">
        <v>797</v>
      </c>
      <c r="X116" s="382" t="s">
        <v>798</v>
      </c>
      <c r="Y116" s="382" t="s">
        <v>799</v>
      </c>
      <c r="Z116" s="382" t="s">
        <v>800</v>
      </c>
      <c r="AA116" s="382" t="s">
        <v>801</v>
      </c>
      <c r="AB116" s="382" t="s">
        <v>802</v>
      </c>
      <c r="AC116" s="382" t="s">
        <v>803</v>
      </c>
    </row>
    <row r="117" spans="3:29" x14ac:dyDescent="0.25">
      <c r="C117" s="382" t="str">
        <f>IF('1 Spec. - 4. Annan modell'!B333="","",'1 Spec. - 4. Annan modell'!B333)</f>
        <v>Välj Vara</v>
      </c>
      <c r="E117" s="382" t="s">
        <v>804</v>
      </c>
      <c r="F117" s="382" t="s">
        <v>805</v>
      </c>
      <c r="G117" s="382" t="s">
        <v>806</v>
      </c>
      <c r="H117" s="382" t="s">
        <v>807</v>
      </c>
      <c r="I117" s="382" t="s">
        <v>808</v>
      </c>
      <c r="J117" s="382" t="s">
        <v>809</v>
      </c>
      <c r="K117" s="382" t="s">
        <v>810</v>
      </c>
      <c r="L117" s="382" t="s">
        <v>811</v>
      </c>
      <c r="M117" s="382" t="s">
        <v>812</v>
      </c>
      <c r="N117" s="382" t="s">
        <v>813</v>
      </c>
      <c r="O117" s="382" t="s">
        <v>814</v>
      </c>
      <c r="P117" s="382" t="s">
        <v>815</v>
      </c>
      <c r="Q117" s="382" t="s">
        <v>816</v>
      </c>
      <c r="R117" s="382" t="s">
        <v>817</v>
      </c>
      <c r="S117" s="382" t="s">
        <v>818</v>
      </c>
      <c r="T117" s="382" t="s">
        <v>819</v>
      </c>
      <c r="U117" s="382" t="s">
        <v>820</v>
      </c>
      <c r="V117" s="382" t="s">
        <v>821</v>
      </c>
      <c r="W117" s="382" t="s">
        <v>822</v>
      </c>
      <c r="X117" s="382" t="s">
        <v>823</v>
      </c>
      <c r="Y117" s="382" t="s">
        <v>824</v>
      </c>
      <c r="Z117" s="382" t="s">
        <v>825</v>
      </c>
      <c r="AA117" s="382" t="s">
        <v>826</v>
      </c>
      <c r="AB117" s="382" t="s">
        <v>827</v>
      </c>
      <c r="AC117" s="382" t="s">
        <v>828</v>
      </c>
    </row>
    <row r="118" spans="3:29" ht="13" thickBot="1" x14ac:dyDescent="0.3">
      <c r="C118" s="382" t="str">
        <f>IF('1 Spec. - 4. Annan modell'!B334="","",'1 Spec. - 4. Annan modell'!B334)</f>
        <v>Välj Vara</v>
      </c>
      <c r="Z118" s="202"/>
      <c r="AA118" s="202"/>
    </row>
    <row r="119" spans="3:29" x14ac:dyDescent="0.25">
      <c r="C119" s="382" t="str">
        <f>IF('1 Spec. - 4. Annan modell'!B335="","",'1 Spec. - 4. Annan modell'!B335)</f>
        <v>Välj Vara</v>
      </c>
      <c r="E119" s="124" t="str">
        <f t="shared" ref="E119:X119" ca="1" si="17">IFERROR(RIGHT(INDIRECT("C"&amp;E120),LEN(INDIRECT("C"&amp;E120))-6),"")</f>
        <v/>
      </c>
      <c r="F119" s="124" t="str">
        <f t="shared" ca="1" si="17"/>
        <v/>
      </c>
      <c r="G119" s="124" t="str">
        <f t="shared" ca="1" si="17"/>
        <v/>
      </c>
      <c r="H119" s="124" t="str">
        <f t="shared" ca="1" si="17"/>
        <v/>
      </c>
      <c r="I119" s="124" t="str">
        <f t="shared" ca="1" si="17"/>
        <v/>
      </c>
      <c r="J119" s="124" t="str">
        <f t="shared" ca="1" si="17"/>
        <v/>
      </c>
      <c r="K119" s="124" t="str">
        <f t="shared" ca="1" si="17"/>
        <v>cTjnstr</v>
      </c>
      <c r="L119" s="124" t="str">
        <f t="shared" ca="1" si="17"/>
        <v>ara</v>
      </c>
      <c r="M119" s="124" t="str">
        <f t="shared" ca="1" si="17"/>
        <v>ara</v>
      </c>
      <c r="N119" s="124" t="str">
        <f t="shared" ca="1" si="17"/>
        <v>ara</v>
      </c>
      <c r="O119" s="124" t="str">
        <f t="shared" ca="1" si="17"/>
        <v>ara</v>
      </c>
      <c r="P119" s="124" t="str">
        <f t="shared" ca="1" si="17"/>
        <v>ara</v>
      </c>
      <c r="Q119" s="124" t="str">
        <f t="shared" ca="1" si="17"/>
        <v>ara</v>
      </c>
      <c r="R119" s="124" t="str">
        <f t="shared" ca="1" si="17"/>
        <v>ara</v>
      </c>
      <c r="S119" s="124" t="str">
        <f t="shared" ca="1" si="17"/>
        <v>ara</v>
      </c>
      <c r="T119" s="124" t="str">
        <f t="shared" ca="1" si="17"/>
        <v>ara</v>
      </c>
      <c r="U119" s="124" t="str">
        <f t="shared" ca="1" si="17"/>
        <v>ara</v>
      </c>
      <c r="V119" s="124" t="str">
        <f t="shared" ca="1" si="17"/>
        <v>ara</v>
      </c>
      <c r="W119" s="124" t="str">
        <f t="shared" ca="1" si="17"/>
        <v>ara</v>
      </c>
      <c r="X119" s="124" t="str">
        <f t="shared" ca="1" si="17"/>
        <v>ara</v>
      </c>
      <c r="Y119" s="203"/>
    </row>
    <row r="120" spans="3:29" x14ac:dyDescent="0.25">
      <c r="C120" s="382" t="str">
        <f>IF('1 Spec. - 4. Annan modell'!B336="","",'1 Spec. - 4. Annan modell'!B336)</f>
        <v>Välj Vara</v>
      </c>
      <c r="E120" s="382">
        <v>102</v>
      </c>
      <c r="F120" s="382">
        <f>E120+1</f>
        <v>103</v>
      </c>
      <c r="G120" s="382">
        <f t="shared" ref="G120:Y120" si="18">F120+1</f>
        <v>104</v>
      </c>
      <c r="H120" s="382">
        <f t="shared" si="18"/>
        <v>105</v>
      </c>
      <c r="I120" s="382">
        <f t="shared" si="18"/>
        <v>106</v>
      </c>
      <c r="J120" s="382">
        <f t="shared" si="18"/>
        <v>107</v>
      </c>
      <c r="K120" s="382">
        <f t="shared" si="18"/>
        <v>108</v>
      </c>
      <c r="L120" s="382">
        <f t="shared" si="18"/>
        <v>109</v>
      </c>
      <c r="M120" s="382">
        <f t="shared" si="18"/>
        <v>110</v>
      </c>
      <c r="N120" s="382">
        <f t="shared" si="18"/>
        <v>111</v>
      </c>
      <c r="O120" s="382">
        <f t="shared" si="18"/>
        <v>112</v>
      </c>
      <c r="P120" s="382">
        <f t="shared" si="18"/>
        <v>113</v>
      </c>
      <c r="Q120" s="382">
        <f t="shared" si="18"/>
        <v>114</v>
      </c>
      <c r="R120" s="382">
        <f t="shared" si="18"/>
        <v>115</v>
      </c>
      <c r="S120" s="382">
        <f t="shared" si="18"/>
        <v>116</v>
      </c>
      <c r="T120" s="382">
        <f t="shared" si="18"/>
        <v>117</v>
      </c>
      <c r="U120" s="382">
        <f t="shared" si="18"/>
        <v>118</v>
      </c>
      <c r="V120" s="382">
        <f t="shared" si="18"/>
        <v>119</v>
      </c>
      <c r="W120" s="382">
        <f t="shared" si="18"/>
        <v>120</v>
      </c>
      <c r="X120" s="382">
        <f t="shared" si="18"/>
        <v>121</v>
      </c>
      <c r="Y120" s="382">
        <f t="shared" si="18"/>
        <v>122</v>
      </c>
    </row>
    <row r="121" spans="3:29" ht="13" thickBot="1" x14ac:dyDescent="0.3">
      <c r="C121" s="382" t="str">
        <f>IF('1 Spec. - 4. Annan modell'!B382="","",'1 Spec. - 4. Annan modell'!B382)</f>
        <v>Välj Vara</v>
      </c>
      <c r="E121" s="1" t="s">
        <v>829</v>
      </c>
      <c r="F121" s="1" t="s">
        <v>830</v>
      </c>
      <c r="G121" s="1" t="s">
        <v>831</v>
      </c>
      <c r="H121" s="1" t="s">
        <v>832</v>
      </c>
      <c r="I121" s="1" t="s">
        <v>833</v>
      </c>
      <c r="J121" s="1" t="s">
        <v>834</v>
      </c>
      <c r="K121" s="1" t="s">
        <v>835</v>
      </c>
      <c r="L121" s="1" t="s">
        <v>836</v>
      </c>
      <c r="M121" s="1" t="s">
        <v>837</v>
      </c>
      <c r="N121" s="1" t="s">
        <v>838</v>
      </c>
      <c r="O121" s="1" t="s">
        <v>839</v>
      </c>
      <c r="P121" s="1" t="s">
        <v>840</v>
      </c>
      <c r="Q121" s="1" t="s">
        <v>841</v>
      </c>
      <c r="R121" s="1" t="s">
        <v>842</v>
      </c>
      <c r="S121" s="1" t="s">
        <v>843</v>
      </c>
      <c r="T121" s="1" t="s">
        <v>844</v>
      </c>
      <c r="U121" s="1" t="s">
        <v>845</v>
      </c>
      <c r="V121" s="1" t="s">
        <v>846</v>
      </c>
      <c r="W121" s="1" t="s">
        <v>847</v>
      </c>
      <c r="X121" s="1" t="s">
        <v>848</v>
      </c>
    </row>
    <row r="122" spans="3:29" x14ac:dyDescent="0.25">
      <c r="C122" s="382" t="str">
        <f>IF('1 Spec. - 4. Annan modell'!B383="","",'1 Spec. - 4. Annan modell'!B383)</f>
        <v>Välj Vara</v>
      </c>
      <c r="E122" s="190" t="str">
        <f ca="1">IFERROR(INDEX($E109:$AC109,MATCH(E$119,$E$108:$AC$108,0)),"")</f>
        <v>Delområde 1/Vara/Tjanst 1/Krav1</v>
      </c>
      <c r="F122" s="190" t="str">
        <f t="shared" ref="F122:X130" ca="1" si="19">IFERROR(INDEX($E109:$AC109,MATCH(F$119,$E$108:$AC$108,0)),"")</f>
        <v>Delområde 1/Vara/Tjanst 1/Krav1</v>
      </c>
      <c r="G122" s="190" t="str">
        <f t="shared" ca="1" si="19"/>
        <v>Delområde 1/Vara/Tjanst 1/Krav1</v>
      </c>
      <c r="H122" s="190" t="str">
        <f t="shared" ca="1" si="19"/>
        <v>Delområde 1/Vara/Tjanst 1/Krav1</v>
      </c>
      <c r="I122" s="190" t="str">
        <f t="shared" ca="1" si="19"/>
        <v>Delområde 1/Vara/Tjanst 1/Krav1</v>
      </c>
      <c r="J122" s="190" t="str">
        <f t="shared" ca="1" si="19"/>
        <v>Delområde 1/Vara/Tjanst 1/Krav1</v>
      </c>
      <c r="K122" s="190" t="str">
        <f t="shared" ca="1" si="19"/>
        <v/>
      </c>
      <c r="L122" s="190" t="str">
        <f t="shared" ca="1" si="19"/>
        <v/>
      </c>
      <c r="M122" s="190" t="str">
        <f t="shared" ca="1" si="19"/>
        <v/>
      </c>
      <c r="N122" s="190" t="str">
        <f t="shared" ca="1" si="19"/>
        <v/>
      </c>
      <c r="O122" s="190" t="str">
        <f t="shared" ca="1" si="19"/>
        <v/>
      </c>
      <c r="P122" s="190" t="str">
        <f t="shared" ca="1" si="19"/>
        <v/>
      </c>
      <c r="Q122" s="190" t="str">
        <f t="shared" ca="1" si="19"/>
        <v/>
      </c>
      <c r="R122" s="190" t="str">
        <f t="shared" ca="1" si="19"/>
        <v/>
      </c>
      <c r="S122" s="190" t="str">
        <f t="shared" ca="1" si="19"/>
        <v/>
      </c>
      <c r="T122" s="190" t="str">
        <f t="shared" ca="1" si="19"/>
        <v/>
      </c>
      <c r="U122" s="190" t="str">
        <f t="shared" ca="1" si="19"/>
        <v/>
      </c>
      <c r="V122" s="190" t="str">
        <f t="shared" ca="1" si="19"/>
        <v/>
      </c>
      <c r="W122" s="190" t="str">
        <f t="shared" ca="1" si="19"/>
        <v/>
      </c>
      <c r="X122" s="190" t="str">
        <f t="shared" ca="1" si="19"/>
        <v/>
      </c>
      <c r="Y122" s="124" t="str">
        <f t="shared" ref="Y122" ca="1" si="20">IFERROR(RIGHT(INDIRECT("C"&amp;Y120),LEN(INDIRECT("C"&amp;Y120))-6),"")</f>
        <v>ara</v>
      </c>
    </row>
    <row r="123" spans="3:29" x14ac:dyDescent="0.25">
      <c r="C123" s="382" t="str">
        <f>IF('1 Spec. - 4. Annan modell'!B384="","",'1 Spec. - 4. Annan modell'!B384)</f>
        <v>Välj Vara</v>
      </c>
      <c r="E123" s="190" t="str">
        <f t="shared" ref="E123:T130" ca="1" si="21">IFERROR(INDEX($E110:$AC110,MATCH(E$119,$E$108:$AC$108,0)),"")</f>
        <v>Delområde 1/Vara/Tjanst 1/Krav2</v>
      </c>
      <c r="F123" s="190" t="str">
        <f t="shared" ca="1" si="21"/>
        <v>Delområde 1/Vara/Tjanst 1/Krav2</v>
      </c>
      <c r="G123" s="190" t="str">
        <f t="shared" ca="1" si="21"/>
        <v>Delområde 1/Vara/Tjanst 1/Krav2</v>
      </c>
      <c r="H123" s="190" t="str">
        <f t="shared" ca="1" si="21"/>
        <v>Delområde 1/Vara/Tjanst 1/Krav2</v>
      </c>
      <c r="I123" s="190" t="str">
        <f t="shared" ca="1" si="21"/>
        <v>Delområde 1/Vara/Tjanst 1/Krav2</v>
      </c>
      <c r="J123" s="190" t="str">
        <f t="shared" ca="1" si="21"/>
        <v>Delområde 1/Vara/Tjanst 1/Krav2</v>
      </c>
      <c r="K123" s="190" t="str">
        <f t="shared" ca="1" si="21"/>
        <v/>
      </c>
      <c r="L123" s="190" t="str">
        <f t="shared" ca="1" si="21"/>
        <v/>
      </c>
      <c r="M123" s="190" t="str">
        <f t="shared" ca="1" si="21"/>
        <v/>
      </c>
      <c r="N123" s="190" t="str">
        <f t="shared" ca="1" si="21"/>
        <v/>
      </c>
      <c r="O123" s="190" t="str">
        <f t="shared" ca="1" si="21"/>
        <v/>
      </c>
      <c r="P123" s="190" t="str">
        <f t="shared" ca="1" si="21"/>
        <v/>
      </c>
      <c r="Q123" s="190" t="str">
        <f t="shared" ca="1" si="21"/>
        <v/>
      </c>
      <c r="R123" s="190" t="str">
        <f t="shared" ca="1" si="21"/>
        <v/>
      </c>
      <c r="S123" s="190" t="str">
        <f t="shared" ca="1" si="21"/>
        <v/>
      </c>
      <c r="T123" s="190" t="str">
        <f t="shared" ca="1" si="21"/>
        <v/>
      </c>
      <c r="U123" s="190" t="str">
        <f t="shared" ca="1" si="19"/>
        <v/>
      </c>
      <c r="V123" s="190" t="str">
        <f t="shared" ca="1" si="19"/>
        <v/>
      </c>
      <c r="W123" s="190" t="str">
        <f t="shared" ca="1" si="19"/>
        <v/>
      </c>
      <c r="X123" s="190" t="str">
        <f t="shared" ca="1" si="19"/>
        <v/>
      </c>
    </row>
    <row r="124" spans="3:29" x14ac:dyDescent="0.25">
      <c r="C124" s="382" t="str">
        <f>IF('1 Spec. - 4. Annan modell'!B385="","",'1 Spec. - 4. Annan modell'!B385)</f>
        <v>Välj Vara</v>
      </c>
      <c r="E124" s="190" t="str">
        <f t="shared" ca="1" si="21"/>
        <v>Delområde 1/Vara/Tjanst 1/Krav3</v>
      </c>
      <c r="F124" s="190" t="str">
        <f t="shared" ca="1" si="19"/>
        <v>Delområde 1/Vara/Tjanst 1/Krav3</v>
      </c>
      <c r="G124" s="190" t="str">
        <f t="shared" ca="1" si="19"/>
        <v>Delområde 1/Vara/Tjanst 1/Krav3</v>
      </c>
      <c r="H124" s="190" t="str">
        <f t="shared" ca="1" si="19"/>
        <v>Delområde 1/Vara/Tjanst 1/Krav3</v>
      </c>
      <c r="I124" s="190" t="str">
        <f t="shared" ca="1" si="19"/>
        <v>Delområde 1/Vara/Tjanst 1/Krav3</v>
      </c>
      <c r="J124" s="190" t="str">
        <f t="shared" ca="1" si="19"/>
        <v>Delområde 1/Vara/Tjanst 1/Krav3</v>
      </c>
      <c r="K124" s="190" t="str">
        <f t="shared" ca="1" si="19"/>
        <v/>
      </c>
      <c r="L124" s="190" t="str">
        <f t="shared" ca="1" si="19"/>
        <v/>
      </c>
      <c r="M124" s="190" t="str">
        <f t="shared" ca="1" si="19"/>
        <v/>
      </c>
      <c r="N124" s="190" t="str">
        <f t="shared" ca="1" si="19"/>
        <v/>
      </c>
      <c r="O124" s="190" t="str">
        <f t="shared" ca="1" si="19"/>
        <v/>
      </c>
      <c r="P124" s="190" t="str">
        <f t="shared" ca="1" si="19"/>
        <v/>
      </c>
      <c r="Q124" s="190" t="str">
        <f t="shared" ca="1" si="19"/>
        <v/>
      </c>
      <c r="R124" s="190" t="str">
        <f t="shared" ca="1" si="19"/>
        <v/>
      </c>
      <c r="S124" s="190" t="str">
        <f t="shared" ca="1" si="19"/>
        <v/>
      </c>
      <c r="T124" s="190" t="str">
        <f t="shared" ca="1" si="19"/>
        <v/>
      </c>
      <c r="U124" s="190" t="str">
        <f t="shared" ca="1" si="19"/>
        <v/>
      </c>
      <c r="V124" s="190" t="str">
        <f t="shared" ca="1" si="19"/>
        <v/>
      </c>
      <c r="W124" s="190" t="str">
        <f t="shared" ca="1" si="19"/>
        <v/>
      </c>
      <c r="X124" s="190" t="str">
        <f t="shared" ca="1" si="19"/>
        <v/>
      </c>
    </row>
    <row r="125" spans="3:29" x14ac:dyDescent="0.25">
      <c r="C125" s="382" t="str">
        <f>IF('1 Spec. - 4. Annan modell'!B386="","",'1 Spec. - 4. Annan modell'!B386)</f>
        <v>Välj Vara</v>
      </c>
      <c r="E125" s="190" t="str">
        <f t="shared" ca="1" si="21"/>
        <v>Delområde 1/Vara/Tjanst 1/Krav4</v>
      </c>
      <c r="F125" s="190" t="str">
        <f t="shared" ca="1" si="19"/>
        <v>Delområde 1/Vara/Tjanst 1/Krav4</v>
      </c>
      <c r="G125" s="190" t="str">
        <f t="shared" ca="1" si="19"/>
        <v>Delområde 1/Vara/Tjanst 1/Krav4</v>
      </c>
      <c r="H125" s="190" t="str">
        <f t="shared" ca="1" si="19"/>
        <v>Delområde 1/Vara/Tjanst 1/Krav4</v>
      </c>
      <c r="I125" s="190" t="str">
        <f t="shared" ca="1" si="19"/>
        <v>Delområde 1/Vara/Tjanst 1/Krav4</v>
      </c>
      <c r="J125" s="190" t="str">
        <f t="shared" ca="1" si="19"/>
        <v>Delområde 1/Vara/Tjanst 1/Krav4</v>
      </c>
      <c r="K125" s="190" t="s">
        <v>849</v>
      </c>
      <c r="L125" s="190" t="str">
        <f t="shared" ca="1" si="19"/>
        <v/>
      </c>
      <c r="M125" s="190" t="str">
        <f t="shared" ca="1" si="19"/>
        <v/>
      </c>
      <c r="N125" s="190" t="str">
        <f t="shared" ca="1" si="19"/>
        <v/>
      </c>
      <c r="O125" s="190" t="str">
        <f t="shared" ca="1" si="19"/>
        <v/>
      </c>
      <c r="P125" s="190" t="str">
        <f t="shared" ca="1" si="19"/>
        <v/>
      </c>
      <c r="Q125" s="190" t="str">
        <f t="shared" ca="1" si="19"/>
        <v/>
      </c>
      <c r="R125" s="190" t="str">
        <f t="shared" ca="1" si="19"/>
        <v/>
      </c>
      <c r="S125" s="190" t="str">
        <f t="shared" ca="1" si="19"/>
        <v/>
      </c>
      <c r="T125" s="190" t="str">
        <f t="shared" ca="1" si="19"/>
        <v/>
      </c>
      <c r="U125" s="190" t="str">
        <f t="shared" ca="1" si="19"/>
        <v/>
      </c>
      <c r="V125" s="190" t="str">
        <f t="shared" ca="1" si="19"/>
        <v/>
      </c>
      <c r="W125" s="190" t="str">
        <f t="shared" ca="1" si="19"/>
        <v/>
      </c>
      <c r="X125" s="190" t="str">
        <f t="shared" ca="1" si="19"/>
        <v/>
      </c>
    </row>
    <row r="126" spans="3:29" x14ac:dyDescent="0.25">
      <c r="C126" s="382" t="str">
        <f>IF('1 Spec. - 4. Annan modell'!B387="","",'1 Spec. - 4. Annan modell'!B387)</f>
        <v>Välj Vara</v>
      </c>
      <c r="E126" s="190" t="str">
        <f t="shared" ca="1" si="21"/>
        <v>Delområde 1/Vara/Tjanst 1/Krav5</v>
      </c>
      <c r="F126" s="190" t="str">
        <f t="shared" ca="1" si="19"/>
        <v>Delområde 1/Vara/Tjanst 1/Krav5</v>
      </c>
      <c r="G126" s="190" t="str">
        <f t="shared" ca="1" si="19"/>
        <v>Delområde 1/Vara/Tjanst 1/Krav5</v>
      </c>
      <c r="H126" s="190" t="str">
        <f t="shared" ca="1" si="19"/>
        <v>Delområde 1/Vara/Tjanst 1/Krav5</v>
      </c>
      <c r="I126" s="190" t="str">
        <f t="shared" ca="1" si="19"/>
        <v>Delområde 1/Vara/Tjanst 1/Krav5</v>
      </c>
      <c r="J126" s="190" t="str">
        <f t="shared" ca="1" si="19"/>
        <v>Delområde 1/Vara/Tjanst 1/Krav5</v>
      </c>
      <c r="K126" s="190" t="str">
        <f t="shared" ca="1" si="19"/>
        <v/>
      </c>
      <c r="L126" s="190" t="str">
        <f t="shared" ca="1" si="19"/>
        <v/>
      </c>
      <c r="M126" s="190" t="str">
        <f t="shared" ca="1" si="19"/>
        <v/>
      </c>
      <c r="N126" s="190" t="str">
        <f t="shared" ca="1" si="19"/>
        <v/>
      </c>
      <c r="O126" s="190" t="str">
        <f t="shared" ca="1" si="19"/>
        <v/>
      </c>
      <c r="P126" s="190" t="str">
        <f t="shared" ca="1" si="19"/>
        <v/>
      </c>
      <c r="Q126" s="190" t="str">
        <f t="shared" ca="1" si="19"/>
        <v/>
      </c>
      <c r="R126" s="190" t="str">
        <f t="shared" ca="1" si="19"/>
        <v/>
      </c>
      <c r="S126" s="190" t="str">
        <f t="shared" ca="1" si="19"/>
        <v/>
      </c>
      <c r="T126" s="190" t="str">
        <f t="shared" ca="1" si="19"/>
        <v/>
      </c>
      <c r="U126" s="190" t="str">
        <f t="shared" ca="1" si="19"/>
        <v/>
      </c>
      <c r="V126" s="190" t="str">
        <f t="shared" ca="1" si="19"/>
        <v/>
      </c>
      <c r="W126" s="190" t="str">
        <f t="shared" ca="1" si="19"/>
        <v/>
      </c>
      <c r="X126" s="190" t="str">
        <f t="shared" ca="1" si="19"/>
        <v/>
      </c>
    </row>
    <row r="127" spans="3:29" x14ac:dyDescent="0.25">
      <c r="C127" s="382" t="str">
        <f>IF('1 Spec. - 4. Annan modell'!B388="","",'1 Spec. - 4. Annan modell'!B388)</f>
        <v>Välj Vara</v>
      </c>
      <c r="E127" s="190" t="str">
        <f t="shared" ca="1" si="21"/>
        <v>Delområde 1/Vara/Tjanst 1/Krav6</v>
      </c>
      <c r="F127" s="190" t="str">
        <f t="shared" ca="1" si="19"/>
        <v>Delområde 1/Vara/Tjanst 1/Krav6</v>
      </c>
      <c r="G127" s="190" t="str">
        <f t="shared" ca="1" si="19"/>
        <v>Delområde 1/Vara/Tjanst 1/Krav6</v>
      </c>
      <c r="H127" s="190" t="str">
        <f t="shared" ca="1" si="19"/>
        <v>Delområde 1/Vara/Tjanst 1/Krav6</v>
      </c>
      <c r="I127" s="190" t="str">
        <f t="shared" ca="1" si="19"/>
        <v>Delområde 1/Vara/Tjanst 1/Krav6</v>
      </c>
      <c r="J127" s="190" t="str">
        <f t="shared" ca="1" si="19"/>
        <v>Delområde 1/Vara/Tjanst 1/Krav6</v>
      </c>
      <c r="K127" s="190" t="str">
        <f t="shared" ca="1" si="19"/>
        <v/>
      </c>
      <c r="L127" s="190" t="str">
        <f t="shared" ca="1" si="19"/>
        <v/>
      </c>
      <c r="M127" s="190" t="str">
        <f t="shared" ca="1" si="19"/>
        <v/>
      </c>
      <c r="N127" s="190" t="str">
        <f t="shared" ca="1" si="19"/>
        <v/>
      </c>
      <c r="O127" s="190" t="str">
        <f t="shared" ca="1" si="19"/>
        <v/>
      </c>
      <c r="P127" s="190" t="str">
        <f t="shared" ca="1" si="19"/>
        <v/>
      </c>
      <c r="Q127" s="190" t="str">
        <f t="shared" ca="1" si="19"/>
        <v/>
      </c>
      <c r="R127" s="190" t="str">
        <f t="shared" ca="1" si="19"/>
        <v/>
      </c>
      <c r="S127" s="190" t="str">
        <f t="shared" ca="1" si="19"/>
        <v/>
      </c>
      <c r="T127" s="190" t="str">
        <f t="shared" ca="1" si="19"/>
        <v/>
      </c>
      <c r="U127" s="190" t="str">
        <f t="shared" ca="1" si="19"/>
        <v/>
      </c>
      <c r="V127" s="190" t="str">
        <f t="shared" ca="1" si="19"/>
        <v/>
      </c>
      <c r="W127" s="190" t="str">
        <f t="shared" ca="1" si="19"/>
        <v/>
      </c>
      <c r="X127" s="190" t="str">
        <f t="shared" ca="1" si="19"/>
        <v/>
      </c>
    </row>
    <row r="128" spans="3:29" x14ac:dyDescent="0.25">
      <c r="C128" s="382" t="str">
        <f>IF('1 Spec. - 4. Annan modell'!B389="","",'1 Spec. - 4. Annan modell'!B389)</f>
        <v>Välj Vara</v>
      </c>
      <c r="E128" s="190" t="str">
        <f t="shared" ca="1" si="21"/>
        <v>Delområde 1/Vara/Tjanst 1/Krav7</v>
      </c>
      <c r="F128" s="190" t="str">
        <f t="shared" ca="1" si="19"/>
        <v>Delområde 1/Vara/Tjanst 1/Krav7</v>
      </c>
      <c r="G128" s="190" t="str">
        <f t="shared" ca="1" si="19"/>
        <v>Delområde 1/Vara/Tjanst 1/Krav7</v>
      </c>
      <c r="H128" s="190" t="str">
        <f t="shared" ca="1" si="19"/>
        <v>Delområde 1/Vara/Tjanst 1/Krav7</v>
      </c>
      <c r="I128" s="190" t="str">
        <f t="shared" ca="1" si="19"/>
        <v>Delområde 1/Vara/Tjanst 1/Krav7</v>
      </c>
      <c r="J128" s="190" t="str">
        <f t="shared" ca="1" si="19"/>
        <v>Delområde 1/Vara/Tjanst 1/Krav7</v>
      </c>
      <c r="K128" s="190" t="str">
        <f t="shared" ca="1" si="19"/>
        <v/>
      </c>
      <c r="L128" s="190" t="str">
        <f t="shared" ca="1" si="19"/>
        <v/>
      </c>
      <c r="M128" s="190" t="str">
        <f t="shared" ca="1" si="19"/>
        <v/>
      </c>
      <c r="N128" s="190" t="str">
        <f t="shared" ca="1" si="19"/>
        <v/>
      </c>
      <c r="O128" s="190" t="str">
        <f t="shared" ca="1" si="19"/>
        <v/>
      </c>
      <c r="P128" s="190" t="str">
        <f t="shared" ca="1" si="19"/>
        <v/>
      </c>
      <c r="Q128" s="190" t="str">
        <f t="shared" ca="1" si="19"/>
        <v/>
      </c>
      <c r="R128" s="190" t="str">
        <f t="shared" ca="1" si="19"/>
        <v/>
      </c>
      <c r="S128" s="190" t="str">
        <f t="shared" ca="1" si="19"/>
        <v/>
      </c>
      <c r="T128" s="190" t="str">
        <f t="shared" ca="1" si="19"/>
        <v/>
      </c>
      <c r="U128" s="190" t="str">
        <f t="shared" ca="1" si="19"/>
        <v/>
      </c>
      <c r="V128" s="190" t="str">
        <f t="shared" ca="1" si="19"/>
        <v/>
      </c>
      <c r="W128" s="190" t="str">
        <f t="shared" ca="1" si="19"/>
        <v/>
      </c>
      <c r="X128" s="190" t="str">
        <f t="shared" ca="1" si="19"/>
        <v/>
      </c>
    </row>
    <row r="129" spans="3:25" x14ac:dyDescent="0.25">
      <c r="C129" s="382" t="str">
        <f>IF('1 Spec. - 4. Annan modell'!B390="","",'1 Spec. - 4. Annan modell'!B390)</f>
        <v>Välj Vara</v>
      </c>
      <c r="E129" s="190" t="str">
        <f t="shared" ca="1" si="21"/>
        <v>Delområde 1/Vara/Tjanst 1/Krav8</v>
      </c>
      <c r="F129" s="190" t="str">
        <f t="shared" ca="1" si="19"/>
        <v>Delområde 1/Vara/Tjanst 1/Krav8</v>
      </c>
      <c r="G129" s="190" t="str">
        <f t="shared" ca="1" si="19"/>
        <v>Delområde 1/Vara/Tjanst 1/Krav8</v>
      </c>
      <c r="H129" s="190" t="str">
        <f t="shared" ca="1" si="19"/>
        <v>Delområde 1/Vara/Tjanst 1/Krav8</v>
      </c>
      <c r="I129" s="190" t="str">
        <f t="shared" ca="1" si="19"/>
        <v>Delområde 1/Vara/Tjanst 1/Krav8</v>
      </c>
      <c r="J129" s="190" t="str">
        <f t="shared" ca="1" si="19"/>
        <v>Delområde 1/Vara/Tjanst 1/Krav8</v>
      </c>
      <c r="K129" s="190" t="str">
        <f t="shared" ca="1" si="19"/>
        <v/>
      </c>
      <c r="L129" s="190" t="str">
        <f t="shared" ca="1" si="19"/>
        <v/>
      </c>
      <c r="M129" s="190" t="str">
        <f t="shared" ca="1" si="19"/>
        <v/>
      </c>
      <c r="N129" s="190" t="str">
        <f t="shared" ca="1" si="19"/>
        <v/>
      </c>
      <c r="O129" s="190" t="str">
        <f t="shared" ca="1" si="19"/>
        <v/>
      </c>
      <c r="P129" s="190" t="str">
        <f t="shared" ca="1" si="19"/>
        <v/>
      </c>
      <c r="Q129" s="190" t="str">
        <f t="shared" ca="1" si="19"/>
        <v/>
      </c>
      <c r="R129" s="190" t="str">
        <f t="shared" ca="1" si="19"/>
        <v/>
      </c>
      <c r="S129" s="190" t="str">
        <f t="shared" ca="1" si="19"/>
        <v/>
      </c>
      <c r="T129" s="190" t="str">
        <f t="shared" ca="1" si="19"/>
        <v/>
      </c>
      <c r="U129" s="190" t="str">
        <f t="shared" ca="1" si="19"/>
        <v/>
      </c>
      <c r="V129" s="190" t="str">
        <f t="shared" ca="1" si="19"/>
        <v/>
      </c>
      <c r="W129" s="190" t="str">
        <f t="shared" ca="1" si="19"/>
        <v/>
      </c>
      <c r="X129" s="190" t="str">
        <f t="shared" ca="1" si="19"/>
        <v/>
      </c>
    </row>
    <row r="130" spans="3:25" x14ac:dyDescent="0.25">
      <c r="C130" s="382" t="str">
        <f>IF('1 Spec. - 4. Annan modell'!C110="","",'1 Spec. - 4. Annan modell'!B110&amp;" - "&amp;'1 Spec. - 4. Annan modell'!C110)</f>
        <v/>
      </c>
      <c r="E130" s="190" t="str">
        <f t="shared" ca="1" si="21"/>
        <v>Delområde 1/Vara/Tjanst 1/Krav9</v>
      </c>
      <c r="F130" s="190" t="str">
        <f t="shared" ca="1" si="19"/>
        <v>Delområde 1/Vara/Tjanst 1/Krav9</v>
      </c>
      <c r="G130" s="190" t="str">
        <f t="shared" ca="1" si="19"/>
        <v>Delområde 1/Vara/Tjanst 1/Krav9</v>
      </c>
      <c r="H130" s="190" t="str">
        <f t="shared" ca="1" si="19"/>
        <v>Delområde 1/Vara/Tjanst 1/Krav9</v>
      </c>
      <c r="I130" s="190" t="str">
        <f t="shared" ca="1" si="19"/>
        <v>Delområde 1/Vara/Tjanst 1/Krav9</v>
      </c>
      <c r="J130" s="190" t="str">
        <f t="shared" ca="1" si="19"/>
        <v>Delområde 1/Vara/Tjanst 1/Krav9</v>
      </c>
      <c r="K130" s="190" t="str">
        <f t="shared" ca="1" si="19"/>
        <v/>
      </c>
      <c r="L130" s="190" t="str">
        <f t="shared" ca="1" si="19"/>
        <v/>
      </c>
      <c r="M130" s="190" t="str">
        <f t="shared" ca="1" si="19"/>
        <v/>
      </c>
      <c r="N130" s="190" t="str">
        <f t="shared" ca="1" si="19"/>
        <v/>
      </c>
      <c r="O130" s="190" t="str">
        <f t="shared" ca="1" si="19"/>
        <v/>
      </c>
      <c r="P130" s="190" t="str">
        <f t="shared" ca="1" si="19"/>
        <v/>
      </c>
      <c r="Q130" s="190" t="str">
        <f t="shared" ca="1" si="19"/>
        <v/>
      </c>
      <c r="R130" s="190" t="str">
        <f t="shared" ca="1" si="19"/>
        <v/>
      </c>
      <c r="S130" s="190" t="str">
        <f t="shared" ca="1" si="19"/>
        <v/>
      </c>
      <c r="T130" s="190" t="str">
        <f t="shared" ca="1" si="19"/>
        <v/>
      </c>
      <c r="U130" s="190" t="str">
        <f t="shared" ca="1" si="19"/>
        <v/>
      </c>
      <c r="V130" s="190" t="str">
        <f t="shared" ca="1" si="19"/>
        <v/>
      </c>
      <c r="W130" s="190" t="str">
        <f t="shared" ca="1" si="19"/>
        <v/>
      </c>
      <c r="X130" s="190" t="str">
        <f t="shared" ca="1" si="19"/>
        <v/>
      </c>
    </row>
    <row r="131" spans="3:25" x14ac:dyDescent="0.25">
      <c r="E131" s="204"/>
    </row>
    <row r="134" spans="3:25" ht="13" x14ac:dyDescent="0.3">
      <c r="C134" s="41" t="s">
        <v>850</v>
      </c>
      <c r="D134" s="41" t="s">
        <v>851</v>
      </c>
      <c r="E134" s="41" t="s">
        <v>850</v>
      </c>
      <c r="F134" s="41" t="s">
        <v>851</v>
      </c>
      <c r="G134" s="41" t="s">
        <v>850</v>
      </c>
      <c r="H134" s="41" t="s">
        <v>851</v>
      </c>
      <c r="I134" s="41" t="s">
        <v>850</v>
      </c>
      <c r="J134" s="41" t="s">
        <v>851</v>
      </c>
      <c r="L134" s="41" t="s">
        <v>852</v>
      </c>
      <c r="M134" s="386" t="s">
        <v>853</v>
      </c>
      <c r="N134" s="386">
        <v>1</v>
      </c>
      <c r="O134" s="386">
        <v>2</v>
      </c>
      <c r="P134" s="386">
        <v>3</v>
      </c>
      <c r="Q134" s="386">
        <v>4</v>
      </c>
      <c r="R134" s="386">
        <v>5</v>
      </c>
      <c r="S134" s="386">
        <v>6</v>
      </c>
      <c r="T134" s="386">
        <v>7</v>
      </c>
      <c r="U134" s="386">
        <v>8</v>
      </c>
      <c r="V134" s="386">
        <v>9</v>
      </c>
      <c r="W134" s="386">
        <v>10</v>
      </c>
      <c r="X134" s="386">
        <v>11</v>
      </c>
      <c r="Y134" s="386">
        <v>12</v>
      </c>
    </row>
    <row r="135" spans="3:25" x14ac:dyDescent="0.25">
      <c r="C135" s="382" t="s">
        <v>162</v>
      </c>
      <c r="D135" s="382" t="str">
        <f t="array" ref="D135">IFERROR(INDEX($C$135:$C$200,SMALL(IF($C$135:$C$200&lt;&gt;"",ROW($C$135:$C$200)-ROW(C$135)+1),ROWS(D135:D$135))),"")</f>
        <v>Välj Vara eller Tjänst</v>
      </c>
      <c r="E135" s="382" t="s">
        <v>162</v>
      </c>
      <c r="F135" s="382" t="str">
        <f t="array" ref="F135">IFERROR(INDEX($C$135:$C$200,SMALL(IF($C$135:$C$200&lt;&gt;"",ROW($C$135:$C$200)-ROW(E$135)+1),ROWS(F135:F$135))),"")</f>
        <v>Välj Vara eller Tjänst</v>
      </c>
      <c r="G135" s="382" t="s">
        <v>162</v>
      </c>
      <c r="H135" s="382" t="str">
        <f t="array" ref="H135">IFERROR(INDEX($C$135:$C$200,SMALL(IF($C$135:$C$200&lt;&gt;"",ROW($C$135:$C$200)-ROW(G$135)+1),ROWS(H135:H$135))),"")</f>
        <v>Välj Vara eller Tjänst</v>
      </c>
      <c r="I135" s="382" t="s">
        <v>162</v>
      </c>
      <c r="J135" s="382" t="str">
        <f t="array" ref="J135">IFERROR(INDEX($C$135:$C$200,SMALL(IF($C$135:$C$200&lt;&gt;"",ROW($C$135:$C$200)-ROW(I$135)+1),ROWS(J135:J$135))),"")</f>
        <v>Välj Vara eller Tjänst</v>
      </c>
      <c r="L135" s="382"/>
      <c r="M135" s="382"/>
      <c r="N135" s="382"/>
      <c r="O135" s="382"/>
      <c r="P135" s="382"/>
      <c r="Q135" s="382"/>
      <c r="R135" s="382"/>
      <c r="S135" s="382"/>
      <c r="T135" s="382"/>
      <c r="U135" s="382"/>
      <c r="V135" s="382"/>
      <c r="W135" s="382"/>
      <c r="X135" s="382"/>
      <c r="Y135" s="382"/>
    </row>
    <row r="136" spans="3:25" x14ac:dyDescent="0.25">
      <c r="C136" s="382" t="str">
        <f>'1 Spec. - 1. Lägsta pris'!$AD$117</f>
        <v/>
      </c>
      <c r="D136" s="382" t="str">
        <f t="array" ref="D136">IFERROR(INDEX($C$135:$C$200,SMALL(IF($C$135:$C$200&lt;&gt;"",ROW($C$135:$C$200)-ROW(C$135)+1),ROWS(D$135:D136))),"")</f>
        <v/>
      </c>
      <c r="E136" s="382" t="str">
        <f>IF(LEFT('1 Spec. - 4. Annan modell'!E50,4)="Vara",'1 Spec. - 4. Annan modell'!D50&amp;" - "&amp;'1 Spec. - 4. Annan modell'!E50&amp;" - "&amp;'1 Spec. - 4. Annan modell'!I50,IF('1 Spec. - 4. Annan modell'!E50="Tjänst",'1 Spec. - 4. Annan modell'!D50&amp;" - "&amp;'1 Spec. - 4. Annan modell'!E50&amp;" - "&amp;'1 Spec. - 4. Annan modell'!G50,""))</f>
        <v/>
      </c>
      <c r="F136" s="382" t="str">
        <f t="array" ref="F136">IFERROR(INDEX($C$135:$C$200,SMALL(IF($C$135:$C$200&lt;&gt;"",ROW($C$135:$C$200)-ROW(E$135)+1),ROWS(F$135:F136))),"")</f>
        <v/>
      </c>
      <c r="G136" s="382" t="str">
        <f>IF(LEFT('1 Spec. - 4. Annan modell'!G50,4)="Vara",'1 Spec. - 4. Annan modell'!F50&amp;" - "&amp;'1 Spec. - 4. Annan modell'!G50&amp;" - "&amp;'1 Spec. - 4. Annan modell'!K50,IF('1 Spec. - 4. Annan modell'!G50="Tjänst",'1 Spec. - 4. Annan modell'!F50&amp;" - "&amp;'1 Spec. - 4. Annan modell'!G50&amp;" - "&amp;'1 Spec. - 4. Annan modell'!I50,""))</f>
        <v/>
      </c>
      <c r="H136" s="382" t="str">
        <f t="array" ref="H136">IFERROR(INDEX($C$135:$C$200,SMALL(IF($C$135:$C$200&lt;&gt;"",ROW($C$135:$C$200)-ROW(G$135)+1),ROWS(H$135:H136))),"")</f>
        <v/>
      </c>
      <c r="I136" s="382" t="str">
        <f>IF(LEFT('1 Spec. - 4. Annan modell'!I50,4)="Vara",'1 Spec. - 4. Annan modell'!H50&amp;" - "&amp;'1 Spec. - 4. Annan modell'!I50&amp;" - "&amp;'1 Spec. - 4. Annan modell'!M50,IF('1 Spec. - 4. Annan modell'!I50="Tjänst",'1 Spec. - 4. Annan modell'!H50&amp;" - "&amp;'1 Spec. - 4. Annan modell'!I50&amp;" - "&amp;'1 Spec. - 4. Annan modell'!K50,""))</f>
        <v/>
      </c>
      <c r="J136" s="382" t="str">
        <f t="array" ref="J136">IFERROR(INDEX($C$135:$C$200,SMALL(IF($C$135:$C$200&lt;&gt;"",ROW($C$135:$C$200)-ROW(I$135)+1),ROWS(J$135:J136))),"")</f>
        <v/>
      </c>
      <c r="L136" s="382" t="str">
        <f>'1 Spec. - 4. Annan modell'!B206</f>
        <v>Välj vara eller tjänst</v>
      </c>
      <c r="M136" s="382">
        <f>IFERROR(FIND("Tjänst",L136),0)</f>
        <v>0</v>
      </c>
      <c r="N136" s="382" t="str">
        <f t="shared" ref="N136:N167" si="22">IF($M136=0,$L$36,"")</f>
        <v>Varans egenskaper</v>
      </c>
      <c r="O136" s="382" t="str">
        <f t="shared" ref="O136:O167" si="23">IF($M136=0,$L$37,"")</f>
        <v>Varans hållbarhet</v>
      </c>
      <c r="P136" s="382" t="str">
        <f t="shared" ref="P136:P167" si="24">IF($M136=0,$L$38,"")</f>
        <v>Varans cirkularitet</v>
      </c>
      <c r="Q136" s="382" t="str">
        <f t="shared" ref="Q136:Q167" si="25">IF($M136=0,$L$39,"")</f>
        <v>Varans funktionalitet</v>
      </c>
      <c r="R136" s="382" t="str">
        <f t="shared" ref="R136:R167" si="26">IF($M136=0,$L$40,"")</f>
        <v>Varans estetiska utformning</v>
      </c>
      <c r="S136" s="382" t="str">
        <f t="shared" ref="S136:S167" si="27">IF($M136=0,$L$41,"")</f>
        <v>Varans anpassning till befintliga möbler och annan inredning</v>
      </c>
      <c r="T136" s="382" t="str">
        <f t="shared" ref="T136:T167" si="28">IF($M136=0,$L$42,"")</f>
        <v>Varans anpassning till lokalens utformning och funktionalitet</v>
      </c>
      <c r="U136" s="382" t="str">
        <f t="shared" ref="U136:U167" si="29">IF($M136=0,$L$43,"")</f>
        <v>Leveranstid</v>
      </c>
      <c r="V136" s="382" t="str">
        <f t="shared" ref="V136:V167" si="30">IF($M136=0,$L$44,"")</f>
        <v>Tjänster</v>
      </c>
      <c r="W136" s="382" t="str">
        <f t="shared" ref="W136:W167" si="31">IF($M136=0,$L$45,"")</f>
        <v>E-handel</v>
      </c>
      <c r="X136" s="382">
        <f t="shared" ref="X136:X167" si="32">IF($M136=0,$L$46,"")</f>
        <v>0</v>
      </c>
      <c r="Y136" s="382">
        <f t="shared" ref="Y136:Y167" si="33">IF($M136=0,$L$47,"")</f>
        <v>0</v>
      </c>
    </row>
    <row r="137" spans="3:25" x14ac:dyDescent="0.25">
      <c r="C137" s="382" t="str">
        <f>IF(LEFT('1 Spec. - 4. Annan modell'!C51,4)="Vara",'1 Spec. - 4. Annan modell'!B51&amp;" - "&amp;'1 Spec. - 4. Annan modell'!C51&amp;" - "&amp;'1 Spec. - 4. Annan modell'!G51,IF('1 Spec. - 4. Annan modell'!C51="Tjänst",'1 Spec. - 4. Annan modell'!B51&amp;" - "&amp;'1 Spec. - 4. Annan modell'!C51&amp;" - "&amp;'1 Spec. - 4. Annan modell'!E51,""))</f>
        <v/>
      </c>
      <c r="D137" s="382" t="str">
        <f t="array" ref="D137">IFERROR(INDEX($C$135:$C$200,SMALL(IF($C$135:$C$200&lt;&gt;"",ROW($C$135:$C$200)-ROW(C$135)+1),ROWS(D$135:D137))),"")</f>
        <v/>
      </c>
      <c r="E137" s="382" t="str">
        <f>IF(LEFT('1 Spec. - 4. Annan modell'!E51,4)="Vara",'1 Spec. - 4. Annan modell'!D51&amp;" - "&amp;'1 Spec. - 4. Annan modell'!E51&amp;" - "&amp;'1 Spec. - 4. Annan modell'!I51,IF('1 Spec. - 4. Annan modell'!E51="Tjänst",'1 Spec. - 4. Annan modell'!D51&amp;" - "&amp;'1 Spec. - 4. Annan modell'!E51&amp;" - "&amp;'1 Spec. - 4. Annan modell'!G51,""))</f>
        <v/>
      </c>
      <c r="F137" s="382" t="str">
        <f t="array" ref="F137">IFERROR(INDEX($C$135:$C$200,SMALL(IF($C$135:$C$200&lt;&gt;"",ROW($C$135:$C$200)-ROW(E$135)+1),ROWS(F$135:F137))),"")</f>
        <v/>
      </c>
      <c r="G137" s="382" t="str">
        <f>IF(LEFT('1 Spec. - 4. Annan modell'!G51,4)="Vara",'1 Spec. - 4. Annan modell'!F51&amp;" - "&amp;'1 Spec. - 4. Annan modell'!G51&amp;" - "&amp;'1 Spec. - 4. Annan modell'!K51,IF('1 Spec. - 4. Annan modell'!G51="Tjänst",'1 Spec. - 4. Annan modell'!F51&amp;" - "&amp;'1 Spec. - 4. Annan modell'!G51&amp;" - "&amp;'1 Spec. - 4. Annan modell'!I51,""))</f>
        <v/>
      </c>
      <c r="H137" s="382" t="str">
        <f t="array" ref="H137">IFERROR(INDEX($C$135:$C$200,SMALL(IF($C$135:$C$200&lt;&gt;"",ROW($C$135:$C$200)-ROW(G$135)+1),ROWS(H$135:H137))),"")</f>
        <v/>
      </c>
      <c r="I137" s="382" t="str">
        <f>IF(LEFT('1 Spec. - 4. Annan modell'!I51,4)="Vara",'1 Spec. - 4. Annan modell'!H51&amp;" - "&amp;'1 Spec. - 4. Annan modell'!I51&amp;" - "&amp;'1 Spec. - 4. Annan modell'!M51,IF('1 Spec. - 4. Annan modell'!I51="Tjänst",'1 Spec. - 4. Annan modell'!H51&amp;" - "&amp;'1 Spec. - 4. Annan modell'!I51&amp;" - "&amp;'1 Spec. - 4. Annan modell'!K51,""))</f>
        <v/>
      </c>
      <c r="J137" s="382" t="str">
        <f t="array" ref="J137">IFERROR(INDEX($C$135:$C$200,SMALL(IF($C$135:$C$200&lt;&gt;"",ROW($C$135:$C$200)-ROW(I$135)+1),ROWS(J$135:J137))),"")</f>
        <v/>
      </c>
      <c r="L137" s="382" t="str">
        <f>'1 Spec. - 4. Annan modell'!B207</f>
        <v>Välj vara eller tjänst</v>
      </c>
      <c r="M137" s="382">
        <f t="shared" ref="M137:M200" si="34">IFERROR(FIND("Tjänst",L137),0)</f>
        <v>0</v>
      </c>
      <c r="N137" s="382" t="str">
        <f t="shared" si="22"/>
        <v>Varans egenskaper</v>
      </c>
      <c r="O137" s="382" t="str">
        <f t="shared" si="23"/>
        <v>Varans hållbarhet</v>
      </c>
      <c r="P137" s="382" t="str">
        <f t="shared" si="24"/>
        <v>Varans cirkularitet</v>
      </c>
      <c r="Q137" s="382" t="str">
        <f t="shared" si="25"/>
        <v>Varans funktionalitet</v>
      </c>
      <c r="R137" s="382" t="str">
        <f t="shared" si="26"/>
        <v>Varans estetiska utformning</v>
      </c>
      <c r="S137" s="382" t="str">
        <f t="shared" si="27"/>
        <v>Varans anpassning till befintliga möbler och annan inredning</v>
      </c>
      <c r="T137" s="382" t="str">
        <f t="shared" si="28"/>
        <v>Varans anpassning till lokalens utformning och funktionalitet</v>
      </c>
      <c r="U137" s="382" t="str">
        <f t="shared" si="29"/>
        <v>Leveranstid</v>
      </c>
      <c r="V137" s="382" t="str">
        <f t="shared" si="30"/>
        <v>Tjänster</v>
      </c>
      <c r="W137" s="382" t="str">
        <f t="shared" si="31"/>
        <v>E-handel</v>
      </c>
      <c r="X137" s="382">
        <f t="shared" si="32"/>
        <v>0</v>
      </c>
      <c r="Y137" s="382">
        <f t="shared" si="33"/>
        <v>0</v>
      </c>
    </row>
    <row r="138" spans="3:25" x14ac:dyDescent="0.25">
      <c r="C138" s="382" t="str">
        <f>IF(LEFT('1 Spec. - 4. Annan modell'!C52,4)="Vara",'1 Spec. - 4. Annan modell'!B52&amp;" - "&amp;'1 Spec. - 4. Annan modell'!C52&amp;" - "&amp;'1 Spec. - 4. Annan modell'!G52,IF('1 Spec. - 4. Annan modell'!C52="Tjänst",'1 Spec. - 4. Annan modell'!B52&amp;" - "&amp;'1 Spec. - 4. Annan modell'!C52&amp;" - "&amp;'1 Spec. - 4. Annan modell'!E52,""))</f>
        <v/>
      </c>
      <c r="D138" s="382" t="str">
        <f t="array" ref="D138">IFERROR(INDEX($C$135:$C$200,SMALL(IF($C$135:$C$200&lt;&gt;"",ROW($C$135:$C$200)-ROW(C$135)+1),ROWS(D$135:D138))),"")</f>
        <v/>
      </c>
      <c r="E138" s="382" t="str">
        <f>IF(LEFT('1 Spec. - 4. Annan modell'!E52,4)="Vara",'1 Spec. - 4. Annan modell'!D52&amp;" - "&amp;'1 Spec. - 4. Annan modell'!E52&amp;" - "&amp;'1 Spec. - 4. Annan modell'!I52,IF('1 Spec. - 4. Annan modell'!E52="Tjänst",'1 Spec. - 4. Annan modell'!D52&amp;" - "&amp;'1 Spec. - 4. Annan modell'!E52&amp;" - "&amp;'1 Spec. - 4. Annan modell'!G52,""))</f>
        <v/>
      </c>
      <c r="F138" s="382" t="str">
        <f t="array" ref="F138">IFERROR(INDEX($C$135:$C$200,SMALL(IF($C$135:$C$200&lt;&gt;"",ROW($C$135:$C$200)-ROW(E$135)+1),ROWS(F$135:F138))),"")</f>
        <v/>
      </c>
      <c r="G138" s="382" t="str">
        <f>IF(LEFT('1 Spec. - 4. Annan modell'!G52,4)="Vara",'1 Spec. - 4. Annan modell'!F52&amp;" - "&amp;'1 Spec. - 4. Annan modell'!G52&amp;" - "&amp;'1 Spec. - 4. Annan modell'!K52,IF('1 Spec. - 4. Annan modell'!G52="Tjänst",'1 Spec. - 4. Annan modell'!F52&amp;" - "&amp;'1 Spec. - 4. Annan modell'!G52&amp;" - "&amp;'1 Spec. - 4. Annan modell'!I52,""))</f>
        <v/>
      </c>
      <c r="H138" s="382" t="str">
        <f t="array" ref="H138">IFERROR(INDEX($C$135:$C$200,SMALL(IF($C$135:$C$200&lt;&gt;"",ROW($C$135:$C$200)-ROW(G$135)+1),ROWS(H$135:H138))),"")</f>
        <v/>
      </c>
      <c r="I138" s="382" t="str">
        <f>IF(LEFT('1 Spec. - 4. Annan modell'!I52,4)="Vara",'1 Spec. - 4. Annan modell'!H52&amp;" - "&amp;'1 Spec. - 4. Annan modell'!I52&amp;" - "&amp;'1 Spec. - 4. Annan modell'!M52,IF('1 Spec. - 4. Annan modell'!I52="Tjänst",'1 Spec. - 4. Annan modell'!H52&amp;" - "&amp;'1 Spec. - 4. Annan modell'!I52&amp;" - "&amp;'1 Spec. - 4. Annan modell'!K52,""))</f>
        <v/>
      </c>
      <c r="J138" s="382" t="str">
        <f t="array" ref="J138">IFERROR(INDEX($C$135:$C$200,SMALL(IF($C$135:$C$200&lt;&gt;"",ROW($C$135:$C$200)-ROW(I$135)+1),ROWS(J$135:J138))),"")</f>
        <v/>
      </c>
      <c r="L138" s="382" t="str">
        <f>'1 Spec. - 4. Annan modell'!B208</f>
        <v>Välj Vara eller Tjänst</v>
      </c>
      <c r="M138" s="382">
        <f t="shared" si="34"/>
        <v>17</v>
      </c>
      <c r="N138" s="382" t="str">
        <f t="shared" si="22"/>
        <v/>
      </c>
      <c r="O138" s="382" t="str">
        <f t="shared" si="23"/>
        <v/>
      </c>
      <c r="P138" s="382" t="str">
        <f t="shared" si="24"/>
        <v/>
      </c>
      <c r="Q138" s="382" t="str">
        <f t="shared" si="25"/>
        <v/>
      </c>
      <c r="R138" s="382" t="str">
        <f t="shared" si="26"/>
        <v/>
      </c>
      <c r="S138" s="382" t="str">
        <f t="shared" si="27"/>
        <v/>
      </c>
      <c r="T138" s="382" t="str">
        <f t="shared" si="28"/>
        <v/>
      </c>
      <c r="U138" s="382" t="str">
        <f t="shared" si="29"/>
        <v/>
      </c>
      <c r="V138" s="382" t="str">
        <f t="shared" si="30"/>
        <v/>
      </c>
      <c r="W138" s="382" t="str">
        <f t="shared" si="31"/>
        <v/>
      </c>
      <c r="X138" s="382" t="str">
        <f t="shared" si="32"/>
        <v/>
      </c>
      <c r="Y138" s="382" t="str">
        <f t="shared" si="33"/>
        <v/>
      </c>
    </row>
    <row r="139" spans="3:25" x14ac:dyDescent="0.25">
      <c r="C139" s="382" t="str">
        <f>IF(LEFT('1 Spec. - 4. Annan modell'!C53,4)="Vara",'1 Spec. - 4. Annan modell'!B53&amp;" - "&amp;'1 Spec. - 4. Annan modell'!C53&amp;" - "&amp;'1 Spec. - 4. Annan modell'!G53,IF('1 Spec. - 4. Annan modell'!C53="Tjänst",'1 Spec. - 4. Annan modell'!B53&amp;" - "&amp;'1 Spec. - 4. Annan modell'!C53&amp;" - "&amp;'1 Spec. - 4. Annan modell'!E53,""))</f>
        <v/>
      </c>
      <c r="D139" s="382" t="str">
        <f t="array" ref="D139">IFERROR(INDEX($C$135:$C$200,SMALL(IF($C$135:$C$200&lt;&gt;"",ROW($C$135:$C$200)-ROW(C$135)+1),ROWS(D$135:D139))),"")</f>
        <v/>
      </c>
      <c r="E139" s="382" t="str">
        <f>IF(LEFT('1 Spec. - 4. Annan modell'!E53,4)="Vara",'1 Spec. - 4. Annan modell'!D53&amp;" - "&amp;'1 Spec. - 4. Annan modell'!E53&amp;" - "&amp;'1 Spec. - 4. Annan modell'!I53,IF('1 Spec. - 4. Annan modell'!E53="Tjänst",'1 Spec. - 4. Annan modell'!D53&amp;" - "&amp;'1 Spec. - 4. Annan modell'!E53&amp;" - "&amp;'1 Spec. - 4. Annan modell'!G53,""))</f>
        <v/>
      </c>
      <c r="F139" s="382" t="str">
        <f t="array" ref="F139">IFERROR(INDEX($C$135:$C$200,SMALL(IF($C$135:$C$200&lt;&gt;"",ROW($C$135:$C$200)-ROW(E$135)+1),ROWS(F$135:F139))),"")</f>
        <v/>
      </c>
      <c r="G139" s="382" t="str">
        <f>IF(LEFT('1 Spec. - 4. Annan modell'!G53,4)="Vara",'1 Spec. - 4. Annan modell'!F53&amp;" - "&amp;'1 Spec. - 4. Annan modell'!G53&amp;" - "&amp;'1 Spec. - 4. Annan modell'!K53,IF('1 Spec. - 4. Annan modell'!G53="Tjänst",'1 Spec. - 4. Annan modell'!F53&amp;" - "&amp;'1 Spec. - 4. Annan modell'!G53&amp;" - "&amp;'1 Spec. - 4. Annan modell'!I53,""))</f>
        <v/>
      </c>
      <c r="H139" s="382" t="str">
        <f t="array" ref="H139">IFERROR(INDEX($C$135:$C$200,SMALL(IF($C$135:$C$200&lt;&gt;"",ROW($C$135:$C$200)-ROW(G$135)+1),ROWS(H$135:H139))),"")</f>
        <v/>
      </c>
      <c r="I139" s="382" t="str">
        <f>IF(LEFT('1 Spec. - 4. Annan modell'!I53,4)="Vara",'1 Spec. - 4. Annan modell'!H53&amp;" - "&amp;'1 Spec. - 4. Annan modell'!I53&amp;" - "&amp;'1 Spec. - 4. Annan modell'!M53,IF('1 Spec. - 4. Annan modell'!I53="Tjänst",'1 Spec. - 4. Annan modell'!H53&amp;" - "&amp;'1 Spec. - 4. Annan modell'!I53&amp;" - "&amp;'1 Spec. - 4. Annan modell'!K53,""))</f>
        <v/>
      </c>
      <c r="J139" s="382" t="str">
        <f t="array" ref="J139">IFERROR(INDEX($C$135:$C$200,SMALL(IF($C$135:$C$200&lt;&gt;"",ROW($C$135:$C$200)-ROW(I$135)+1),ROWS(J$135:J139))),"")</f>
        <v/>
      </c>
      <c r="L139" s="382" t="str">
        <f>'1 Spec. - 4. Annan modell'!B209</f>
        <v>Välj Vara eller Tjänst</v>
      </c>
      <c r="M139" s="382">
        <f t="shared" si="34"/>
        <v>17</v>
      </c>
      <c r="N139" s="382" t="str">
        <f t="shared" si="22"/>
        <v/>
      </c>
      <c r="O139" s="382" t="str">
        <f t="shared" si="23"/>
        <v/>
      </c>
      <c r="P139" s="382" t="str">
        <f t="shared" si="24"/>
        <v/>
      </c>
      <c r="Q139" s="382" t="str">
        <f t="shared" si="25"/>
        <v/>
      </c>
      <c r="R139" s="382" t="str">
        <f t="shared" si="26"/>
        <v/>
      </c>
      <c r="S139" s="382" t="str">
        <f t="shared" si="27"/>
        <v/>
      </c>
      <c r="T139" s="382" t="str">
        <f t="shared" si="28"/>
        <v/>
      </c>
      <c r="U139" s="382" t="str">
        <f t="shared" si="29"/>
        <v/>
      </c>
      <c r="V139" s="382" t="str">
        <f t="shared" si="30"/>
        <v/>
      </c>
      <c r="W139" s="382" t="str">
        <f t="shared" si="31"/>
        <v/>
      </c>
      <c r="X139" s="382" t="str">
        <f t="shared" si="32"/>
        <v/>
      </c>
      <c r="Y139" s="382" t="str">
        <f t="shared" si="33"/>
        <v/>
      </c>
    </row>
    <row r="140" spans="3:25" x14ac:dyDescent="0.25">
      <c r="C140" s="382" t="str">
        <f>IF(LEFT('1 Spec. - 4. Annan modell'!C54,4)="Vara",'1 Spec. - 4. Annan modell'!B54&amp;" - "&amp;'1 Spec. - 4. Annan modell'!C54&amp;" - "&amp;'1 Spec. - 4. Annan modell'!G54,IF('1 Spec. - 4. Annan modell'!C54="Tjänst",'1 Spec. - 4. Annan modell'!B54&amp;" - "&amp;'1 Spec. - 4. Annan modell'!C54&amp;" - "&amp;'1 Spec. - 4. Annan modell'!E54,""))</f>
        <v/>
      </c>
      <c r="D140" s="382" t="str">
        <f t="array" ref="D140">IFERROR(INDEX($C$135:$C$200,SMALL(IF($C$135:$C$200&lt;&gt;"",ROW($C$135:$C$200)-ROW(C$135)+1),ROWS(D$135:D140))),"")</f>
        <v/>
      </c>
      <c r="E140" s="382" t="str">
        <f>IF(LEFT('1 Spec. - 4. Annan modell'!E54,4)="Vara",'1 Spec. - 4. Annan modell'!D54&amp;" - "&amp;'1 Spec. - 4. Annan modell'!E54&amp;" - "&amp;'1 Spec. - 4. Annan modell'!I54,IF('1 Spec. - 4. Annan modell'!E54="Tjänst",'1 Spec. - 4. Annan modell'!D54&amp;" - "&amp;'1 Spec. - 4. Annan modell'!E54&amp;" - "&amp;'1 Spec. - 4. Annan modell'!G54,""))</f>
        <v/>
      </c>
      <c r="F140" s="382" t="str">
        <f t="array" ref="F140">IFERROR(INDEX($C$135:$C$200,SMALL(IF($C$135:$C$200&lt;&gt;"",ROW($C$135:$C$200)-ROW(E$135)+1),ROWS(F$135:F140))),"")</f>
        <v/>
      </c>
      <c r="G140" s="382" t="str">
        <f>IF(LEFT('1 Spec. - 4. Annan modell'!G54,4)="Vara",'1 Spec. - 4. Annan modell'!F54&amp;" - "&amp;'1 Spec. - 4. Annan modell'!G54&amp;" - "&amp;'1 Spec. - 4. Annan modell'!K54,IF('1 Spec. - 4. Annan modell'!G54="Tjänst",'1 Spec. - 4. Annan modell'!F54&amp;" - "&amp;'1 Spec. - 4. Annan modell'!G54&amp;" - "&amp;'1 Spec. - 4. Annan modell'!I54,""))</f>
        <v/>
      </c>
      <c r="H140" s="382" t="str">
        <f t="array" ref="H140">IFERROR(INDEX($C$135:$C$200,SMALL(IF($C$135:$C$200&lt;&gt;"",ROW($C$135:$C$200)-ROW(G$135)+1),ROWS(H$135:H140))),"")</f>
        <v/>
      </c>
      <c r="I140" s="382" t="str">
        <f>IF(LEFT('1 Spec. - 4. Annan modell'!I54,4)="Vara",'1 Spec. - 4. Annan modell'!H54&amp;" - "&amp;'1 Spec. - 4. Annan modell'!I54&amp;" - "&amp;'1 Spec. - 4. Annan modell'!M54,IF('1 Spec. - 4. Annan modell'!I54="Tjänst",'1 Spec. - 4. Annan modell'!H54&amp;" - "&amp;'1 Spec. - 4. Annan modell'!I54&amp;" - "&amp;'1 Spec. - 4. Annan modell'!K54,""))</f>
        <v/>
      </c>
      <c r="J140" s="382" t="str">
        <f t="array" ref="J140">IFERROR(INDEX($C$135:$C$200,SMALL(IF($C$135:$C$200&lt;&gt;"",ROW($C$135:$C$200)-ROW(I$135)+1),ROWS(J$135:J140))),"")</f>
        <v/>
      </c>
      <c r="L140" s="382" t="str">
        <f>'1 Spec. - 4. Annan modell'!B210</f>
        <v>Välj Vara eller Tjänst</v>
      </c>
      <c r="M140" s="382">
        <f t="shared" si="34"/>
        <v>17</v>
      </c>
      <c r="N140" s="382" t="str">
        <f t="shared" si="22"/>
        <v/>
      </c>
      <c r="O140" s="382" t="str">
        <f t="shared" si="23"/>
        <v/>
      </c>
      <c r="P140" s="382" t="str">
        <f t="shared" si="24"/>
        <v/>
      </c>
      <c r="Q140" s="382" t="str">
        <f t="shared" si="25"/>
        <v/>
      </c>
      <c r="R140" s="382" t="str">
        <f t="shared" si="26"/>
        <v/>
      </c>
      <c r="S140" s="382" t="str">
        <f t="shared" si="27"/>
        <v/>
      </c>
      <c r="T140" s="382" t="str">
        <f t="shared" si="28"/>
        <v/>
      </c>
      <c r="U140" s="382" t="str">
        <f t="shared" si="29"/>
        <v/>
      </c>
      <c r="V140" s="382" t="str">
        <f t="shared" si="30"/>
        <v/>
      </c>
      <c r="W140" s="382" t="str">
        <f t="shared" si="31"/>
        <v/>
      </c>
      <c r="X140" s="382" t="str">
        <f t="shared" si="32"/>
        <v/>
      </c>
      <c r="Y140" s="382" t="str">
        <f t="shared" si="33"/>
        <v/>
      </c>
    </row>
    <row r="141" spans="3:25" x14ac:dyDescent="0.25">
      <c r="C141" s="382" t="str">
        <f>IF(LEFT('1 Spec. - 4. Annan modell'!C55,4)="Vara",'1 Spec. - 4. Annan modell'!B55&amp;" - "&amp;'1 Spec. - 4. Annan modell'!C55&amp;" - "&amp;'1 Spec. - 4. Annan modell'!G55,IF('1 Spec. - 4. Annan modell'!C55="Tjänst",'1 Spec. - 4. Annan modell'!B55&amp;" - "&amp;'1 Spec. - 4. Annan modell'!C55&amp;" - "&amp;'1 Spec. - 4. Annan modell'!E55,""))</f>
        <v/>
      </c>
      <c r="D141" s="382" t="str">
        <f t="array" ref="D141">IFERROR(INDEX($C$135:$C$200,SMALL(IF($C$135:$C$200&lt;&gt;"",ROW($C$135:$C$200)-ROW(C$135)+1),ROWS(D$135:D141))),"")</f>
        <v/>
      </c>
      <c r="E141" s="382" t="str">
        <f>IF(LEFT('1 Spec. - 4. Annan modell'!E55,4)="Vara",'1 Spec. - 4. Annan modell'!D55&amp;" - "&amp;'1 Spec. - 4. Annan modell'!E55&amp;" - "&amp;'1 Spec. - 4. Annan modell'!I55,IF('1 Spec. - 4. Annan modell'!E55="Tjänst",'1 Spec. - 4. Annan modell'!D55&amp;" - "&amp;'1 Spec. - 4. Annan modell'!E55&amp;" - "&amp;'1 Spec. - 4. Annan modell'!G55,""))</f>
        <v/>
      </c>
      <c r="F141" s="382" t="str">
        <f t="array" ref="F141">IFERROR(INDEX($C$135:$C$200,SMALL(IF($C$135:$C$200&lt;&gt;"",ROW($C$135:$C$200)-ROW(E$135)+1),ROWS(F$135:F141))),"")</f>
        <v/>
      </c>
      <c r="G141" s="382" t="str">
        <f>IF(LEFT('1 Spec. - 4. Annan modell'!G55,4)="Vara",'1 Spec. - 4. Annan modell'!F55&amp;" - "&amp;'1 Spec. - 4. Annan modell'!G55&amp;" - "&amp;'1 Spec. - 4. Annan modell'!K55,IF('1 Spec. - 4. Annan modell'!G55="Tjänst",'1 Spec. - 4. Annan modell'!F55&amp;" - "&amp;'1 Spec. - 4. Annan modell'!G55&amp;" - "&amp;'1 Spec. - 4. Annan modell'!I55,""))</f>
        <v/>
      </c>
      <c r="H141" s="382" t="str">
        <f t="array" ref="H141">IFERROR(INDEX($C$135:$C$200,SMALL(IF($C$135:$C$200&lt;&gt;"",ROW($C$135:$C$200)-ROW(G$135)+1),ROWS(H$135:H141))),"")</f>
        <v/>
      </c>
      <c r="I141" s="382" t="str">
        <f>IF(LEFT('1 Spec. - 4. Annan modell'!I55,4)="Vara",'1 Spec. - 4. Annan modell'!H55&amp;" - "&amp;'1 Spec. - 4. Annan modell'!I55&amp;" - "&amp;'1 Spec. - 4. Annan modell'!M55,IF('1 Spec. - 4. Annan modell'!I55="Tjänst",'1 Spec. - 4. Annan modell'!H55&amp;" - "&amp;'1 Spec. - 4. Annan modell'!I55&amp;" - "&amp;'1 Spec. - 4. Annan modell'!K55,""))</f>
        <v/>
      </c>
      <c r="J141" s="382" t="str">
        <f t="array" ref="J141">IFERROR(INDEX($C$135:$C$200,SMALL(IF($C$135:$C$200&lt;&gt;"",ROW($C$135:$C$200)-ROW(I$135)+1),ROWS(J$135:J141))),"")</f>
        <v/>
      </c>
      <c r="L141" s="382" t="str">
        <f>'1 Spec. - 4. Annan modell'!B236</f>
        <v>Välj Vara eller Tjänst</v>
      </c>
      <c r="M141" s="382">
        <f t="shared" si="34"/>
        <v>17</v>
      </c>
      <c r="N141" s="382" t="str">
        <f t="shared" si="22"/>
        <v/>
      </c>
      <c r="O141" s="382" t="str">
        <f t="shared" si="23"/>
        <v/>
      </c>
      <c r="P141" s="382" t="str">
        <f t="shared" si="24"/>
        <v/>
      </c>
      <c r="Q141" s="382" t="str">
        <f t="shared" si="25"/>
        <v/>
      </c>
      <c r="R141" s="382" t="str">
        <f t="shared" si="26"/>
        <v/>
      </c>
      <c r="S141" s="382" t="str">
        <f t="shared" si="27"/>
        <v/>
      </c>
      <c r="T141" s="382" t="str">
        <f t="shared" si="28"/>
        <v/>
      </c>
      <c r="U141" s="382" t="str">
        <f t="shared" si="29"/>
        <v/>
      </c>
      <c r="V141" s="382" t="str">
        <f t="shared" si="30"/>
        <v/>
      </c>
      <c r="W141" s="382" t="str">
        <f t="shared" si="31"/>
        <v/>
      </c>
      <c r="X141" s="382" t="str">
        <f t="shared" si="32"/>
        <v/>
      </c>
      <c r="Y141" s="382" t="str">
        <f t="shared" si="33"/>
        <v/>
      </c>
    </row>
    <row r="142" spans="3:25" x14ac:dyDescent="0.25">
      <c r="C142" s="382" t="str">
        <f>IF(LEFT('1 Spec. - 4. Annan modell'!C56,4)="Vara",'1 Spec. - 4. Annan modell'!B56&amp;" - "&amp;'1 Spec. - 4. Annan modell'!C56&amp;" - "&amp;'1 Spec. - 4. Annan modell'!G56,IF('1 Spec. - 4. Annan modell'!C56="Tjänst",'1 Spec. - 4. Annan modell'!B56&amp;" - "&amp;'1 Spec. - 4. Annan modell'!C56&amp;" - "&amp;'1 Spec. - 4. Annan modell'!E56,""))</f>
        <v/>
      </c>
      <c r="D142" s="382" t="str">
        <f t="array" ref="D142">IFERROR(INDEX($C$135:$C$200,SMALL(IF($C$135:$C$200&lt;&gt;"",ROW($C$135:$C$200)-ROW(C$135)+1),ROWS(D$135:D142))),"")</f>
        <v/>
      </c>
      <c r="E142" s="382" t="str">
        <f>IF(LEFT('1 Spec. - 4. Annan modell'!E56,4)="Vara",'1 Spec. - 4. Annan modell'!D56&amp;" - "&amp;'1 Spec. - 4. Annan modell'!E56&amp;" - "&amp;'1 Spec. - 4. Annan modell'!I56,IF('1 Spec. - 4. Annan modell'!E56="Tjänst",'1 Spec. - 4. Annan modell'!D56&amp;" - "&amp;'1 Spec. - 4. Annan modell'!E56&amp;" - "&amp;'1 Spec. - 4. Annan modell'!G56,""))</f>
        <v/>
      </c>
      <c r="F142" s="382" t="str">
        <f t="array" ref="F142">IFERROR(INDEX($C$135:$C$200,SMALL(IF($C$135:$C$200&lt;&gt;"",ROW($C$135:$C$200)-ROW(E$135)+1),ROWS(F$135:F142))),"")</f>
        <v/>
      </c>
      <c r="G142" s="382" t="str">
        <f>IF(LEFT('1 Spec. - 4. Annan modell'!G56,4)="Vara",'1 Spec. - 4. Annan modell'!F56&amp;" - "&amp;'1 Spec. - 4. Annan modell'!G56&amp;" - "&amp;'1 Spec. - 4. Annan modell'!K56,IF('1 Spec. - 4. Annan modell'!G56="Tjänst",'1 Spec. - 4. Annan modell'!F56&amp;" - "&amp;'1 Spec. - 4. Annan modell'!G56&amp;" - "&amp;'1 Spec. - 4. Annan modell'!I56,""))</f>
        <v/>
      </c>
      <c r="H142" s="382" t="str">
        <f t="array" ref="H142">IFERROR(INDEX($C$135:$C$200,SMALL(IF($C$135:$C$200&lt;&gt;"",ROW($C$135:$C$200)-ROW(G$135)+1),ROWS(H$135:H142))),"")</f>
        <v/>
      </c>
      <c r="I142" s="382" t="str">
        <f>IF(LEFT('1 Spec. - 4. Annan modell'!I56,4)="Vara",'1 Spec. - 4. Annan modell'!H56&amp;" - "&amp;'1 Spec. - 4. Annan modell'!I56&amp;" - "&amp;'1 Spec. - 4. Annan modell'!M56,IF('1 Spec. - 4. Annan modell'!I56="Tjänst",'1 Spec. - 4. Annan modell'!H56&amp;" - "&amp;'1 Spec. - 4. Annan modell'!I56&amp;" - "&amp;'1 Spec. - 4. Annan modell'!K56,""))</f>
        <v/>
      </c>
      <c r="J142" s="382" t="str">
        <f t="array" ref="J142">IFERROR(INDEX($C$135:$C$200,SMALL(IF($C$135:$C$200&lt;&gt;"",ROW($C$135:$C$200)-ROW(I$135)+1),ROWS(J$135:J142))),"")</f>
        <v/>
      </c>
      <c r="L142" s="382" t="str">
        <f>'1 Spec. - 4. Annan modell'!B237</f>
        <v>Välj Vara eller Tjänst</v>
      </c>
      <c r="M142" s="382">
        <f t="shared" si="34"/>
        <v>17</v>
      </c>
      <c r="N142" s="382" t="str">
        <f t="shared" si="22"/>
        <v/>
      </c>
      <c r="O142" s="382" t="str">
        <f t="shared" si="23"/>
        <v/>
      </c>
      <c r="P142" s="382" t="str">
        <f t="shared" si="24"/>
        <v/>
      </c>
      <c r="Q142" s="382" t="str">
        <f t="shared" si="25"/>
        <v/>
      </c>
      <c r="R142" s="382" t="str">
        <f t="shared" si="26"/>
        <v/>
      </c>
      <c r="S142" s="382" t="str">
        <f t="shared" si="27"/>
        <v/>
      </c>
      <c r="T142" s="382" t="str">
        <f t="shared" si="28"/>
        <v/>
      </c>
      <c r="U142" s="382" t="str">
        <f t="shared" si="29"/>
        <v/>
      </c>
      <c r="V142" s="382" t="str">
        <f t="shared" si="30"/>
        <v/>
      </c>
      <c r="W142" s="382" t="str">
        <f t="shared" si="31"/>
        <v/>
      </c>
      <c r="X142" s="382" t="str">
        <f t="shared" si="32"/>
        <v/>
      </c>
      <c r="Y142" s="382" t="str">
        <f t="shared" si="33"/>
        <v/>
      </c>
    </row>
    <row r="143" spans="3:25" x14ac:dyDescent="0.25">
      <c r="C143" s="382" t="str">
        <f>IF(LEFT('1 Spec. - 4. Annan modell'!C57,4)="Vara",'1 Spec. - 4. Annan modell'!B57&amp;" - "&amp;'1 Spec. - 4. Annan modell'!C57&amp;" - "&amp;'1 Spec. - 4. Annan modell'!G57,IF('1 Spec. - 4. Annan modell'!C57="Tjänst",'1 Spec. - 4. Annan modell'!B57&amp;" - "&amp;'1 Spec. - 4. Annan modell'!C57&amp;" - "&amp;'1 Spec. - 4. Annan modell'!E57,""))</f>
        <v/>
      </c>
      <c r="D143" s="382" t="str">
        <f t="array" ref="D143">IFERROR(INDEX($C$135:$C$200,SMALL(IF($C$135:$C$200&lt;&gt;"",ROW($C$135:$C$200)-ROW(C$135)+1),ROWS(D$135:D143))),"")</f>
        <v/>
      </c>
      <c r="E143" s="382" t="str">
        <f>IF(LEFT('1 Spec. - 4. Annan modell'!E57,4)="Vara",'1 Spec. - 4. Annan modell'!D57&amp;" - "&amp;'1 Spec. - 4. Annan modell'!E57&amp;" - "&amp;'1 Spec. - 4. Annan modell'!I57,IF('1 Spec. - 4. Annan modell'!E57="Tjänst",'1 Spec. - 4. Annan modell'!D57&amp;" - "&amp;'1 Spec. - 4. Annan modell'!E57&amp;" - "&amp;'1 Spec. - 4. Annan modell'!G57,""))</f>
        <v/>
      </c>
      <c r="F143" s="382" t="str">
        <f t="array" ref="F143">IFERROR(INDEX($C$135:$C$200,SMALL(IF($C$135:$C$200&lt;&gt;"",ROW($C$135:$C$200)-ROW(E$135)+1),ROWS(F$135:F143))),"")</f>
        <v/>
      </c>
      <c r="G143" s="382" t="str">
        <f>IF(LEFT('1 Spec. - 4. Annan modell'!G57,4)="Vara",'1 Spec. - 4. Annan modell'!F57&amp;" - "&amp;'1 Spec. - 4. Annan modell'!G57&amp;" - "&amp;'1 Spec. - 4. Annan modell'!K57,IF('1 Spec. - 4. Annan modell'!G57="Tjänst",'1 Spec. - 4. Annan modell'!F57&amp;" - "&amp;'1 Spec. - 4. Annan modell'!G57&amp;" - "&amp;'1 Spec. - 4. Annan modell'!I57,""))</f>
        <v/>
      </c>
      <c r="H143" s="382" t="str">
        <f t="array" ref="H143">IFERROR(INDEX($C$135:$C$200,SMALL(IF($C$135:$C$200&lt;&gt;"",ROW($C$135:$C$200)-ROW(G$135)+1),ROWS(H$135:H143))),"")</f>
        <v/>
      </c>
      <c r="I143" s="382" t="str">
        <f>IF(LEFT('1 Spec. - 4. Annan modell'!I57,4)="Vara",'1 Spec. - 4. Annan modell'!H57&amp;" - "&amp;'1 Spec. - 4. Annan modell'!I57&amp;" - "&amp;'1 Spec. - 4. Annan modell'!M57,IF('1 Spec. - 4. Annan modell'!I57="Tjänst",'1 Spec. - 4. Annan modell'!H57&amp;" - "&amp;'1 Spec. - 4. Annan modell'!I57&amp;" - "&amp;'1 Spec. - 4. Annan modell'!K57,""))</f>
        <v/>
      </c>
      <c r="J143" s="382" t="str">
        <f t="array" ref="J143">IFERROR(INDEX($C$135:$C$200,SMALL(IF($C$135:$C$200&lt;&gt;"",ROW($C$135:$C$200)-ROW(I$135)+1),ROWS(J$135:J143))),"")</f>
        <v/>
      </c>
      <c r="L143" s="382" t="str">
        <f>'1 Spec. - 4. Annan modell'!B238</f>
        <v>Välj Vara eller Tjänst</v>
      </c>
      <c r="M143" s="382">
        <f t="shared" si="34"/>
        <v>17</v>
      </c>
      <c r="N143" s="382" t="str">
        <f t="shared" si="22"/>
        <v/>
      </c>
      <c r="O143" s="382" t="str">
        <f t="shared" si="23"/>
        <v/>
      </c>
      <c r="P143" s="382" t="str">
        <f t="shared" si="24"/>
        <v/>
      </c>
      <c r="Q143" s="382" t="str">
        <f t="shared" si="25"/>
        <v/>
      </c>
      <c r="R143" s="382" t="str">
        <f t="shared" si="26"/>
        <v/>
      </c>
      <c r="S143" s="382" t="str">
        <f t="shared" si="27"/>
        <v/>
      </c>
      <c r="T143" s="382" t="str">
        <f t="shared" si="28"/>
        <v/>
      </c>
      <c r="U143" s="382" t="str">
        <f t="shared" si="29"/>
        <v/>
      </c>
      <c r="V143" s="382" t="str">
        <f t="shared" si="30"/>
        <v/>
      </c>
      <c r="W143" s="382" t="str">
        <f t="shared" si="31"/>
        <v/>
      </c>
      <c r="X143" s="382" t="str">
        <f t="shared" si="32"/>
        <v/>
      </c>
      <c r="Y143" s="382" t="str">
        <f t="shared" si="33"/>
        <v/>
      </c>
    </row>
    <row r="144" spans="3:25" x14ac:dyDescent="0.25">
      <c r="C144" s="382" t="str">
        <f>IF(LEFT('1 Spec. - 4. Annan modell'!C58,4)="Vara",'1 Spec. - 4. Annan modell'!B58&amp;" - "&amp;'1 Spec. - 4. Annan modell'!C58&amp;" - "&amp;'1 Spec. - 4. Annan modell'!G58,IF('1 Spec. - 4. Annan modell'!C58="Tjänst",'1 Spec. - 4. Annan modell'!B58&amp;" - "&amp;'1 Spec. - 4. Annan modell'!C58&amp;" - "&amp;'1 Spec. - 4. Annan modell'!E58,""))</f>
        <v/>
      </c>
      <c r="D144" s="382" t="str">
        <f t="array" ref="D144">IFERROR(INDEX($C$135:$C$200,SMALL(IF($C$135:$C$200&lt;&gt;"",ROW($C$135:$C$200)-ROW(C$135)+1),ROWS(D$135:D144))),"")</f>
        <v/>
      </c>
      <c r="E144" s="382" t="str">
        <f>IF(LEFT('1 Spec. - 4. Annan modell'!E58,4)="Vara",'1 Spec. - 4. Annan modell'!D58&amp;" - "&amp;'1 Spec. - 4. Annan modell'!E58&amp;" - "&amp;'1 Spec. - 4. Annan modell'!I58,IF('1 Spec. - 4. Annan modell'!E58="Tjänst",'1 Spec. - 4. Annan modell'!D58&amp;" - "&amp;'1 Spec. - 4. Annan modell'!E58&amp;" - "&amp;'1 Spec. - 4. Annan modell'!G58,""))</f>
        <v/>
      </c>
      <c r="F144" s="382" t="str">
        <f t="array" ref="F144">IFERROR(INDEX($C$135:$C$200,SMALL(IF($C$135:$C$200&lt;&gt;"",ROW($C$135:$C$200)-ROW(E$135)+1),ROWS(F$135:F144))),"")</f>
        <v/>
      </c>
      <c r="G144" s="382" t="str">
        <f>IF(LEFT('1 Spec. - 4. Annan modell'!G58,4)="Vara",'1 Spec. - 4. Annan modell'!F58&amp;" - "&amp;'1 Spec. - 4. Annan modell'!G58&amp;" - "&amp;'1 Spec. - 4. Annan modell'!K58,IF('1 Spec. - 4. Annan modell'!G58="Tjänst",'1 Spec. - 4. Annan modell'!F58&amp;" - "&amp;'1 Spec. - 4. Annan modell'!G58&amp;" - "&amp;'1 Spec. - 4. Annan modell'!I58,""))</f>
        <v/>
      </c>
      <c r="H144" s="382" t="str">
        <f t="array" ref="H144">IFERROR(INDEX($C$135:$C$200,SMALL(IF($C$135:$C$200&lt;&gt;"",ROW($C$135:$C$200)-ROW(G$135)+1),ROWS(H$135:H144))),"")</f>
        <v/>
      </c>
      <c r="I144" s="382" t="str">
        <f>IF(LEFT('1 Spec. - 4. Annan modell'!I58,4)="Vara",'1 Spec. - 4. Annan modell'!H58&amp;" - "&amp;'1 Spec. - 4. Annan modell'!I58&amp;" - "&amp;'1 Spec. - 4. Annan modell'!M58,IF('1 Spec. - 4. Annan modell'!I58="Tjänst",'1 Spec. - 4. Annan modell'!H58&amp;" - "&amp;'1 Spec. - 4. Annan modell'!I58&amp;" - "&amp;'1 Spec. - 4. Annan modell'!K58,""))</f>
        <v/>
      </c>
      <c r="J144" s="382" t="str">
        <f t="array" ref="J144">IFERROR(INDEX($C$135:$C$200,SMALL(IF($C$135:$C$200&lt;&gt;"",ROW($C$135:$C$200)-ROW(I$135)+1),ROWS(J$135:J144))),"")</f>
        <v/>
      </c>
      <c r="L144" s="382" t="str">
        <f>'1 Spec. - 4. Annan modell'!B239</f>
        <v>Välj Vara eller Tjänst</v>
      </c>
      <c r="M144" s="382">
        <f t="shared" si="34"/>
        <v>17</v>
      </c>
      <c r="N144" s="382" t="str">
        <f t="shared" si="22"/>
        <v/>
      </c>
      <c r="O144" s="382" t="str">
        <f t="shared" si="23"/>
        <v/>
      </c>
      <c r="P144" s="382" t="str">
        <f t="shared" si="24"/>
        <v/>
      </c>
      <c r="Q144" s="382" t="str">
        <f t="shared" si="25"/>
        <v/>
      </c>
      <c r="R144" s="382" t="str">
        <f t="shared" si="26"/>
        <v/>
      </c>
      <c r="S144" s="382" t="str">
        <f t="shared" si="27"/>
        <v/>
      </c>
      <c r="T144" s="382" t="str">
        <f t="shared" si="28"/>
        <v/>
      </c>
      <c r="U144" s="382" t="str">
        <f t="shared" si="29"/>
        <v/>
      </c>
      <c r="V144" s="382" t="str">
        <f t="shared" si="30"/>
        <v/>
      </c>
      <c r="W144" s="382" t="str">
        <f t="shared" si="31"/>
        <v/>
      </c>
      <c r="X144" s="382" t="str">
        <f t="shared" si="32"/>
        <v/>
      </c>
      <c r="Y144" s="382" t="str">
        <f t="shared" si="33"/>
        <v/>
      </c>
    </row>
    <row r="145" spans="3:25" x14ac:dyDescent="0.25">
      <c r="C145" s="382" t="str">
        <f>IF(LEFT('1 Spec. - 4. Annan modell'!C59,4)="Vara",'1 Spec. - 4. Annan modell'!B59&amp;" - "&amp;'1 Spec. - 4. Annan modell'!C59&amp;" - "&amp;'1 Spec. - 4. Annan modell'!G59,IF('1 Spec. - 4. Annan modell'!C59="Tjänst",'1 Spec. - 4. Annan modell'!B59&amp;" - "&amp;'1 Spec. - 4. Annan modell'!C59&amp;" - "&amp;'1 Spec. - 4. Annan modell'!E59,""))</f>
        <v/>
      </c>
      <c r="D145" s="382" t="str">
        <f t="array" ref="D145">IFERROR(INDEX($C$135:$C$200,SMALL(IF($C$135:$C$200&lt;&gt;"",ROW($C$135:$C$200)-ROW(C$135)+1),ROWS(D$135:D145))),"")</f>
        <v/>
      </c>
      <c r="E145" s="382" t="str">
        <f>IF(LEFT('1 Spec. - 4. Annan modell'!E59,4)="Vara",'1 Spec. - 4. Annan modell'!D59&amp;" - "&amp;'1 Spec. - 4. Annan modell'!E59&amp;" - "&amp;'1 Spec. - 4. Annan modell'!I59,IF('1 Spec. - 4. Annan modell'!E59="Tjänst",'1 Spec. - 4. Annan modell'!D59&amp;" - "&amp;'1 Spec. - 4. Annan modell'!E59&amp;" - "&amp;'1 Spec. - 4. Annan modell'!G59,""))</f>
        <v/>
      </c>
      <c r="F145" s="382" t="str">
        <f t="array" ref="F145">IFERROR(INDEX($C$135:$C$200,SMALL(IF($C$135:$C$200&lt;&gt;"",ROW($C$135:$C$200)-ROW(E$135)+1),ROWS(F$135:F145))),"")</f>
        <v/>
      </c>
      <c r="G145" s="382" t="str">
        <f>IF(LEFT('1 Spec. - 4. Annan modell'!G59,4)="Vara",'1 Spec. - 4. Annan modell'!F59&amp;" - "&amp;'1 Spec. - 4. Annan modell'!G59&amp;" - "&amp;'1 Spec. - 4. Annan modell'!K59,IF('1 Spec. - 4. Annan modell'!G59="Tjänst",'1 Spec. - 4. Annan modell'!F59&amp;" - "&amp;'1 Spec. - 4. Annan modell'!G59&amp;" - "&amp;'1 Spec. - 4. Annan modell'!I59,""))</f>
        <v/>
      </c>
      <c r="H145" s="382" t="str">
        <f t="array" ref="H145">IFERROR(INDEX($C$135:$C$200,SMALL(IF($C$135:$C$200&lt;&gt;"",ROW($C$135:$C$200)-ROW(G$135)+1),ROWS(H$135:H145))),"")</f>
        <v/>
      </c>
      <c r="I145" s="382" t="str">
        <f>IF(LEFT('1 Spec. - 4. Annan modell'!I59,4)="Vara",'1 Spec. - 4. Annan modell'!H59&amp;" - "&amp;'1 Spec. - 4. Annan modell'!I59&amp;" - "&amp;'1 Spec. - 4. Annan modell'!M59,IF('1 Spec. - 4. Annan modell'!I59="Tjänst",'1 Spec. - 4. Annan modell'!H59&amp;" - "&amp;'1 Spec. - 4. Annan modell'!I59&amp;" - "&amp;'1 Spec. - 4. Annan modell'!K59,""))</f>
        <v/>
      </c>
      <c r="J145" s="382" t="str">
        <f t="array" ref="J145">IFERROR(INDEX($C$135:$C$200,SMALL(IF($C$135:$C$200&lt;&gt;"",ROW($C$135:$C$200)-ROW(I$135)+1),ROWS(J$135:J145))),"")</f>
        <v/>
      </c>
      <c r="L145" s="382" t="str">
        <f>'1 Spec. - 4. Annan modell'!B240</f>
        <v>Välj Vara eller Tjänst</v>
      </c>
      <c r="M145" s="382">
        <f t="shared" si="34"/>
        <v>17</v>
      </c>
      <c r="N145" s="382" t="str">
        <f t="shared" si="22"/>
        <v/>
      </c>
      <c r="O145" s="382" t="str">
        <f t="shared" si="23"/>
        <v/>
      </c>
      <c r="P145" s="382" t="str">
        <f t="shared" si="24"/>
        <v/>
      </c>
      <c r="Q145" s="382" t="str">
        <f t="shared" si="25"/>
        <v/>
      </c>
      <c r="R145" s="382" t="str">
        <f t="shared" si="26"/>
        <v/>
      </c>
      <c r="S145" s="382" t="str">
        <f t="shared" si="27"/>
        <v/>
      </c>
      <c r="T145" s="382" t="str">
        <f t="shared" si="28"/>
        <v/>
      </c>
      <c r="U145" s="382" t="str">
        <f t="shared" si="29"/>
        <v/>
      </c>
      <c r="V145" s="382" t="str">
        <f t="shared" si="30"/>
        <v/>
      </c>
      <c r="W145" s="382" t="str">
        <f t="shared" si="31"/>
        <v/>
      </c>
      <c r="X145" s="382" t="str">
        <f t="shared" si="32"/>
        <v/>
      </c>
      <c r="Y145" s="382" t="str">
        <f t="shared" si="33"/>
        <v/>
      </c>
    </row>
    <row r="146" spans="3:25" x14ac:dyDescent="0.25">
      <c r="C146" s="382" t="str">
        <f>IF(LEFT('1 Spec. - 4. Annan modell'!C60,4)="Vara",'1 Spec. - 4. Annan modell'!B60&amp;" - "&amp;'1 Spec. - 4. Annan modell'!C60&amp;" - "&amp;'1 Spec. - 4. Annan modell'!G60,IF('1 Spec. - 4. Annan modell'!C60="Tjänst",'1 Spec. - 4. Annan modell'!B60&amp;" - "&amp;'1 Spec. - 4. Annan modell'!C60&amp;" - "&amp;'1 Spec. - 4. Annan modell'!E60,""))</f>
        <v/>
      </c>
      <c r="D146" s="382" t="str">
        <f t="array" ref="D146">IFERROR(INDEX($C$135:$C$200,SMALL(IF($C$135:$C$200&lt;&gt;"",ROW($C$135:$C$200)-ROW(C$135)+1),ROWS(D$135:D146))),"")</f>
        <v/>
      </c>
      <c r="E146" s="382" t="str">
        <f>IF(LEFT('1 Spec. - 4. Annan modell'!E60,4)="Vara",'1 Spec. - 4. Annan modell'!D60&amp;" - "&amp;'1 Spec. - 4. Annan modell'!E60&amp;" - "&amp;'1 Spec. - 4. Annan modell'!I60,IF('1 Spec. - 4. Annan modell'!E60="Tjänst",'1 Spec. - 4. Annan modell'!D60&amp;" - "&amp;'1 Spec. - 4. Annan modell'!E60&amp;" - "&amp;'1 Spec. - 4. Annan modell'!G60,""))</f>
        <v/>
      </c>
      <c r="F146" s="382" t="str">
        <f t="array" ref="F146">IFERROR(INDEX($C$135:$C$200,SMALL(IF($C$135:$C$200&lt;&gt;"",ROW($C$135:$C$200)-ROW(E$135)+1),ROWS(F$135:F146))),"")</f>
        <v/>
      </c>
      <c r="G146" s="382" t="str">
        <f>IF(LEFT('1 Spec. - 4. Annan modell'!G60,4)="Vara",'1 Spec. - 4. Annan modell'!F60&amp;" - "&amp;'1 Spec. - 4. Annan modell'!G60&amp;" - "&amp;'1 Spec. - 4. Annan modell'!K60,IF('1 Spec. - 4. Annan modell'!G60="Tjänst",'1 Spec. - 4. Annan modell'!F60&amp;" - "&amp;'1 Spec. - 4. Annan modell'!G60&amp;" - "&amp;'1 Spec. - 4. Annan modell'!I60,""))</f>
        <v/>
      </c>
      <c r="H146" s="382" t="str">
        <f t="array" ref="H146">IFERROR(INDEX($C$135:$C$200,SMALL(IF($C$135:$C$200&lt;&gt;"",ROW($C$135:$C$200)-ROW(G$135)+1),ROWS(H$135:H146))),"")</f>
        <v/>
      </c>
      <c r="I146" s="382" t="str">
        <f>IF(LEFT('1 Spec. - 4. Annan modell'!I60,4)="Vara",'1 Spec. - 4. Annan modell'!H60&amp;" - "&amp;'1 Spec. - 4. Annan modell'!I60&amp;" - "&amp;'1 Spec. - 4. Annan modell'!M60,IF('1 Spec. - 4. Annan modell'!I60="Tjänst",'1 Spec. - 4. Annan modell'!H60&amp;" - "&amp;'1 Spec. - 4. Annan modell'!I60&amp;" - "&amp;'1 Spec. - 4. Annan modell'!K60,""))</f>
        <v/>
      </c>
      <c r="J146" s="382" t="str">
        <f t="array" ref="J146">IFERROR(INDEX($C$135:$C$200,SMALL(IF($C$135:$C$200&lt;&gt;"",ROW($C$135:$C$200)-ROW(I$135)+1),ROWS(J$135:J146))),"")</f>
        <v/>
      </c>
      <c r="L146" s="382" t="str">
        <f>'1 Spec. - 4. Annan modell'!B241</f>
        <v>Välj Vara eller Tjänst</v>
      </c>
      <c r="M146" s="382">
        <f t="shared" si="34"/>
        <v>17</v>
      </c>
      <c r="N146" s="382" t="str">
        <f t="shared" si="22"/>
        <v/>
      </c>
      <c r="O146" s="382" t="str">
        <f t="shared" si="23"/>
        <v/>
      </c>
      <c r="P146" s="382" t="str">
        <f t="shared" si="24"/>
        <v/>
      </c>
      <c r="Q146" s="382" t="str">
        <f t="shared" si="25"/>
        <v/>
      </c>
      <c r="R146" s="382" t="str">
        <f t="shared" si="26"/>
        <v/>
      </c>
      <c r="S146" s="382" t="str">
        <f t="shared" si="27"/>
        <v/>
      </c>
      <c r="T146" s="382" t="str">
        <f t="shared" si="28"/>
        <v/>
      </c>
      <c r="U146" s="382" t="str">
        <f t="shared" si="29"/>
        <v/>
      </c>
      <c r="V146" s="382" t="str">
        <f t="shared" si="30"/>
        <v/>
      </c>
      <c r="W146" s="382" t="str">
        <f t="shared" si="31"/>
        <v/>
      </c>
      <c r="X146" s="382" t="str">
        <f t="shared" si="32"/>
        <v/>
      </c>
      <c r="Y146" s="382" t="str">
        <f t="shared" si="33"/>
        <v/>
      </c>
    </row>
    <row r="147" spans="3:25" x14ac:dyDescent="0.25">
      <c r="C147" s="382" t="str">
        <f>IF(LEFT('1 Spec. - 4. Annan modell'!C61,4)="Vara",'1 Spec. - 4. Annan modell'!B61&amp;" - "&amp;'1 Spec. - 4. Annan modell'!C61&amp;" - "&amp;'1 Spec. - 4. Annan modell'!G61,IF('1 Spec. - 4. Annan modell'!C61="Tjänst",'1 Spec. - 4. Annan modell'!B61&amp;" - "&amp;'1 Spec. - 4. Annan modell'!C61&amp;" - "&amp;'1 Spec. - 4. Annan modell'!E61,""))</f>
        <v/>
      </c>
      <c r="D147" s="382" t="str">
        <f t="array" ref="D147">IFERROR(INDEX($C$135:$C$200,SMALL(IF($C$135:$C$200&lt;&gt;"",ROW($C$135:$C$200)-ROW(C$135)+1),ROWS(D$135:D147))),"")</f>
        <v/>
      </c>
      <c r="E147" s="382" t="str">
        <f>IF(LEFT('1 Spec. - 4. Annan modell'!E61,4)="Vara",'1 Spec. - 4. Annan modell'!D61&amp;" - "&amp;'1 Spec. - 4. Annan modell'!E61&amp;" - "&amp;'1 Spec. - 4. Annan modell'!I61,IF('1 Spec. - 4. Annan modell'!E61="Tjänst",'1 Spec. - 4. Annan modell'!D61&amp;" - "&amp;'1 Spec. - 4. Annan modell'!E61&amp;" - "&amp;'1 Spec. - 4. Annan modell'!G61,""))</f>
        <v/>
      </c>
      <c r="F147" s="382" t="str">
        <f t="array" ref="F147">IFERROR(INDEX($C$135:$C$200,SMALL(IF($C$135:$C$200&lt;&gt;"",ROW($C$135:$C$200)-ROW(E$135)+1),ROWS(F$135:F147))),"")</f>
        <v/>
      </c>
      <c r="G147" s="382" t="str">
        <f>IF(LEFT('1 Spec. - 4. Annan modell'!G61,4)="Vara",'1 Spec. - 4. Annan modell'!F61&amp;" - "&amp;'1 Spec. - 4. Annan modell'!G61&amp;" - "&amp;'1 Spec. - 4. Annan modell'!K61,IF('1 Spec. - 4. Annan modell'!G61="Tjänst",'1 Spec. - 4. Annan modell'!F61&amp;" - "&amp;'1 Spec. - 4. Annan modell'!G61&amp;" - "&amp;'1 Spec. - 4. Annan modell'!I61,""))</f>
        <v/>
      </c>
      <c r="H147" s="382" t="str">
        <f t="array" ref="H147">IFERROR(INDEX($C$135:$C$200,SMALL(IF($C$135:$C$200&lt;&gt;"",ROW($C$135:$C$200)-ROW(G$135)+1),ROWS(H$135:H147))),"")</f>
        <v/>
      </c>
      <c r="I147" s="382" t="str">
        <f>IF(LEFT('1 Spec. - 4. Annan modell'!I61,4)="Vara",'1 Spec. - 4. Annan modell'!H61&amp;" - "&amp;'1 Spec. - 4. Annan modell'!I61&amp;" - "&amp;'1 Spec. - 4. Annan modell'!M61,IF('1 Spec. - 4. Annan modell'!I61="Tjänst",'1 Spec. - 4. Annan modell'!H61&amp;" - "&amp;'1 Spec. - 4. Annan modell'!I61&amp;" - "&amp;'1 Spec. - 4. Annan modell'!K61,""))</f>
        <v/>
      </c>
      <c r="J147" s="382" t="str">
        <f t="array" ref="J147">IFERROR(INDEX($C$135:$C$200,SMALL(IF($C$135:$C$200&lt;&gt;"",ROW($C$135:$C$200)-ROW(I$135)+1),ROWS(J$135:J147))),"")</f>
        <v/>
      </c>
      <c r="L147" s="382" t="str">
        <f>'1 Spec. - 4. Annan modell'!B242</f>
        <v>Välj Vara eller Tjänst</v>
      </c>
      <c r="M147" s="382">
        <f t="shared" si="34"/>
        <v>17</v>
      </c>
      <c r="N147" s="382" t="str">
        <f t="shared" si="22"/>
        <v/>
      </c>
      <c r="O147" s="382" t="str">
        <f t="shared" si="23"/>
        <v/>
      </c>
      <c r="P147" s="382" t="str">
        <f t="shared" si="24"/>
        <v/>
      </c>
      <c r="Q147" s="382" t="str">
        <f t="shared" si="25"/>
        <v/>
      </c>
      <c r="R147" s="382" t="str">
        <f t="shared" si="26"/>
        <v/>
      </c>
      <c r="S147" s="382" t="str">
        <f t="shared" si="27"/>
        <v/>
      </c>
      <c r="T147" s="382" t="str">
        <f t="shared" si="28"/>
        <v/>
      </c>
      <c r="U147" s="382" t="str">
        <f t="shared" si="29"/>
        <v/>
      </c>
      <c r="V147" s="382" t="str">
        <f t="shared" si="30"/>
        <v/>
      </c>
      <c r="W147" s="382" t="str">
        <f t="shared" si="31"/>
        <v/>
      </c>
      <c r="X147" s="382" t="str">
        <f t="shared" si="32"/>
        <v/>
      </c>
      <c r="Y147" s="382" t="str">
        <f t="shared" si="33"/>
        <v/>
      </c>
    </row>
    <row r="148" spans="3:25" x14ac:dyDescent="0.25">
      <c r="C148" s="382" t="str">
        <f>IF(LEFT('1 Spec. - 4. Annan modell'!C62,4)="Vara",'1 Spec. - 4. Annan modell'!B62&amp;" - "&amp;'1 Spec. - 4. Annan modell'!C62&amp;" - "&amp;'1 Spec. - 4. Annan modell'!G62,IF('1 Spec. - 4. Annan modell'!C62="Tjänst",'1 Spec. - 4. Annan modell'!B62&amp;" - "&amp;'1 Spec. - 4. Annan modell'!C62&amp;" - "&amp;'1 Spec. - 4. Annan modell'!E62,""))</f>
        <v/>
      </c>
      <c r="D148" s="382" t="str">
        <f t="array" ref="D148">IFERROR(INDEX($C$135:$C$200,SMALL(IF($C$135:$C$200&lt;&gt;"",ROW($C$135:$C$200)-ROW(C$135)+1),ROWS(D$135:D148))),"")</f>
        <v/>
      </c>
      <c r="E148" s="382" t="str">
        <f>IF(LEFT('1 Spec. - 4. Annan modell'!E62,4)="Vara",'1 Spec. - 4. Annan modell'!D62&amp;" - "&amp;'1 Spec. - 4. Annan modell'!E62&amp;" - "&amp;'1 Spec. - 4. Annan modell'!I62,IF('1 Spec. - 4. Annan modell'!E62="Tjänst",'1 Spec. - 4. Annan modell'!D62&amp;" - "&amp;'1 Spec. - 4. Annan modell'!E62&amp;" - "&amp;'1 Spec. - 4. Annan modell'!G62,""))</f>
        <v/>
      </c>
      <c r="F148" s="382" t="str">
        <f t="array" ref="F148">IFERROR(INDEX($C$135:$C$200,SMALL(IF($C$135:$C$200&lt;&gt;"",ROW($C$135:$C$200)-ROW(E$135)+1),ROWS(F$135:F148))),"")</f>
        <v/>
      </c>
      <c r="G148" s="382" t="str">
        <f>IF(LEFT('1 Spec. - 4. Annan modell'!G62,4)="Vara",'1 Spec. - 4. Annan modell'!F62&amp;" - "&amp;'1 Spec. - 4. Annan modell'!G62&amp;" - "&amp;'1 Spec. - 4. Annan modell'!K62,IF('1 Spec. - 4. Annan modell'!G62="Tjänst",'1 Spec. - 4. Annan modell'!F62&amp;" - "&amp;'1 Spec. - 4. Annan modell'!G62&amp;" - "&amp;'1 Spec. - 4. Annan modell'!I62,""))</f>
        <v/>
      </c>
      <c r="H148" s="382" t="str">
        <f t="array" ref="H148">IFERROR(INDEX($C$135:$C$200,SMALL(IF($C$135:$C$200&lt;&gt;"",ROW($C$135:$C$200)-ROW(G$135)+1),ROWS(H$135:H148))),"")</f>
        <v/>
      </c>
      <c r="I148" s="382" t="str">
        <f>IF(LEFT('1 Spec. - 4. Annan modell'!I62,4)="Vara",'1 Spec. - 4. Annan modell'!H62&amp;" - "&amp;'1 Spec. - 4. Annan modell'!I62&amp;" - "&amp;'1 Spec. - 4. Annan modell'!M62,IF('1 Spec. - 4. Annan modell'!I62="Tjänst",'1 Spec. - 4. Annan modell'!H62&amp;" - "&amp;'1 Spec. - 4. Annan modell'!I62&amp;" - "&amp;'1 Spec. - 4. Annan modell'!K62,""))</f>
        <v/>
      </c>
      <c r="J148" s="382" t="str">
        <f t="array" ref="J148">IFERROR(INDEX($C$135:$C$200,SMALL(IF($C$135:$C$200&lt;&gt;"",ROW($C$135:$C$200)-ROW(I$135)+1),ROWS(J$135:J148))),"")</f>
        <v/>
      </c>
      <c r="L148" s="382" t="str">
        <f>'1 Spec. - 4. Annan modell'!B243</f>
        <v>Välj Vara eller Tjänst</v>
      </c>
      <c r="M148" s="382">
        <f t="shared" si="34"/>
        <v>17</v>
      </c>
      <c r="N148" s="382" t="str">
        <f t="shared" si="22"/>
        <v/>
      </c>
      <c r="O148" s="382" t="str">
        <f t="shared" si="23"/>
        <v/>
      </c>
      <c r="P148" s="382" t="str">
        <f t="shared" si="24"/>
        <v/>
      </c>
      <c r="Q148" s="382" t="str">
        <f t="shared" si="25"/>
        <v/>
      </c>
      <c r="R148" s="382" t="str">
        <f t="shared" si="26"/>
        <v/>
      </c>
      <c r="S148" s="382" t="str">
        <f t="shared" si="27"/>
        <v/>
      </c>
      <c r="T148" s="382" t="str">
        <f t="shared" si="28"/>
        <v/>
      </c>
      <c r="U148" s="382" t="str">
        <f t="shared" si="29"/>
        <v/>
      </c>
      <c r="V148" s="382" t="str">
        <f t="shared" si="30"/>
        <v/>
      </c>
      <c r="W148" s="382" t="str">
        <f t="shared" si="31"/>
        <v/>
      </c>
      <c r="X148" s="382" t="str">
        <f t="shared" si="32"/>
        <v/>
      </c>
      <c r="Y148" s="382" t="str">
        <f t="shared" si="33"/>
        <v/>
      </c>
    </row>
    <row r="149" spans="3:25" x14ac:dyDescent="0.25">
      <c r="C149" s="382" t="str">
        <f>IF(LEFT('1 Spec. - 4. Annan modell'!C63,4)="Vara",'1 Spec. - 4. Annan modell'!B63&amp;" - "&amp;'1 Spec. - 4. Annan modell'!C63&amp;" - "&amp;'1 Spec. - 4. Annan modell'!G63,IF('1 Spec. - 4. Annan modell'!C63="Tjänst",'1 Spec. - 4. Annan modell'!B63&amp;" - "&amp;'1 Spec. - 4. Annan modell'!C63&amp;" - "&amp;'1 Spec. - 4. Annan modell'!E63,""))</f>
        <v/>
      </c>
      <c r="D149" s="382" t="str">
        <f t="array" ref="D149">IFERROR(INDEX($C$135:$C$200,SMALL(IF($C$135:$C$200&lt;&gt;"",ROW($C$135:$C$200)-ROW(C$135)+1),ROWS(D$135:D149))),"")</f>
        <v/>
      </c>
      <c r="E149" s="382" t="str">
        <f>IF(LEFT('1 Spec. - 4. Annan modell'!E63,4)="Vara",'1 Spec. - 4. Annan modell'!D63&amp;" - "&amp;'1 Spec. - 4. Annan modell'!E63&amp;" - "&amp;'1 Spec. - 4. Annan modell'!I63,IF('1 Spec. - 4. Annan modell'!E63="Tjänst",'1 Spec. - 4. Annan modell'!D63&amp;" - "&amp;'1 Spec. - 4. Annan modell'!E63&amp;" - "&amp;'1 Spec. - 4. Annan modell'!G63,""))</f>
        <v/>
      </c>
      <c r="F149" s="382" t="str">
        <f t="array" ref="F149">IFERROR(INDEX($C$135:$C$200,SMALL(IF($C$135:$C$200&lt;&gt;"",ROW($C$135:$C$200)-ROW(E$135)+1),ROWS(F$135:F149))),"")</f>
        <v/>
      </c>
      <c r="G149" s="382" t="str">
        <f>IF(LEFT('1 Spec. - 4. Annan modell'!G63,4)="Vara",'1 Spec. - 4. Annan modell'!F63&amp;" - "&amp;'1 Spec. - 4. Annan modell'!G63&amp;" - "&amp;'1 Spec. - 4. Annan modell'!K63,IF('1 Spec. - 4. Annan modell'!G63="Tjänst",'1 Spec. - 4. Annan modell'!F63&amp;" - "&amp;'1 Spec. - 4. Annan modell'!G63&amp;" - "&amp;'1 Spec. - 4. Annan modell'!I63,""))</f>
        <v/>
      </c>
      <c r="H149" s="382" t="str">
        <f t="array" ref="H149">IFERROR(INDEX($C$135:$C$200,SMALL(IF($C$135:$C$200&lt;&gt;"",ROW($C$135:$C$200)-ROW(G$135)+1),ROWS(H$135:H149))),"")</f>
        <v/>
      </c>
      <c r="I149" s="382" t="str">
        <f>IF(LEFT('1 Spec. - 4. Annan modell'!I63,4)="Vara",'1 Spec. - 4. Annan modell'!H63&amp;" - "&amp;'1 Spec. - 4. Annan modell'!I63&amp;" - "&amp;'1 Spec. - 4. Annan modell'!M63,IF('1 Spec. - 4. Annan modell'!I63="Tjänst",'1 Spec. - 4. Annan modell'!H63&amp;" - "&amp;'1 Spec. - 4. Annan modell'!I63&amp;" - "&amp;'1 Spec. - 4. Annan modell'!K63,""))</f>
        <v/>
      </c>
      <c r="J149" s="382" t="str">
        <f t="array" ref="J149">IFERROR(INDEX($C$135:$C$200,SMALL(IF($C$135:$C$200&lt;&gt;"",ROW($C$135:$C$200)-ROW(I$135)+1),ROWS(J$135:J149))),"")</f>
        <v/>
      </c>
      <c r="L149" s="382" t="str">
        <f>'1 Spec. - 4. Annan modell'!B244</f>
        <v>Välj Vara eller Tjänst</v>
      </c>
      <c r="M149" s="382">
        <f t="shared" si="34"/>
        <v>17</v>
      </c>
      <c r="N149" s="382" t="str">
        <f t="shared" si="22"/>
        <v/>
      </c>
      <c r="O149" s="382" t="str">
        <f t="shared" si="23"/>
        <v/>
      </c>
      <c r="P149" s="382" t="str">
        <f t="shared" si="24"/>
        <v/>
      </c>
      <c r="Q149" s="382" t="str">
        <f t="shared" si="25"/>
        <v/>
      </c>
      <c r="R149" s="382" t="str">
        <f t="shared" si="26"/>
        <v/>
      </c>
      <c r="S149" s="382" t="str">
        <f t="shared" si="27"/>
        <v/>
      </c>
      <c r="T149" s="382" t="str">
        <f t="shared" si="28"/>
        <v/>
      </c>
      <c r="U149" s="382" t="str">
        <f t="shared" si="29"/>
        <v/>
      </c>
      <c r="V149" s="382" t="str">
        <f t="shared" si="30"/>
        <v/>
      </c>
      <c r="W149" s="382" t="str">
        <f t="shared" si="31"/>
        <v/>
      </c>
      <c r="X149" s="382" t="str">
        <f t="shared" si="32"/>
        <v/>
      </c>
      <c r="Y149" s="382" t="str">
        <f t="shared" si="33"/>
        <v/>
      </c>
    </row>
    <row r="150" spans="3:25" x14ac:dyDescent="0.25">
      <c r="C150" s="382" t="str">
        <f>IF(LEFT('1 Spec. - 4. Annan modell'!C64,4)="Vara",'1 Spec. - 4. Annan modell'!B64&amp;" - "&amp;'1 Spec. - 4. Annan modell'!C64&amp;" - "&amp;'1 Spec. - 4. Annan modell'!G64,IF('1 Spec. - 4. Annan modell'!C64="Tjänst",'1 Spec. - 4. Annan modell'!B64&amp;" - "&amp;'1 Spec. - 4. Annan modell'!C64&amp;" - "&amp;'1 Spec. - 4. Annan modell'!E64,""))</f>
        <v/>
      </c>
      <c r="D150" s="382" t="str">
        <f t="array" ref="D150">IFERROR(INDEX($C$135:$C$200,SMALL(IF($C$135:$C$200&lt;&gt;"",ROW($C$135:$C$200)-ROW(C$135)+1),ROWS(D$135:D150))),"")</f>
        <v/>
      </c>
      <c r="E150" s="382" t="str">
        <f>IF(LEFT('1 Spec. - 4. Annan modell'!E64,4)="Vara",'1 Spec. - 4. Annan modell'!D64&amp;" - "&amp;'1 Spec. - 4. Annan modell'!E64&amp;" - "&amp;'1 Spec. - 4. Annan modell'!I64,IF('1 Spec. - 4. Annan modell'!E64="Tjänst",'1 Spec. - 4. Annan modell'!D64&amp;" - "&amp;'1 Spec. - 4. Annan modell'!E64&amp;" - "&amp;'1 Spec. - 4. Annan modell'!G64,""))</f>
        <v/>
      </c>
      <c r="F150" s="382" t="str">
        <f t="array" ref="F150">IFERROR(INDEX($C$135:$C$200,SMALL(IF($C$135:$C$200&lt;&gt;"",ROW($C$135:$C$200)-ROW(E$135)+1),ROWS(F$135:F150))),"")</f>
        <v/>
      </c>
      <c r="G150" s="382" t="str">
        <f>IF(LEFT('1 Spec. - 4. Annan modell'!G64,4)="Vara",'1 Spec. - 4. Annan modell'!F64&amp;" - "&amp;'1 Spec. - 4. Annan modell'!G64&amp;" - "&amp;'1 Spec. - 4. Annan modell'!K64,IF('1 Spec. - 4. Annan modell'!G64="Tjänst",'1 Spec. - 4. Annan modell'!F64&amp;" - "&amp;'1 Spec. - 4. Annan modell'!G64&amp;" - "&amp;'1 Spec. - 4. Annan modell'!I64,""))</f>
        <v/>
      </c>
      <c r="H150" s="382" t="str">
        <f t="array" ref="H150">IFERROR(INDEX($C$135:$C$200,SMALL(IF($C$135:$C$200&lt;&gt;"",ROW($C$135:$C$200)-ROW(G$135)+1),ROWS(H$135:H150))),"")</f>
        <v/>
      </c>
      <c r="I150" s="382" t="str">
        <f>IF(LEFT('1 Spec. - 4. Annan modell'!I64,4)="Vara",'1 Spec. - 4. Annan modell'!H64&amp;" - "&amp;'1 Spec. - 4. Annan modell'!I64&amp;" - "&amp;'1 Spec. - 4. Annan modell'!M64,IF('1 Spec. - 4. Annan modell'!I64="Tjänst",'1 Spec. - 4. Annan modell'!H64&amp;" - "&amp;'1 Spec. - 4. Annan modell'!I64&amp;" - "&amp;'1 Spec. - 4. Annan modell'!K64,""))</f>
        <v/>
      </c>
      <c r="J150" s="382" t="str">
        <f t="array" ref="J150">IFERROR(INDEX($C$135:$C$200,SMALL(IF($C$135:$C$200&lt;&gt;"",ROW($C$135:$C$200)-ROW(I$135)+1),ROWS(J$135:J150))),"")</f>
        <v/>
      </c>
      <c r="L150" s="382" t="str">
        <f>'1 Spec. - 4. Annan modell'!B245</f>
        <v>Välj Vara eller Tjänst</v>
      </c>
      <c r="M150" s="382">
        <f t="shared" si="34"/>
        <v>17</v>
      </c>
      <c r="N150" s="382" t="str">
        <f t="shared" si="22"/>
        <v/>
      </c>
      <c r="O150" s="382" t="str">
        <f t="shared" si="23"/>
        <v/>
      </c>
      <c r="P150" s="382" t="str">
        <f t="shared" si="24"/>
        <v/>
      </c>
      <c r="Q150" s="382" t="str">
        <f t="shared" si="25"/>
        <v/>
      </c>
      <c r="R150" s="382" t="str">
        <f t="shared" si="26"/>
        <v/>
      </c>
      <c r="S150" s="382" t="str">
        <f t="shared" si="27"/>
        <v/>
      </c>
      <c r="T150" s="382" t="str">
        <f t="shared" si="28"/>
        <v/>
      </c>
      <c r="U150" s="382" t="str">
        <f t="shared" si="29"/>
        <v/>
      </c>
      <c r="V150" s="382" t="str">
        <f t="shared" si="30"/>
        <v/>
      </c>
      <c r="W150" s="382" t="str">
        <f t="shared" si="31"/>
        <v/>
      </c>
      <c r="X150" s="382" t="str">
        <f t="shared" si="32"/>
        <v/>
      </c>
      <c r="Y150" s="382" t="str">
        <f t="shared" si="33"/>
        <v/>
      </c>
    </row>
    <row r="151" spans="3:25" x14ac:dyDescent="0.25">
      <c r="C151" s="382" t="str">
        <f>IF(LEFT('1 Spec. - 4. Annan modell'!C65,4)="Vara",'1 Spec. - 4. Annan modell'!B65&amp;" - "&amp;'1 Spec. - 4. Annan modell'!C65&amp;" - "&amp;'1 Spec. - 4. Annan modell'!G65,IF('1 Spec. - 4. Annan modell'!C65="Tjänst",'1 Spec. - 4. Annan modell'!B65&amp;" - "&amp;'1 Spec. - 4. Annan modell'!C65&amp;" - "&amp;'1 Spec. - 4. Annan modell'!E65,""))</f>
        <v/>
      </c>
      <c r="D151" s="382" t="str">
        <f t="array" ref="D151">IFERROR(INDEX($C$135:$C$200,SMALL(IF($C$135:$C$200&lt;&gt;"",ROW($C$135:$C$200)-ROW(C$135)+1),ROWS(D$135:D151))),"")</f>
        <v/>
      </c>
      <c r="E151" s="382" t="str">
        <f>IF(LEFT('1 Spec. - 4. Annan modell'!E65,4)="Vara",'1 Spec. - 4. Annan modell'!D65&amp;" - "&amp;'1 Spec. - 4. Annan modell'!E65&amp;" - "&amp;'1 Spec. - 4. Annan modell'!I65,IF('1 Spec. - 4. Annan modell'!E65="Tjänst",'1 Spec. - 4. Annan modell'!D65&amp;" - "&amp;'1 Spec. - 4. Annan modell'!E65&amp;" - "&amp;'1 Spec. - 4. Annan modell'!G65,""))</f>
        <v/>
      </c>
      <c r="F151" s="382" t="str">
        <f t="array" ref="F151">IFERROR(INDEX($C$135:$C$200,SMALL(IF($C$135:$C$200&lt;&gt;"",ROW($C$135:$C$200)-ROW(E$135)+1),ROWS(F$135:F151))),"")</f>
        <v/>
      </c>
      <c r="G151" s="382" t="str">
        <f>IF(LEFT('1 Spec. - 4. Annan modell'!G65,4)="Vara",'1 Spec. - 4. Annan modell'!F65&amp;" - "&amp;'1 Spec. - 4. Annan modell'!G65&amp;" - "&amp;'1 Spec. - 4. Annan modell'!K65,IF('1 Spec. - 4. Annan modell'!G65="Tjänst",'1 Spec. - 4. Annan modell'!F65&amp;" - "&amp;'1 Spec. - 4. Annan modell'!G65&amp;" - "&amp;'1 Spec. - 4. Annan modell'!I65,""))</f>
        <v/>
      </c>
      <c r="H151" s="382" t="str">
        <f t="array" ref="H151">IFERROR(INDEX($C$135:$C$200,SMALL(IF($C$135:$C$200&lt;&gt;"",ROW($C$135:$C$200)-ROW(G$135)+1),ROWS(H$135:H151))),"")</f>
        <v/>
      </c>
      <c r="I151" s="382" t="str">
        <f>IF(LEFT('1 Spec. - 4. Annan modell'!I65,4)="Vara",'1 Spec. - 4. Annan modell'!H65&amp;" - "&amp;'1 Spec. - 4. Annan modell'!I65&amp;" - "&amp;'1 Spec. - 4. Annan modell'!M65,IF('1 Spec. - 4. Annan modell'!I65="Tjänst",'1 Spec. - 4. Annan modell'!H65&amp;" - "&amp;'1 Spec. - 4. Annan modell'!I65&amp;" - "&amp;'1 Spec. - 4. Annan modell'!K65,""))</f>
        <v/>
      </c>
      <c r="J151" s="382" t="str">
        <f t="array" ref="J151">IFERROR(INDEX($C$135:$C$200,SMALL(IF($C$135:$C$200&lt;&gt;"",ROW($C$135:$C$200)-ROW(I$135)+1),ROWS(J$135:J151))),"")</f>
        <v/>
      </c>
      <c r="L151" s="382" t="str">
        <f>'1 Spec. - 4. Annan modell'!B246</f>
        <v>Välj Vara eller Tjänst</v>
      </c>
      <c r="M151" s="382">
        <f t="shared" si="34"/>
        <v>17</v>
      </c>
      <c r="N151" s="382" t="str">
        <f t="shared" si="22"/>
        <v/>
      </c>
      <c r="O151" s="382" t="str">
        <f t="shared" si="23"/>
        <v/>
      </c>
      <c r="P151" s="382" t="str">
        <f t="shared" si="24"/>
        <v/>
      </c>
      <c r="Q151" s="382" t="str">
        <f t="shared" si="25"/>
        <v/>
      </c>
      <c r="R151" s="382" t="str">
        <f t="shared" si="26"/>
        <v/>
      </c>
      <c r="S151" s="382" t="str">
        <f t="shared" si="27"/>
        <v/>
      </c>
      <c r="T151" s="382" t="str">
        <f t="shared" si="28"/>
        <v/>
      </c>
      <c r="U151" s="382" t="str">
        <f t="shared" si="29"/>
        <v/>
      </c>
      <c r="V151" s="382" t="str">
        <f t="shared" si="30"/>
        <v/>
      </c>
      <c r="W151" s="382" t="str">
        <f t="shared" si="31"/>
        <v/>
      </c>
      <c r="X151" s="382" t="str">
        <f t="shared" si="32"/>
        <v/>
      </c>
      <c r="Y151" s="382" t="str">
        <f t="shared" si="33"/>
        <v/>
      </c>
    </row>
    <row r="152" spans="3:25" x14ac:dyDescent="0.25">
      <c r="C152" s="382" t="str">
        <f>IF(LEFT('1 Spec. - 4. Annan modell'!C66,4)="Vara",'1 Spec. - 4. Annan modell'!B66&amp;" - "&amp;'1 Spec. - 4. Annan modell'!C66&amp;" - "&amp;'1 Spec. - 4. Annan modell'!G66,IF('1 Spec. - 4. Annan modell'!C66="Tjänst",'1 Spec. - 4. Annan modell'!B66&amp;" - "&amp;'1 Spec. - 4. Annan modell'!C66&amp;" - "&amp;'1 Spec. - 4. Annan modell'!E66,""))</f>
        <v/>
      </c>
      <c r="D152" s="382" t="str">
        <f t="array" ref="D152">IFERROR(INDEX($C$135:$C$200,SMALL(IF($C$135:$C$200&lt;&gt;"",ROW($C$135:$C$200)-ROW(C$135)+1),ROWS(D$135:D152))),"")</f>
        <v/>
      </c>
      <c r="E152" s="382" t="str">
        <f>IF(LEFT('1 Spec. - 4. Annan modell'!E66,4)="Vara",'1 Spec. - 4. Annan modell'!D66&amp;" - "&amp;'1 Spec. - 4. Annan modell'!E66&amp;" - "&amp;'1 Spec. - 4. Annan modell'!I66,IF('1 Spec. - 4. Annan modell'!E66="Tjänst",'1 Spec. - 4. Annan modell'!D66&amp;" - "&amp;'1 Spec. - 4. Annan modell'!E66&amp;" - "&amp;'1 Spec. - 4. Annan modell'!G66,""))</f>
        <v/>
      </c>
      <c r="F152" s="382" t="str">
        <f t="array" ref="F152">IFERROR(INDEX($C$135:$C$200,SMALL(IF($C$135:$C$200&lt;&gt;"",ROW($C$135:$C$200)-ROW(E$135)+1),ROWS(F$135:F152))),"")</f>
        <v/>
      </c>
      <c r="G152" s="382" t="str">
        <f>IF(LEFT('1 Spec. - 4. Annan modell'!G66,4)="Vara",'1 Spec. - 4. Annan modell'!F66&amp;" - "&amp;'1 Spec. - 4. Annan modell'!G66&amp;" - "&amp;'1 Spec. - 4. Annan modell'!K66,IF('1 Spec. - 4. Annan modell'!G66="Tjänst",'1 Spec. - 4. Annan modell'!F66&amp;" - "&amp;'1 Spec. - 4. Annan modell'!G66&amp;" - "&amp;'1 Spec. - 4. Annan modell'!I66,""))</f>
        <v/>
      </c>
      <c r="H152" s="382" t="str">
        <f t="array" ref="H152">IFERROR(INDEX($C$135:$C$200,SMALL(IF($C$135:$C$200&lt;&gt;"",ROW($C$135:$C$200)-ROW(G$135)+1),ROWS(H$135:H152))),"")</f>
        <v/>
      </c>
      <c r="I152" s="382" t="str">
        <f>IF(LEFT('1 Spec. - 4. Annan modell'!I66,4)="Vara",'1 Spec. - 4. Annan modell'!H66&amp;" - "&amp;'1 Spec. - 4. Annan modell'!I66&amp;" - "&amp;'1 Spec. - 4. Annan modell'!M66,IF('1 Spec. - 4. Annan modell'!I66="Tjänst",'1 Spec. - 4. Annan modell'!H66&amp;" - "&amp;'1 Spec. - 4. Annan modell'!I66&amp;" - "&amp;'1 Spec. - 4. Annan modell'!K66,""))</f>
        <v/>
      </c>
      <c r="J152" s="382" t="str">
        <f t="array" ref="J152">IFERROR(INDEX($C$135:$C$200,SMALL(IF($C$135:$C$200&lt;&gt;"",ROW($C$135:$C$200)-ROW(I$135)+1),ROWS(J$135:J152))),"")</f>
        <v/>
      </c>
      <c r="L152" s="382" t="str">
        <f>'1 Spec. - 4. Annan modell'!B247</f>
        <v>Välj Vara eller Tjänst</v>
      </c>
      <c r="M152" s="382">
        <f t="shared" si="34"/>
        <v>17</v>
      </c>
      <c r="N152" s="382" t="str">
        <f t="shared" si="22"/>
        <v/>
      </c>
      <c r="O152" s="382" t="str">
        <f t="shared" si="23"/>
        <v/>
      </c>
      <c r="P152" s="382" t="str">
        <f t="shared" si="24"/>
        <v/>
      </c>
      <c r="Q152" s="382" t="str">
        <f t="shared" si="25"/>
        <v/>
      </c>
      <c r="R152" s="382" t="str">
        <f t="shared" si="26"/>
        <v/>
      </c>
      <c r="S152" s="382" t="str">
        <f t="shared" si="27"/>
        <v/>
      </c>
      <c r="T152" s="382" t="str">
        <f t="shared" si="28"/>
        <v/>
      </c>
      <c r="U152" s="382" t="str">
        <f t="shared" si="29"/>
        <v/>
      </c>
      <c r="V152" s="382" t="str">
        <f t="shared" si="30"/>
        <v/>
      </c>
      <c r="W152" s="382" t="str">
        <f t="shared" si="31"/>
        <v/>
      </c>
      <c r="X152" s="382" t="str">
        <f t="shared" si="32"/>
        <v/>
      </c>
      <c r="Y152" s="382" t="str">
        <f t="shared" si="33"/>
        <v/>
      </c>
    </row>
    <row r="153" spans="3:25" x14ac:dyDescent="0.25">
      <c r="C153" s="382" t="str">
        <f>IF(LEFT('1 Spec. - 4. Annan modell'!C67,4)="Vara",'1 Spec. - 4. Annan modell'!B67&amp;" - "&amp;'1 Spec. - 4. Annan modell'!C67&amp;" - "&amp;'1 Spec. - 4. Annan modell'!G67,IF('1 Spec. - 4. Annan modell'!C67="Tjänst",'1 Spec. - 4. Annan modell'!B67&amp;" - "&amp;'1 Spec. - 4. Annan modell'!C67&amp;" - "&amp;'1 Spec. - 4. Annan modell'!E67,""))</f>
        <v/>
      </c>
      <c r="D153" s="382" t="str">
        <f t="array" ref="D153">IFERROR(INDEX($C$135:$C$200,SMALL(IF($C$135:$C$200&lt;&gt;"",ROW($C$135:$C$200)-ROW(C$135)+1),ROWS(D$135:D153))),"")</f>
        <v/>
      </c>
      <c r="E153" s="382" t="str">
        <f>IF(LEFT('1 Spec. - 4. Annan modell'!E67,4)="Vara",'1 Spec. - 4. Annan modell'!D67&amp;" - "&amp;'1 Spec. - 4. Annan modell'!E67&amp;" - "&amp;'1 Spec. - 4. Annan modell'!I67,IF('1 Spec. - 4. Annan modell'!E67="Tjänst",'1 Spec. - 4. Annan modell'!D67&amp;" - "&amp;'1 Spec. - 4. Annan modell'!E67&amp;" - "&amp;'1 Spec. - 4. Annan modell'!G67,""))</f>
        <v/>
      </c>
      <c r="F153" s="382" t="str">
        <f t="array" ref="F153">IFERROR(INDEX($C$135:$C$200,SMALL(IF($C$135:$C$200&lt;&gt;"",ROW($C$135:$C$200)-ROW(E$135)+1),ROWS(F$135:F153))),"")</f>
        <v/>
      </c>
      <c r="G153" s="382" t="str">
        <f>IF(LEFT('1 Spec. - 4. Annan modell'!G67,4)="Vara",'1 Spec. - 4. Annan modell'!F67&amp;" - "&amp;'1 Spec. - 4. Annan modell'!G67&amp;" - "&amp;'1 Spec. - 4. Annan modell'!K67,IF('1 Spec. - 4. Annan modell'!G67="Tjänst",'1 Spec. - 4. Annan modell'!F67&amp;" - "&amp;'1 Spec. - 4. Annan modell'!G67&amp;" - "&amp;'1 Spec. - 4. Annan modell'!I67,""))</f>
        <v/>
      </c>
      <c r="H153" s="382" t="str">
        <f t="array" ref="H153">IFERROR(INDEX($C$135:$C$200,SMALL(IF($C$135:$C$200&lt;&gt;"",ROW($C$135:$C$200)-ROW(G$135)+1),ROWS(H$135:H153))),"")</f>
        <v/>
      </c>
      <c r="I153" s="382" t="str">
        <f>IF(LEFT('1 Spec. - 4. Annan modell'!I67,4)="Vara",'1 Spec. - 4. Annan modell'!H67&amp;" - "&amp;'1 Spec. - 4. Annan modell'!I67&amp;" - "&amp;'1 Spec. - 4. Annan modell'!M67,IF('1 Spec. - 4. Annan modell'!I67="Tjänst",'1 Spec. - 4. Annan modell'!H67&amp;" - "&amp;'1 Spec. - 4. Annan modell'!I67&amp;" - "&amp;'1 Spec. - 4. Annan modell'!K67,""))</f>
        <v/>
      </c>
      <c r="J153" s="382" t="str">
        <f t="array" ref="J153">IFERROR(INDEX($C$135:$C$200,SMALL(IF($C$135:$C$200&lt;&gt;"",ROW($C$135:$C$200)-ROW(I$135)+1),ROWS(J$135:J153))),"")</f>
        <v/>
      </c>
      <c r="L153" s="382" t="str">
        <f>'1 Spec. - 4. Annan modell'!B248</f>
        <v>Välj Vara eller Tjänst</v>
      </c>
      <c r="M153" s="382">
        <f t="shared" si="34"/>
        <v>17</v>
      </c>
      <c r="N153" s="382" t="str">
        <f t="shared" si="22"/>
        <v/>
      </c>
      <c r="O153" s="382" t="str">
        <f t="shared" si="23"/>
        <v/>
      </c>
      <c r="P153" s="382" t="str">
        <f t="shared" si="24"/>
        <v/>
      </c>
      <c r="Q153" s="382" t="str">
        <f t="shared" si="25"/>
        <v/>
      </c>
      <c r="R153" s="382" t="str">
        <f t="shared" si="26"/>
        <v/>
      </c>
      <c r="S153" s="382" t="str">
        <f t="shared" si="27"/>
        <v/>
      </c>
      <c r="T153" s="382" t="str">
        <f t="shared" si="28"/>
        <v/>
      </c>
      <c r="U153" s="382" t="str">
        <f t="shared" si="29"/>
        <v/>
      </c>
      <c r="V153" s="382" t="str">
        <f t="shared" si="30"/>
        <v/>
      </c>
      <c r="W153" s="382" t="str">
        <f t="shared" si="31"/>
        <v/>
      </c>
      <c r="X153" s="382" t="str">
        <f t="shared" si="32"/>
        <v/>
      </c>
      <c r="Y153" s="382" t="str">
        <f t="shared" si="33"/>
        <v/>
      </c>
    </row>
    <row r="154" spans="3:25" x14ac:dyDescent="0.25">
      <c r="C154" s="382" t="str">
        <f>IF(LEFT('1 Spec. - 4. Annan modell'!C68,4)="Vara",'1 Spec. - 4. Annan modell'!B68&amp;" - "&amp;'1 Spec. - 4. Annan modell'!C68&amp;" - "&amp;'1 Spec. - 4. Annan modell'!G68,IF('1 Spec. - 4. Annan modell'!C68="Tjänst",'1 Spec. - 4. Annan modell'!B68&amp;" - "&amp;'1 Spec. - 4. Annan modell'!C68&amp;" - "&amp;'1 Spec. - 4. Annan modell'!E68,""))</f>
        <v/>
      </c>
      <c r="D154" s="382" t="str">
        <f t="array" ref="D154">IFERROR(INDEX($C$135:$C$200,SMALL(IF($C$135:$C$200&lt;&gt;"",ROW($C$135:$C$200)-ROW(C$135)+1),ROWS(D$135:D154))),"")</f>
        <v/>
      </c>
      <c r="E154" s="382" t="str">
        <f>IF(LEFT('1 Spec. - 4. Annan modell'!E68,4)="Vara",'1 Spec. - 4. Annan modell'!D68&amp;" - "&amp;'1 Spec. - 4. Annan modell'!E68&amp;" - "&amp;'1 Spec. - 4. Annan modell'!I68,IF('1 Spec. - 4. Annan modell'!E68="Tjänst",'1 Spec. - 4. Annan modell'!D68&amp;" - "&amp;'1 Spec. - 4. Annan modell'!E68&amp;" - "&amp;'1 Spec. - 4. Annan modell'!G68,""))</f>
        <v/>
      </c>
      <c r="F154" s="382" t="str">
        <f t="array" ref="F154">IFERROR(INDEX($C$135:$C$200,SMALL(IF($C$135:$C$200&lt;&gt;"",ROW($C$135:$C$200)-ROW(E$135)+1),ROWS(F$135:F154))),"")</f>
        <v/>
      </c>
      <c r="G154" s="382" t="str">
        <f>IF(LEFT('1 Spec. - 4. Annan modell'!G68,4)="Vara",'1 Spec. - 4. Annan modell'!F68&amp;" - "&amp;'1 Spec. - 4. Annan modell'!G68&amp;" - "&amp;'1 Spec. - 4. Annan modell'!K68,IF('1 Spec. - 4. Annan modell'!G68="Tjänst",'1 Spec. - 4. Annan modell'!F68&amp;" - "&amp;'1 Spec. - 4. Annan modell'!G68&amp;" - "&amp;'1 Spec. - 4. Annan modell'!I68,""))</f>
        <v/>
      </c>
      <c r="H154" s="382" t="str">
        <f t="array" ref="H154">IFERROR(INDEX($C$135:$C$200,SMALL(IF($C$135:$C$200&lt;&gt;"",ROW($C$135:$C$200)-ROW(G$135)+1),ROWS(H$135:H154))),"")</f>
        <v/>
      </c>
      <c r="I154" s="382" t="str">
        <f>IF(LEFT('1 Spec. - 4. Annan modell'!I68,4)="Vara",'1 Spec. - 4. Annan modell'!H68&amp;" - "&amp;'1 Spec. - 4. Annan modell'!I68&amp;" - "&amp;'1 Spec. - 4. Annan modell'!M68,IF('1 Spec. - 4. Annan modell'!I68="Tjänst",'1 Spec. - 4. Annan modell'!H68&amp;" - "&amp;'1 Spec. - 4. Annan modell'!I68&amp;" - "&amp;'1 Spec. - 4. Annan modell'!K68,""))</f>
        <v/>
      </c>
      <c r="J154" s="382" t="str">
        <f t="array" ref="J154">IFERROR(INDEX($C$135:$C$200,SMALL(IF($C$135:$C$200&lt;&gt;"",ROW($C$135:$C$200)-ROW(I$135)+1),ROWS(J$135:J154))),"")</f>
        <v/>
      </c>
      <c r="L154" s="382" t="str">
        <f>'1 Spec. - 4. Annan modell'!B249</f>
        <v>Välj Vara eller Tjänst</v>
      </c>
      <c r="M154" s="382">
        <f t="shared" si="34"/>
        <v>17</v>
      </c>
      <c r="N154" s="382" t="str">
        <f t="shared" si="22"/>
        <v/>
      </c>
      <c r="O154" s="382" t="str">
        <f t="shared" si="23"/>
        <v/>
      </c>
      <c r="P154" s="382" t="str">
        <f t="shared" si="24"/>
        <v/>
      </c>
      <c r="Q154" s="382" t="str">
        <f t="shared" si="25"/>
        <v/>
      </c>
      <c r="R154" s="382" t="str">
        <f t="shared" si="26"/>
        <v/>
      </c>
      <c r="S154" s="382" t="str">
        <f t="shared" si="27"/>
        <v/>
      </c>
      <c r="T154" s="382" t="str">
        <f t="shared" si="28"/>
        <v/>
      </c>
      <c r="U154" s="382" t="str">
        <f t="shared" si="29"/>
        <v/>
      </c>
      <c r="V154" s="382" t="str">
        <f t="shared" si="30"/>
        <v/>
      </c>
      <c r="W154" s="382" t="str">
        <f t="shared" si="31"/>
        <v/>
      </c>
      <c r="X154" s="382" t="str">
        <f t="shared" si="32"/>
        <v/>
      </c>
      <c r="Y154" s="382" t="str">
        <f t="shared" si="33"/>
        <v/>
      </c>
    </row>
    <row r="155" spans="3:25" x14ac:dyDescent="0.25">
      <c r="C155" s="382" t="str">
        <f>IF(LEFT('1 Spec. - 4. Annan modell'!C69,4)="Vara",'1 Spec. - 4. Annan modell'!B69&amp;" - "&amp;'1 Spec. - 4. Annan modell'!C69&amp;" - "&amp;'1 Spec. - 4. Annan modell'!G69,IF('1 Spec. - 4. Annan modell'!C69="Tjänst",'1 Spec. - 4. Annan modell'!B69&amp;" - "&amp;'1 Spec. - 4. Annan modell'!C69&amp;" - "&amp;'1 Spec. - 4. Annan modell'!E69,""))</f>
        <v/>
      </c>
      <c r="D155" s="382" t="str">
        <f t="array" ref="D155">IFERROR(INDEX($C$135:$C$200,SMALL(IF($C$135:$C$200&lt;&gt;"",ROW($C$135:$C$200)-ROW(C$135)+1),ROWS(D$135:D155))),"")</f>
        <v/>
      </c>
      <c r="E155" s="382" t="str">
        <f>IF(LEFT('1 Spec. - 4. Annan modell'!E69,4)="Vara",'1 Spec. - 4. Annan modell'!D69&amp;" - "&amp;'1 Spec. - 4. Annan modell'!E69&amp;" - "&amp;'1 Spec. - 4. Annan modell'!I69,IF('1 Spec. - 4. Annan modell'!E69="Tjänst",'1 Spec. - 4. Annan modell'!D69&amp;" - "&amp;'1 Spec. - 4. Annan modell'!E69&amp;" - "&amp;'1 Spec. - 4. Annan modell'!G69,""))</f>
        <v/>
      </c>
      <c r="F155" s="382" t="str">
        <f t="array" ref="F155">IFERROR(INDEX($C$135:$C$200,SMALL(IF($C$135:$C$200&lt;&gt;"",ROW($C$135:$C$200)-ROW(E$135)+1),ROWS(F$135:F155))),"")</f>
        <v/>
      </c>
      <c r="G155" s="382" t="str">
        <f>IF(LEFT('1 Spec. - 4. Annan modell'!G69,4)="Vara",'1 Spec. - 4. Annan modell'!F69&amp;" - "&amp;'1 Spec. - 4. Annan modell'!G69&amp;" - "&amp;'1 Spec. - 4. Annan modell'!K69,IF('1 Spec. - 4. Annan modell'!G69="Tjänst",'1 Spec. - 4. Annan modell'!F69&amp;" - "&amp;'1 Spec. - 4. Annan modell'!G69&amp;" - "&amp;'1 Spec. - 4. Annan modell'!I69,""))</f>
        <v/>
      </c>
      <c r="H155" s="382" t="str">
        <f t="array" ref="H155">IFERROR(INDEX($C$135:$C$200,SMALL(IF($C$135:$C$200&lt;&gt;"",ROW($C$135:$C$200)-ROW(G$135)+1),ROWS(H$135:H155))),"")</f>
        <v/>
      </c>
      <c r="I155" s="382" t="str">
        <f>IF(LEFT('1 Spec. - 4. Annan modell'!I69,4)="Vara",'1 Spec. - 4. Annan modell'!H69&amp;" - "&amp;'1 Spec. - 4. Annan modell'!I69&amp;" - "&amp;'1 Spec. - 4. Annan modell'!M69,IF('1 Spec. - 4. Annan modell'!I69="Tjänst",'1 Spec. - 4. Annan modell'!H69&amp;" - "&amp;'1 Spec. - 4. Annan modell'!I69&amp;" - "&amp;'1 Spec. - 4. Annan modell'!K69,""))</f>
        <v/>
      </c>
      <c r="J155" s="382" t="str">
        <f t="array" ref="J155">IFERROR(INDEX($C$135:$C$200,SMALL(IF($C$135:$C$200&lt;&gt;"",ROW($C$135:$C$200)-ROW(I$135)+1),ROWS(J$135:J155))),"")</f>
        <v/>
      </c>
      <c r="L155" s="382" t="str">
        <f>'1 Spec. - 4. Annan modell'!B250</f>
        <v>Välj Vara eller Tjänst</v>
      </c>
      <c r="M155" s="382">
        <f t="shared" si="34"/>
        <v>17</v>
      </c>
      <c r="N155" s="382" t="str">
        <f t="shared" si="22"/>
        <v/>
      </c>
      <c r="O155" s="382" t="str">
        <f t="shared" si="23"/>
        <v/>
      </c>
      <c r="P155" s="382" t="str">
        <f t="shared" si="24"/>
        <v/>
      </c>
      <c r="Q155" s="382" t="str">
        <f t="shared" si="25"/>
        <v/>
      </c>
      <c r="R155" s="382" t="str">
        <f t="shared" si="26"/>
        <v/>
      </c>
      <c r="S155" s="382" t="str">
        <f t="shared" si="27"/>
        <v/>
      </c>
      <c r="T155" s="382" t="str">
        <f t="shared" si="28"/>
        <v/>
      </c>
      <c r="U155" s="382" t="str">
        <f t="shared" si="29"/>
        <v/>
      </c>
      <c r="V155" s="382" t="str">
        <f t="shared" si="30"/>
        <v/>
      </c>
      <c r="W155" s="382" t="str">
        <f t="shared" si="31"/>
        <v/>
      </c>
      <c r="X155" s="382" t="str">
        <f t="shared" si="32"/>
        <v/>
      </c>
      <c r="Y155" s="382" t="str">
        <f t="shared" si="33"/>
        <v/>
      </c>
    </row>
    <row r="156" spans="3:25" x14ac:dyDescent="0.25">
      <c r="C156" s="382" t="str">
        <f>IF(LEFT('1 Spec. - 4. Annan modell'!C110,4)="Vara",'1 Spec. - 4. Annan modell'!B110&amp;" - "&amp;'1 Spec. - 4. Annan modell'!C110&amp;" - "&amp;'1 Spec. - 4. Annan modell'!G110,IF('1 Spec. - 4. Annan modell'!C110="Tjänst",'1 Spec. - 4. Annan modell'!B110&amp;" - "&amp;'1 Spec. - 4. Annan modell'!C110&amp;" - "&amp;'1 Spec. - 4. Annan modell'!E110,""))</f>
        <v/>
      </c>
      <c r="D156" s="382" t="str">
        <f t="array" ref="D156">IFERROR(INDEX($C$135:$C$200,SMALL(IF($C$135:$C$200&lt;&gt;"",ROW($C$135:$C$200)-ROW(C$135)+1),ROWS(D$135:D156))),"")</f>
        <v/>
      </c>
      <c r="E156" s="382" t="str">
        <f>IF(LEFT('1 Spec. - 4. Annan modell'!E110,4)="Vara",'1 Spec. - 4. Annan modell'!D110&amp;" - "&amp;'1 Spec. - 4. Annan modell'!E110&amp;" - "&amp;'1 Spec. - 4. Annan modell'!I110,IF('1 Spec. - 4. Annan modell'!E110="Tjänst",'1 Spec. - 4. Annan modell'!D110&amp;" - "&amp;'1 Spec. - 4. Annan modell'!E110&amp;" - "&amp;'1 Spec. - 4. Annan modell'!G110,""))</f>
        <v/>
      </c>
      <c r="F156" s="382" t="str">
        <f t="array" ref="F156">IFERROR(INDEX($C$135:$C$200,SMALL(IF($C$135:$C$200&lt;&gt;"",ROW($C$135:$C$200)-ROW(E$135)+1),ROWS(F$135:F156))),"")</f>
        <v/>
      </c>
      <c r="G156" s="382" t="str">
        <f>IF(LEFT('1 Spec. - 4. Annan modell'!G110,4)="Vara",'1 Spec. - 4. Annan modell'!F110&amp;" - "&amp;'1 Spec. - 4. Annan modell'!G110&amp;" - "&amp;'1 Spec. - 4. Annan modell'!K110,IF('1 Spec. - 4. Annan modell'!G110="Tjänst",'1 Spec. - 4. Annan modell'!F110&amp;" - "&amp;'1 Spec. - 4. Annan modell'!G110&amp;" - "&amp;'1 Spec. - 4. Annan modell'!I110,""))</f>
        <v/>
      </c>
      <c r="H156" s="382" t="str">
        <f t="array" ref="H156">IFERROR(INDEX($C$135:$C$200,SMALL(IF($C$135:$C$200&lt;&gt;"",ROW($C$135:$C$200)-ROW(G$135)+1),ROWS(H$135:H156))),"")</f>
        <v/>
      </c>
      <c r="I156" s="382" t="str">
        <f>IF(LEFT('1 Spec. - 4. Annan modell'!I110,4)="Vara",'1 Spec. - 4. Annan modell'!H110&amp;" - "&amp;'1 Spec. - 4. Annan modell'!I110&amp;" - "&amp;'1 Spec. - 4. Annan modell'!M110,IF('1 Spec. - 4. Annan modell'!I110="Tjänst",'1 Spec. - 4. Annan modell'!H110&amp;" - "&amp;'1 Spec. - 4. Annan modell'!I110&amp;" - "&amp;'1 Spec. - 4. Annan modell'!K110,""))</f>
        <v/>
      </c>
      <c r="J156" s="382" t="str">
        <f t="array" ref="J156">IFERROR(INDEX($C$135:$C$200,SMALL(IF($C$135:$C$200&lt;&gt;"",ROW($C$135:$C$200)-ROW(I$135)+1),ROWS(J$135:J156))),"")</f>
        <v/>
      </c>
      <c r="L156" s="382" t="str">
        <f>'1 Spec. - 4. Annan modell'!B251</f>
        <v>Välj Vara eller Tjänst</v>
      </c>
      <c r="M156" s="382">
        <f t="shared" ref="M156:M160" si="35">IFERROR(FIND("Tjänst",L156),0)</f>
        <v>17</v>
      </c>
      <c r="N156" s="382" t="str">
        <f t="shared" si="22"/>
        <v/>
      </c>
      <c r="O156" s="382" t="str">
        <f t="shared" si="23"/>
        <v/>
      </c>
      <c r="P156" s="382" t="str">
        <f t="shared" si="24"/>
        <v/>
      </c>
      <c r="Q156" s="382" t="str">
        <f t="shared" si="25"/>
        <v/>
      </c>
      <c r="R156" s="382" t="str">
        <f t="shared" si="26"/>
        <v/>
      </c>
      <c r="S156" s="382" t="str">
        <f t="shared" si="27"/>
        <v/>
      </c>
      <c r="T156" s="382" t="str">
        <f t="shared" si="28"/>
        <v/>
      </c>
      <c r="U156" s="382" t="str">
        <f t="shared" si="29"/>
        <v/>
      </c>
      <c r="V156" s="382" t="str">
        <f t="shared" si="30"/>
        <v/>
      </c>
      <c r="W156" s="382" t="str">
        <f t="shared" si="31"/>
        <v/>
      </c>
      <c r="X156" s="382" t="str">
        <f t="shared" si="32"/>
        <v/>
      </c>
      <c r="Y156" s="382" t="str">
        <f t="shared" si="33"/>
        <v/>
      </c>
    </row>
    <row r="157" spans="3:25" x14ac:dyDescent="0.25">
      <c r="C157" s="382" t="str">
        <f>IF(LEFT('1 Spec. - 4. Annan modell'!C111,4)="Vara",'1 Spec. - 4. Annan modell'!B111&amp;" - "&amp;'1 Spec. - 4. Annan modell'!C111&amp;" - "&amp;'1 Spec. - 4. Annan modell'!G111,IF('1 Spec. - 4. Annan modell'!C111="Tjänst",'1 Spec. - 4. Annan modell'!B111&amp;" - "&amp;'1 Spec. - 4. Annan modell'!C111&amp;" - "&amp;'1 Spec. - 4. Annan modell'!E111,""))</f>
        <v/>
      </c>
      <c r="D157" s="382" t="str">
        <f t="array" ref="D157">IFERROR(INDEX($C$135:$C$200,SMALL(IF($C$135:$C$200&lt;&gt;"",ROW($C$135:$C$200)-ROW(C$135)+1),ROWS(D$135:D157))),"")</f>
        <v/>
      </c>
      <c r="E157" s="382" t="str">
        <f>IF(LEFT('1 Spec. - 4. Annan modell'!E111,4)="Vara",'1 Spec. - 4. Annan modell'!D111&amp;" - "&amp;'1 Spec. - 4. Annan modell'!E111&amp;" - "&amp;'1 Spec. - 4. Annan modell'!I111,IF('1 Spec. - 4. Annan modell'!E111="Tjänst",'1 Spec. - 4. Annan modell'!D111&amp;" - "&amp;'1 Spec. - 4. Annan modell'!E111&amp;" - "&amp;'1 Spec. - 4. Annan modell'!G111,""))</f>
        <v/>
      </c>
      <c r="F157" s="382" t="str">
        <f t="array" ref="F157">IFERROR(INDEX($C$135:$C$200,SMALL(IF($C$135:$C$200&lt;&gt;"",ROW($C$135:$C$200)-ROW(E$135)+1),ROWS(F$135:F157))),"")</f>
        <v/>
      </c>
      <c r="G157" s="382" t="str">
        <f>IF(LEFT('1 Spec. - 4. Annan modell'!G111,4)="Vara",'1 Spec. - 4. Annan modell'!F111&amp;" - "&amp;'1 Spec. - 4. Annan modell'!G111&amp;" - "&amp;'1 Spec. - 4. Annan modell'!K111,IF('1 Spec. - 4. Annan modell'!G111="Tjänst",'1 Spec. - 4. Annan modell'!F111&amp;" - "&amp;'1 Spec. - 4. Annan modell'!G111&amp;" - "&amp;'1 Spec. - 4. Annan modell'!I111,""))</f>
        <v/>
      </c>
      <c r="H157" s="382" t="str">
        <f t="array" ref="H157">IFERROR(INDEX($C$135:$C$200,SMALL(IF($C$135:$C$200&lt;&gt;"",ROW($C$135:$C$200)-ROW(G$135)+1),ROWS(H$135:H157))),"")</f>
        <v/>
      </c>
      <c r="I157" s="382" t="str">
        <f>IF(LEFT('1 Spec. - 4. Annan modell'!I111,4)="Vara",'1 Spec. - 4. Annan modell'!H111&amp;" - "&amp;'1 Spec. - 4. Annan modell'!I111&amp;" - "&amp;'1 Spec. - 4. Annan modell'!M111,IF('1 Spec. - 4. Annan modell'!I111="Tjänst",'1 Spec. - 4. Annan modell'!H111&amp;" - "&amp;'1 Spec. - 4. Annan modell'!I111&amp;" - "&amp;'1 Spec. - 4. Annan modell'!K111,""))</f>
        <v/>
      </c>
      <c r="J157" s="382" t="str">
        <f t="array" ref="J157">IFERROR(INDEX($C$135:$C$200,SMALL(IF($C$135:$C$200&lt;&gt;"",ROW($C$135:$C$200)-ROW(I$135)+1),ROWS(J$135:J157))),"")</f>
        <v/>
      </c>
      <c r="L157" s="382" t="str">
        <f>'1 Spec. - 4. Annan modell'!B252</f>
        <v>Välj Vara eller Tjänst</v>
      </c>
      <c r="M157" s="382">
        <f t="shared" si="35"/>
        <v>17</v>
      </c>
      <c r="N157" s="382" t="str">
        <f t="shared" si="22"/>
        <v/>
      </c>
      <c r="O157" s="382" t="str">
        <f t="shared" si="23"/>
        <v/>
      </c>
      <c r="P157" s="382" t="str">
        <f t="shared" si="24"/>
        <v/>
      </c>
      <c r="Q157" s="382" t="str">
        <f t="shared" si="25"/>
        <v/>
      </c>
      <c r="R157" s="382" t="str">
        <f t="shared" si="26"/>
        <v/>
      </c>
      <c r="S157" s="382" t="str">
        <f t="shared" si="27"/>
        <v/>
      </c>
      <c r="T157" s="382" t="str">
        <f t="shared" si="28"/>
        <v/>
      </c>
      <c r="U157" s="382" t="str">
        <f t="shared" si="29"/>
        <v/>
      </c>
      <c r="V157" s="382" t="str">
        <f t="shared" si="30"/>
        <v/>
      </c>
      <c r="W157" s="382" t="str">
        <f t="shared" si="31"/>
        <v/>
      </c>
      <c r="X157" s="382" t="str">
        <f t="shared" si="32"/>
        <v/>
      </c>
      <c r="Y157" s="382" t="str">
        <f t="shared" si="33"/>
        <v/>
      </c>
    </row>
    <row r="158" spans="3:25" x14ac:dyDescent="0.25">
      <c r="C158" s="382" t="str">
        <f>IF(LEFT('1 Spec. - 4. Annan modell'!C112,4)="Vara",'1 Spec. - 4. Annan modell'!B112&amp;" - "&amp;'1 Spec. - 4. Annan modell'!C112&amp;" - "&amp;'1 Spec. - 4. Annan modell'!G112,IF('1 Spec. - 4. Annan modell'!C112="Tjänst",'1 Spec. - 4. Annan modell'!B112&amp;" - "&amp;'1 Spec. - 4. Annan modell'!C112&amp;" - "&amp;'1 Spec. - 4. Annan modell'!E112,""))</f>
        <v/>
      </c>
      <c r="D158" s="382" t="str">
        <f t="array" ref="D158">IFERROR(INDEX($C$135:$C$200,SMALL(IF($C$135:$C$200&lt;&gt;"",ROW($C$135:$C$200)-ROW(C$135)+1),ROWS(D$135:D158))),"")</f>
        <v/>
      </c>
      <c r="E158" s="382" t="str">
        <f>IF(LEFT('1 Spec. - 4. Annan modell'!E112,4)="Vara",'1 Spec. - 4. Annan modell'!D112&amp;" - "&amp;'1 Spec. - 4. Annan modell'!E112&amp;" - "&amp;'1 Spec. - 4. Annan modell'!I112,IF('1 Spec. - 4. Annan modell'!E112="Tjänst",'1 Spec. - 4. Annan modell'!D112&amp;" - "&amp;'1 Spec. - 4. Annan modell'!E112&amp;" - "&amp;'1 Spec. - 4. Annan modell'!G112,""))</f>
        <v/>
      </c>
      <c r="F158" s="382" t="str">
        <f t="array" ref="F158">IFERROR(INDEX($C$135:$C$200,SMALL(IF($C$135:$C$200&lt;&gt;"",ROW($C$135:$C$200)-ROW(E$135)+1),ROWS(F$135:F158))),"")</f>
        <v/>
      </c>
      <c r="G158" s="382" t="str">
        <f>IF(LEFT('1 Spec. - 4. Annan modell'!G112,4)="Vara",'1 Spec. - 4. Annan modell'!F112&amp;" - "&amp;'1 Spec. - 4. Annan modell'!G112&amp;" - "&amp;'1 Spec. - 4. Annan modell'!K112,IF('1 Spec. - 4. Annan modell'!G112="Tjänst",'1 Spec. - 4. Annan modell'!F112&amp;" - "&amp;'1 Spec. - 4. Annan modell'!G112&amp;" - "&amp;'1 Spec. - 4. Annan modell'!I112,""))</f>
        <v/>
      </c>
      <c r="H158" s="382" t="str">
        <f t="array" ref="H158">IFERROR(INDEX($C$135:$C$200,SMALL(IF($C$135:$C$200&lt;&gt;"",ROW($C$135:$C$200)-ROW(G$135)+1),ROWS(H$135:H158))),"")</f>
        <v/>
      </c>
      <c r="I158" s="382" t="str">
        <f>IF(LEFT('1 Spec. - 4. Annan modell'!I112,4)="Vara",'1 Spec. - 4. Annan modell'!H112&amp;" - "&amp;'1 Spec. - 4. Annan modell'!I112&amp;" - "&amp;'1 Spec. - 4. Annan modell'!M112,IF('1 Spec. - 4. Annan modell'!I112="Tjänst",'1 Spec. - 4. Annan modell'!H112&amp;" - "&amp;'1 Spec. - 4. Annan modell'!I112&amp;" - "&amp;'1 Spec. - 4. Annan modell'!K112,""))</f>
        <v/>
      </c>
      <c r="J158" s="382" t="str">
        <f t="array" ref="J158">IFERROR(INDEX($C$135:$C$200,SMALL(IF($C$135:$C$200&lt;&gt;"",ROW($C$135:$C$200)-ROW(I$135)+1),ROWS(J$135:J158))),"")</f>
        <v/>
      </c>
      <c r="L158" s="382" t="str">
        <f>'1 Spec. - 4. Annan modell'!B253</f>
        <v>Välj Vara eller Tjänst</v>
      </c>
      <c r="M158" s="382">
        <f t="shared" si="35"/>
        <v>17</v>
      </c>
      <c r="N158" s="382" t="str">
        <f t="shared" si="22"/>
        <v/>
      </c>
      <c r="O158" s="382" t="str">
        <f t="shared" si="23"/>
        <v/>
      </c>
      <c r="P158" s="382" t="str">
        <f t="shared" si="24"/>
        <v/>
      </c>
      <c r="Q158" s="382" t="str">
        <f t="shared" si="25"/>
        <v/>
      </c>
      <c r="R158" s="382" t="str">
        <f t="shared" si="26"/>
        <v/>
      </c>
      <c r="S158" s="382" t="str">
        <f t="shared" si="27"/>
        <v/>
      </c>
      <c r="T158" s="382" t="str">
        <f t="shared" si="28"/>
        <v/>
      </c>
      <c r="U158" s="382" t="str">
        <f t="shared" si="29"/>
        <v/>
      </c>
      <c r="V158" s="382" t="str">
        <f t="shared" si="30"/>
        <v/>
      </c>
      <c r="W158" s="382" t="str">
        <f t="shared" si="31"/>
        <v/>
      </c>
      <c r="X158" s="382" t="str">
        <f t="shared" si="32"/>
        <v/>
      </c>
      <c r="Y158" s="382" t="str">
        <f t="shared" si="33"/>
        <v/>
      </c>
    </row>
    <row r="159" spans="3:25" x14ac:dyDescent="0.25">
      <c r="C159" s="382" t="str">
        <f>IF(LEFT('1 Spec. - 4. Annan modell'!C113,4)="Vara",'1 Spec. - 4. Annan modell'!B113&amp;" - "&amp;'1 Spec. - 4. Annan modell'!C113&amp;" - "&amp;'1 Spec. - 4. Annan modell'!G113,IF('1 Spec. - 4. Annan modell'!C113="Tjänst",'1 Spec. - 4. Annan modell'!B113&amp;" - "&amp;'1 Spec. - 4. Annan modell'!C113&amp;" - "&amp;'1 Spec. - 4. Annan modell'!E113,""))</f>
        <v/>
      </c>
      <c r="D159" s="382" t="str">
        <f t="array" ref="D159">IFERROR(INDEX($C$135:$C$200,SMALL(IF($C$135:$C$200&lt;&gt;"",ROW($C$135:$C$200)-ROW(C$135)+1),ROWS(D$135:D159))),"")</f>
        <v/>
      </c>
      <c r="E159" s="382" t="str">
        <f>IF(LEFT('1 Spec. - 4. Annan modell'!E113,4)="Vara",'1 Spec. - 4. Annan modell'!D113&amp;" - "&amp;'1 Spec. - 4. Annan modell'!E113&amp;" - "&amp;'1 Spec. - 4. Annan modell'!I113,IF('1 Spec. - 4. Annan modell'!E113="Tjänst",'1 Spec. - 4. Annan modell'!D113&amp;" - "&amp;'1 Spec. - 4. Annan modell'!E113&amp;" - "&amp;'1 Spec. - 4. Annan modell'!G113,""))</f>
        <v/>
      </c>
      <c r="F159" s="382" t="str">
        <f t="array" ref="F159">IFERROR(INDEX($C$135:$C$200,SMALL(IF($C$135:$C$200&lt;&gt;"",ROW($C$135:$C$200)-ROW(E$135)+1),ROWS(F$135:F159))),"")</f>
        <v/>
      </c>
      <c r="G159" s="382" t="str">
        <f>IF(LEFT('1 Spec. - 4. Annan modell'!G113,4)="Vara",'1 Spec. - 4. Annan modell'!F113&amp;" - "&amp;'1 Spec. - 4. Annan modell'!G113&amp;" - "&amp;'1 Spec. - 4. Annan modell'!K113,IF('1 Spec. - 4. Annan modell'!G113="Tjänst",'1 Spec. - 4. Annan modell'!F113&amp;" - "&amp;'1 Spec. - 4. Annan modell'!G113&amp;" - "&amp;'1 Spec. - 4. Annan modell'!I113,""))</f>
        <v/>
      </c>
      <c r="H159" s="382" t="str">
        <f t="array" ref="H159">IFERROR(INDEX($C$135:$C$200,SMALL(IF($C$135:$C$200&lt;&gt;"",ROW($C$135:$C$200)-ROW(G$135)+1),ROWS(H$135:H159))),"")</f>
        <v/>
      </c>
      <c r="I159" s="382" t="str">
        <f>IF(LEFT('1 Spec. - 4. Annan modell'!I113,4)="Vara",'1 Spec. - 4. Annan modell'!H113&amp;" - "&amp;'1 Spec. - 4. Annan modell'!I113&amp;" - "&amp;'1 Spec. - 4. Annan modell'!M113,IF('1 Spec. - 4. Annan modell'!I113="Tjänst",'1 Spec. - 4. Annan modell'!H113&amp;" - "&amp;'1 Spec. - 4. Annan modell'!I113&amp;" - "&amp;'1 Spec. - 4. Annan modell'!K113,""))</f>
        <v/>
      </c>
      <c r="J159" s="382" t="str">
        <f t="array" ref="J159">IFERROR(INDEX($C$135:$C$200,SMALL(IF($C$135:$C$200&lt;&gt;"",ROW($C$135:$C$200)-ROW(I$135)+1),ROWS(J$135:J159))),"")</f>
        <v/>
      </c>
      <c r="L159" s="382" t="str">
        <f>'1 Spec. - 4. Annan modell'!B254</f>
        <v>Välj Vara eller Tjänst</v>
      </c>
      <c r="M159" s="382">
        <f t="shared" si="35"/>
        <v>17</v>
      </c>
      <c r="N159" s="382" t="str">
        <f t="shared" si="22"/>
        <v/>
      </c>
      <c r="O159" s="382" t="str">
        <f t="shared" si="23"/>
        <v/>
      </c>
      <c r="P159" s="382" t="str">
        <f t="shared" si="24"/>
        <v/>
      </c>
      <c r="Q159" s="382" t="str">
        <f t="shared" si="25"/>
        <v/>
      </c>
      <c r="R159" s="382" t="str">
        <f t="shared" si="26"/>
        <v/>
      </c>
      <c r="S159" s="382" t="str">
        <f t="shared" si="27"/>
        <v/>
      </c>
      <c r="T159" s="382" t="str">
        <f t="shared" si="28"/>
        <v/>
      </c>
      <c r="U159" s="382" t="str">
        <f t="shared" si="29"/>
        <v/>
      </c>
      <c r="V159" s="382" t="str">
        <f t="shared" si="30"/>
        <v/>
      </c>
      <c r="W159" s="382" t="str">
        <f t="shared" si="31"/>
        <v/>
      </c>
      <c r="X159" s="382" t="str">
        <f t="shared" si="32"/>
        <v/>
      </c>
      <c r="Y159" s="382" t="str">
        <f t="shared" si="33"/>
        <v/>
      </c>
    </row>
    <row r="160" spans="3:25" x14ac:dyDescent="0.25">
      <c r="C160" s="382" t="str">
        <f>IF(LEFT('1 Spec. - 4. Annan modell'!C114,4)="Vara",'1 Spec. - 4. Annan modell'!B114&amp;" - "&amp;'1 Spec. - 4. Annan modell'!C114&amp;" - "&amp;'1 Spec. - 4. Annan modell'!G114,IF('1 Spec. - 4. Annan modell'!C114="Tjänst",'1 Spec. - 4. Annan modell'!B114&amp;" - "&amp;'1 Spec. - 4. Annan modell'!C114&amp;" - "&amp;'1 Spec. - 4. Annan modell'!E114,""))</f>
        <v/>
      </c>
      <c r="D160" s="382" t="str">
        <f t="array" ref="D160">IFERROR(INDEX($C$135:$C$200,SMALL(IF($C$135:$C$200&lt;&gt;"",ROW($C$135:$C$200)-ROW(C$135)+1),ROWS(D$135:D160))),"")</f>
        <v/>
      </c>
      <c r="E160" s="382" t="str">
        <f>IF(LEFT('1 Spec. - 4. Annan modell'!E114,4)="Vara",'1 Spec. - 4. Annan modell'!D114&amp;" - "&amp;'1 Spec. - 4. Annan modell'!E114&amp;" - "&amp;'1 Spec. - 4. Annan modell'!I114,IF('1 Spec. - 4. Annan modell'!E114="Tjänst",'1 Spec. - 4. Annan modell'!D114&amp;" - "&amp;'1 Spec. - 4. Annan modell'!E114&amp;" - "&amp;'1 Spec. - 4. Annan modell'!G114,""))</f>
        <v/>
      </c>
      <c r="F160" s="382" t="str">
        <f t="array" ref="F160">IFERROR(INDEX($C$135:$C$200,SMALL(IF($C$135:$C$200&lt;&gt;"",ROW($C$135:$C$200)-ROW(E$135)+1),ROWS(F$135:F160))),"")</f>
        <v/>
      </c>
      <c r="G160" s="382" t="str">
        <f>IF(LEFT('1 Spec. - 4. Annan modell'!G114,4)="Vara",'1 Spec. - 4. Annan modell'!F114&amp;" - "&amp;'1 Spec. - 4. Annan modell'!G114&amp;" - "&amp;'1 Spec. - 4. Annan modell'!K114,IF('1 Spec. - 4. Annan modell'!G114="Tjänst",'1 Spec. - 4. Annan modell'!F114&amp;" - "&amp;'1 Spec. - 4. Annan modell'!G114&amp;" - "&amp;'1 Spec. - 4. Annan modell'!I114,""))</f>
        <v/>
      </c>
      <c r="H160" s="382" t="str">
        <f t="array" ref="H160">IFERROR(INDEX($C$135:$C$200,SMALL(IF($C$135:$C$200&lt;&gt;"",ROW($C$135:$C$200)-ROW(G$135)+1),ROWS(H$135:H160))),"")</f>
        <v/>
      </c>
      <c r="I160" s="382" t="str">
        <f>IF(LEFT('1 Spec. - 4. Annan modell'!I114,4)="Vara",'1 Spec. - 4. Annan modell'!H114&amp;" - "&amp;'1 Spec. - 4. Annan modell'!I114&amp;" - "&amp;'1 Spec. - 4. Annan modell'!M114,IF('1 Spec. - 4. Annan modell'!I114="Tjänst",'1 Spec. - 4. Annan modell'!H114&amp;" - "&amp;'1 Spec. - 4. Annan modell'!I114&amp;" - "&amp;'1 Spec. - 4. Annan modell'!K114,""))</f>
        <v/>
      </c>
      <c r="J160" s="382" t="str">
        <f t="array" ref="J160">IFERROR(INDEX($C$135:$C$200,SMALL(IF($C$135:$C$200&lt;&gt;"",ROW($C$135:$C$200)-ROW(I$135)+1),ROWS(J$135:J160))),"")</f>
        <v/>
      </c>
      <c r="L160" s="382" t="str">
        <f>'1 Spec. - 4. Annan modell'!B255</f>
        <v>Välj Vara eller Tjänst</v>
      </c>
      <c r="M160" s="382">
        <f t="shared" si="35"/>
        <v>17</v>
      </c>
      <c r="N160" s="382" t="str">
        <f t="shared" si="22"/>
        <v/>
      </c>
      <c r="O160" s="382" t="str">
        <f t="shared" si="23"/>
        <v/>
      </c>
      <c r="P160" s="382" t="str">
        <f t="shared" si="24"/>
        <v/>
      </c>
      <c r="Q160" s="382" t="str">
        <f t="shared" si="25"/>
        <v/>
      </c>
      <c r="R160" s="382" t="str">
        <f t="shared" si="26"/>
        <v/>
      </c>
      <c r="S160" s="382" t="str">
        <f t="shared" si="27"/>
        <v/>
      </c>
      <c r="T160" s="382" t="str">
        <f t="shared" si="28"/>
        <v/>
      </c>
      <c r="U160" s="382" t="str">
        <f t="shared" si="29"/>
        <v/>
      </c>
      <c r="V160" s="382" t="str">
        <f t="shared" si="30"/>
        <v/>
      </c>
      <c r="W160" s="382" t="str">
        <f t="shared" si="31"/>
        <v/>
      </c>
      <c r="X160" s="382" t="str">
        <f t="shared" si="32"/>
        <v/>
      </c>
      <c r="Y160" s="382" t="str">
        <f t="shared" si="33"/>
        <v/>
      </c>
    </row>
    <row r="161" spans="3:25" x14ac:dyDescent="0.25">
      <c r="C161" s="382" t="str">
        <f>IF(LEFT('1 Spec. - 4. Annan modell'!C115,4)="Vara",'1 Spec. - 4. Annan modell'!B115&amp;" - "&amp;'1 Spec. - 4. Annan modell'!C115&amp;" - "&amp;'1 Spec. - 4. Annan modell'!G115,IF('1 Spec. - 4. Annan modell'!C115="Tjänst",'1 Spec. - 4. Annan modell'!B115&amp;" - "&amp;'1 Spec. - 4. Annan modell'!C115&amp;" - "&amp;'1 Spec. - 4. Annan modell'!E115,""))</f>
        <v/>
      </c>
      <c r="D161" s="382" t="str">
        <f t="array" ref="D161">IFERROR(INDEX($C$135:$C$200,SMALL(IF($C$135:$C$200&lt;&gt;"",ROW($C$135:$C$200)-ROW(C$135)+1),ROWS(D$135:D161))),"")</f>
        <v/>
      </c>
      <c r="E161" s="382" t="str">
        <f>IF(LEFT('1 Spec. - 4. Annan modell'!E115,4)="Vara",'1 Spec. - 4. Annan modell'!D115&amp;" - "&amp;'1 Spec. - 4. Annan modell'!E115&amp;" - "&amp;'1 Spec. - 4. Annan modell'!I115,IF('1 Spec. - 4. Annan modell'!E115="Tjänst",'1 Spec. - 4. Annan modell'!D115&amp;" - "&amp;'1 Spec. - 4. Annan modell'!E115&amp;" - "&amp;'1 Spec. - 4. Annan modell'!G115,""))</f>
        <v/>
      </c>
      <c r="F161" s="382" t="str">
        <f t="array" ref="F161">IFERROR(INDEX($C$135:$C$200,SMALL(IF($C$135:$C$200&lt;&gt;"",ROW($C$135:$C$200)-ROW(E$135)+1),ROWS(F$135:F161))),"")</f>
        <v/>
      </c>
      <c r="G161" s="382" t="str">
        <f>IF(LEFT('1 Spec. - 4. Annan modell'!G115,4)="Vara",'1 Spec. - 4. Annan modell'!F115&amp;" - "&amp;'1 Spec. - 4. Annan modell'!G115&amp;" - "&amp;'1 Spec. - 4. Annan modell'!K115,IF('1 Spec. - 4. Annan modell'!G115="Tjänst",'1 Spec. - 4. Annan modell'!F115&amp;" - "&amp;'1 Spec. - 4. Annan modell'!G115&amp;" - "&amp;'1 Spec. - 4. Annan modell'!I115,""))</f>
        <v/>
      </c>
      <c r="H161" s="382" t="str">
        <f t="array" ref="H161">IFERROR(INDEX($C$135:$C$200,SMALL(IF($C$135:$C$200&lt;&gt;"",ROW($C$135:$C$200)-ROW(G$135)+1),ROWS(H$135:H161))),"")</f>
        <v/>
      </c>
      <c r="I161" s="382" t="str">
        <f>IF(LEFT('1 Spec. - 4. Annan modell'!I115,4)="Vara",'1 Spec. - 4. Annan modell'!H115&amp;" - "&amp;'1 Spec. - 4. Annan modell'!I115&amp;" - "&amp;'1 Spec. - 4. Annan modell'!M115,IF('1 Spec. - 4. Annan modell'!I115="Tjänst",'1 Spec. - 4. Annan modell'!H115&amp;" - "&amp;'1 Spec. - 4. Annan modell'!I115&amp;" - "&amp;'1 Spec. - 4. Annan modell'!K115,""))</f>
        <v/>
      </c>
      <c r="J161" s="382" t="str">
        <f t="array" ref="J161">IFERROR(INDEX($C$135:$C$200,SMALL(IF($C$135:$C$200&lt;&gt;"",ROW($C$135:$C$200)-ROW(I$135)+1),ROWS(J$135:J161))),"")</f>
        <v/>
      </c>
      <c r="L161" s="382" t="str">
        <f>'1 Spec. - 4. Annan modell'!B256</f>
        <v>Välj Vara eller Tjänst</v>
      </c>
      <c r="M161" s="382">
        <f t="shared" ref="M161:M170" si="36">IFERROR(FIND("Tjänst",L161),0)</f>
        <v>17</v>
      </c>
      <c r="N161" s="382" t="str">
        <f t="shared" si="22"/>
        <v/>
      </c>
      <c r="O161" s="382" t="str">
        <f t="shared" si="23"/>
        <v/>
      </c>
      <c r="P161" s="382" t="str">
        <f t="shared" si="24"/>
        <v/>
      </c>
      <c r="Q161" s="382" t="str">
        <f t="shared" si="25"/>
        <v/>
      </c>
      <c r="R161" s="382" t="str">
        <f t="shared" si="26"/>
        <v/>
      </c>
      <c r="S161" s="382" t="str">
        <f t="shared" si="27"/>
        <v/>
      </c>
      <c r="T161" s="382" t="str">
        <f t="shared" si="28"/>
        <v/>
      </c>
      <c r="U161" s="382" t="str">
        <f t="shared" si="29"/>
        <v/>
      </c>
      <c r="V161" s="382" t="str">
        <f t="shared" si="30"/>
        <v/>
      </c>
      <c r="W161" s="382" t="str">
        <f t="shared" si="31"/>
        <v/>
      </c>
      <c r="X161" s="382" t="str">
        <f t="shared" si="32"/>
        <v/>
      </c>
      <c r="Y161" s="382" t="str">
        <f t="shared" si="33"/>
        <v/>
      </c>
    </row>
    <row r="162" spans="3:25" x14ac:dyDescent="0.25">
      <c r="C162" s="382" t="str">
        <f>IF(LEFT('1 Spec. - 4. Annan modell'!C116,4)="Vara",'1 Spec. - 4. Annan modell'!B116&amp;" - "&amp;'1 Spec. - 4. Annan modell'!C116&amp;" - "&amp;'1 Spec. - 4. Annan modell'!G116,IF('1 Spec. - 4. Annan modell'!C116="Tjänst",'1 Spec. - 4. Annan modell'!B116&amp;" - "&amp;'1 Spec. - 4. Annan modell'!C116&amp;" - "&amp;'1 Spec. - 4. Annan modell'!E116,""))</f>
        <v/>
      </c>
      <c r="D162" s="382" t="str">
        <f t="array" ref="D162">IFERROR(INDEX($C$135:$C$200,SMALL(IF($C$135:$C$200&lt;&gt;"",ROW($C$135:$C$200)-ROW(C$135)+1),ROWS(D$135:D162))),"")</f>
        <v/>
      </c>
      <c r="E162" s="382" t="str">
        <f>IF(LEFT('1 Spec. - 4. Annan modell'!E116,4)="Vara",'1 Spec. - 4. Annan modell'!D116&amp;" - "&amp;'1 Spec. - 4. Annan modell'!E116&amp;" - "&amp;'1 Spec. - 4. Annan modell'!I116,IF('1 Spec. - 4. Annan modell'!E116="Tjänst",'1 Spec. - 4. Annan modell'!D116&amp;" - "&amp;'1 Spec. - 4. Annan modell'!E116&amp;" - "&amp;'1 Spec. - 4. Annan modell'!G116,""))</f>
        <v/>
      </c>
      <c r="F162" s="382" t="str">
        <f t="array" ref="F162">IFERROR(INDEX($C$135:$C$200,SMALL(IF($C$135:$C$200&lt;&gt;"",ROW($C$135:$C$200)-ROW(E$135)+1),ROWS(F$135:F162))),"")</f>
        <v/>
      </c>
      <c r="G162" s="382" t="str">
        <f>IF(LEFT('1 Spec. - 4. Annan modell'!G116,4)="Vara",'1 Spec. - 4. Annan modell'!F116&amp;" - "&amp;'1 Spec. - 4. Annan modell'!G116&amp;" - "&amp;'1 Spec. - 4. Annan modell'!K116,IF('1 Spec. - 4. Annan modell'!G116="Tjänst",'1 Spec. - 4. Annan modell'!F116&amp;" - "&amp;'1 Spec. - 4. Annan modell'!G116&amp;" - "&amp;'1 Spec. - 4. Annan modell'!I116,""))</f>
        <v/>
      </c>
      <c r="H162" s="382" t="str">
        <f t="array" ref="H162">IFERROR(INDEX($C$135:$C$200,SMALL(IF($C$135:$C$200&lt;&gt;"",ROW($C$135:$C$200)-ROW(G$135)+1),ROWS(H$135:H162))),"")</f>
        <v/>
      </c>
      <c r="I162" s="382" t="str">
        <f>IF(LEFT('1 Spec. - 4. Annan modell'!I116,4)="Vara",'1 Spec. - 4. Annan modell'!H116&amp;" - "&amp;'1 Spec. - 4. Annan modell'!I116&amp;" - "&amp;'1 Spec. - 4. Annan modell'!M116,IF('1 Spec. - 4. Annan modell'!I116="Tjänst",'1 Spec. - 4. Annan modell'!H116&amp;" - "&amp;'1 Spec. - 4. Annan modell'!I116&amp;" - "&amp;'1 Spec. - 4. Annan modell'!K116,""))</f>
        <v/>
      </c>
      <c r="J162" s="382" t="str">
        <f t="array" ref="J162">IFERROR(INDEX($C$135:$C$200,SMALL(IF($C$135:$C$200&lt;&gt;"",ROW($C$135:$C$200)-ROW(I$135)+1),ROWS(J$135:J162))),"")</f>
        <v/>
      </c>
      <c r="L162" s="382" t="str">
        <f>'1 Spec. - 4. Annan modell'!B257</f>
        <v>Välj Vara eller Tjänst</v>
      </c>
      <c r="M162" s="382">
        <f t="shared" si="36"/>
        <v>17</v>
      </c>
      <c r="N162" s="382" t="str">
        <f t="shared" si="22"/>
        <v/>
      </c>
      <c r="O162" s="382" t="str">
        <f t="shared" si="23"/>
        <v/>
      </c>
      <c r="P162" s="382" t="str">
        <f t="shared" si="24"/>
        <v/>
      </c>
      <c r="Q162" s="382" t="str">
        <f t="shared" si="25"/>
        <v/>
      </c>
      <c r="R162" s="382" t="str">
        <f t="shared" si="26"/>
        <v/>
      </c>
      <c r="S162" s="382" t="str">
        <f t="shared" si="27"/>
        <v/>
      </c>
      <c r="T162" s="382" t="str">
        <f t="shared" si="28"/>
        <v/>
      </c>
      <c r="U162" s="382" t="str">
        <f t="shared" si="29"/>
        <v/>
      </c>
      <c r="V162" s="382" t="str">
        <f t="shared" si="30"/>
        <v/>
      </c>
      <c r="W162" s="382" t="str">
        <f t="shared" si="31"/>
        <v/>
      </c>
      <c r="X162" s="382" t="str">
        <f t="shared" si="32"/>
        <v/>
      </c>
      <c r="Y162" s="382" t="str">
        <f t="shared" si="33"/>
        <v/>
      </c>
    </row>
    <row r="163" spans="3:25" x14ac:dyDescent="0.25">
      <c r="C163" s="382" t="str">
        <f>IF(LEFT('1 Spec. - 4. Annan modell'!C117,4)="Vara",'1 Spec. - 4. Annan modell'!B117&amp;" - "&amp;'1 Spec. - 4. Annan modell'!C117&amp;" - "&amp;'1 Spec. - 4. Annan modell'!G117,IF('1 Spec. - 4. Annan modell'!C117="Tjänst",'1 Spec. - 4. Annan modell'!B117&amp;" - "&amp;'1 Spec. - 4. Annan modell'!C117&amp;" - "&amp;'1 Spec. - 4. Annan modell'!E117,""))</f>
        <v/>
      </c>
      <c r="D163" s="382" t="str">
        <f t="array" ref="D163">IFERROR(INDEX($C$135:$C$200,SMALL(IF($C$135:$C$200&lt;&gt;"",ROW($C$135:$C$200)-ROW(C$135)+1),ROWS(D$135:D163))),"")</f>
        <v/>
      </c>
      <c r="E163" s="382" t="str">
        <f>IF(LEFT('1 Spec. - 4. Annan modell'!E117,4)="Vara",'1 Spec. - 4. Annan modell'!D117&amp;" - "&amp;'1 Spec. - 4. Annan modell'!E117&amp;" - "&amp;'1 Spec. - 4. Annan modell'!I117,IF('1 Spec. - 4. Annan modell'!E117="Tjänst",'1 Spec. - 4. Annan modell'!D117&amp;" - "&amp;'1 Spec. - 4. Annan modell'!E117&amp;" - "&amp;'1 Spec. - 4. Annan modell'!G117,""))</f>
        <v/>
      </c>
      <c r="F163" s="382" t="str">
        <f t="array" ref="F163">IFERROR(INDEX($C$135:$C$200,SMALL(IF($C$135:$C$200&lt;&gt;"",ROW($C$135:$C$200)-ROW(E$135)+1),ROWS(F$135:F163))),"")</f>
        <v/>
      </c>
      <c r="G163" s="382" t="str">
        <f>IF(LEFT('1 Spec. - 4. Annan modell'!G117,4)="Vara",'1 Spec. - 4. Annan modell'!F117&amp;" - "&amp;'1 Spec. - 4. Annan modell'!G117&amp;" - "&amp;'1 Spec. - 4. Annan modell'!K117,IF('1 Spec. - 4. Annan modell'!G117="Tjänst",'1 Spec. - 4. Annan modell'!F117&amp;" - "&amp;'1 Spec. - 4. Annan modell'!G117&amp;" - "&amp;'1 Spec. - 4. Annan modell'!I117,""))</f>
        <v/>
      </c>
      <c r="H163" s="382" t="str">
        <f t="array" ref="H163">IFERROR(INDEX($C$135:$C$200,SMALL(IF($C$135:$C$200&lt;&gt;"",ROW($C$135:$C$200)-ROW(G$135)+1),ROWS(H$135:H163))),"")</f>
        <v/>
      </c>
      <c r="I163" s="382" t="str">
        <f>IF(LEFT('1 Spec. - 4. Annan modell'!I117,4)="Vara",'1 Spec. - 4. Annan modell'!H117&amp;" - "&amp;'1 Spec. - 4. Annan modell'!I117&amp;" - "&amp;'1 Spec. - 4. Annan modell'!M117,IF('1 Spec. - 4. Annan modell'!I117="Tjänst",'1 Spec. - 4. Annan modell'!H117&amp;" - "&amp;'1 Spec. - 4. Annan modell'!I117&amp;" - "&amp;'1 Spec. - 4. Annan modell'!K117,""))</f>
        <v/>
      </c>
      <c r="J163" s="382" t="str">
        <f t="array" ref="J163">IFERROR(INDEX($C$135:$C$200,SMALL(IF($C$135:$C$200&lt;&gt;"",ROW($C$135:$C$200)-ROW(I$135)+1),ROWS(J$135:J163))),"")</f>
        <v/>
      </c>
      <c r="L163" s="382" t="str">
        <f>'1 Spec. - 4. Annan modell'!B258</f>
        <v>Välj Vara eller Tjänst</v>
      </c>
      <c r="M163" s="382">
        <f t="shared" si="36"/>
        <v>17</v>
      </c>
      <c r="N163" s="382" t="str">
        <f t="shared" si="22"/>
        <v/>
      </c>
      <c r="O163" s="382" t="str">
        <f t="shared" si="23"/>
        <v/>
      </c>
      <c r="P163" s="382" t="str">
        <f t="shared" si="24"/>
        <v/>
      </c>
      <c r="Q163" s="382" t="str">
        <f t="shared" si="25"/>
        <v/>
      </c>
      <c r="R163" s="382" t="str">
        <f t="shared" si="26"/>
        <v/>
      </c>
      <c r="S163" s="382" t="str">
        <f t="shared" si="27"/>
        <v/>
      </c>
      <c r="T163" s="382" t="str">
        <f t="shared" si="28"/>
        <v/>
      </c>
      <c r="U163" s="382" t="str">
        <f t="shared" si="29"/>
        <v/>
      </c>
      <c r="V163" s="382" t="str">
        <f t="shared" si="30"/>
        <v/>
      </c>
      <c r="W163" s="382" t="str">
        <f t="shared" si="31"/>
        <v/>
      </c>
      <c r="X163" s="382" t="str">
        <f t="shared" si="32"/>
        <v/>
      </c>
      <c r="Y163" s="382" t="str">
        <f t="shared" si="33"/>
        <v/>
      </c>
    </row>
    <row r="164" spans="3:25" x14ac:dyDescent="0.25">
      <c r="C164" s="382" t="str">
        <f>IF(LEFT('1 Spec. - 4. Annan modell'!C118,4)="Vara",'1 Spec. - 4. Annan modell'!B118&amp;" - "&amp;'1 Spec. - 4. Annan modell'!C118&amp;" - "&amp;'1 Spec. - 4. Annan modell'!G118,IF('1 Spec. - 4. Annan modell'!C118="Tjänst",'1 Spec. - 4. Annan modell'!B118&amp;" - "&amp;'1 Spec. - 4. Annan modell'!C118&amp;" - "&amp;'1 Spec. - 4. Annan modell'!E118,""))</f>
        <v/>
      </c>
      <c r="D164" s="382" t="str">
        <f t="array" ref="D164">IFERROR(INDEX($C$135:$C$200,SMALL(IF($C$135:$C$200&lt;&gt;"",ROW($C$135:$C$200)-ROW(C$135)+1),ROWS(D$135:D164))),"")</f>
        <v/>
      </c>
      <c r="E164" s="382" t="str">
        <f>IF(LEFT('1 Spec. - 4. Annan modell'!E118,4)="Vara",'1 Spec. - 4. Annan modell'!D118&amp;" - "&amp;'1 Spec. - 4. Annan modell'!E118&amp;" - "&amp;'1 Spec. - 4. Annan modell'!I118,IF('1 Spec. - 4. Annan modell'!E118="Tjänst",'1 Spec. - 4. Annan modell'!D118&amp;" - "&amp;'1 Spec. - 4. Annan modell'!E118&amp;" - "&amp;'1 Spec. - 4. Annan modell'!G118,""))</f>
        <v/>
      </c>
      <c r="F164" s="382" t="str">
        <f t="array" ref="F164">IFERROR(INDEX($C$135:$C$200,SMALL(IF($C$135:$C$200&lt;&gt;"",ROW($C$135:$C$200)-ROW(E$135)+1),ROWS(F$135:F164))),"")</f>
        <v/>
      </c>
      <c r="G164" s="382" t="str">
        <f>IF(LEFT('1 Spec. - 4. Annan modell'!G118,4)="Vara",'1 Spec. - 4. Annan modell'!F118&amp;" - "&amp;'1 Spec. - 4. Annan modell'!G118&amp;" - "&amp;'1 Spec. - 4. Annan modell'!K118,IF('1 Spec. - 4. Annan modell'!G118="Tjänst",'1 Spec. - 4. Annan modell'!F118&amp;" - "&amp;'1 Spec. - 4. Annan modell'!G118&amp;" - "&amp;'1 Spec. - 4. Annan modell'!I118,""))</f>
        <v/>
      </c>
      <c r="H164" s="382" t="str">
        <f t="array" ref="H164">IFERROR(INDEX($C$135:$C$200,SMALL(IF($C$135:$C$200&lt;&gt;"",ROW($C$135:$C$200)-ROW(G$135)+1),ROWS(H$135:H164))),"")</f>
        <v/>
      </c>
      <c r="I164" s="382" t="str">
        <f>IF(LEFT('1 Spec. - 4. Annan modell'!I118,4)="Vara",'1 Spec. - 4. Annan modell'!H118&amp;" - "&amp;'1 Spec. - 4. Annan modell'!I118&amp;" - "&amp;'1 Spec. - 4. Annan modell'!M118,IF('1 Spec. - 4. Annan modell'!I118="Tjänst",'1 Spec. - 4. Annan modell'!H118&amp;" - "&amp;'1 Spec. - 4. Annan modell'!I118&amp;" - "&amp;'1 Spec. - 4. Annan modell'!K118,""))</f>
        <v/>
      </c>
      <c r="J164" s="382" t="str">
        <f t="array" ref="J164">IFERROR(INDEX($C$135:$C$200,SMALL(IF($C$135:$C$200&lt;&gt;"",ROW($C$135:$C$200)-ROW(I$135)+1),ROWS(J$135:J164))),"")</f>
        <v/>
      </c>
      <c r="L164" s="382" t="str">
        <f>'1 Spec. - 4. Annan modell'!B259</f>
        <v>Välj Vara eller Tjänst</v>
      </c>
      <c r="M164" s="382">
        <f t="shared" si="36"/>
        <v>17</v>
      </c>
      <c r="N164" s="382" t="str">
        <f t="shared" si="22"/>
        <v/>
      </c>
      <c r="O164" s="382" t="str">
        <f t="shared" si="23"/>
        <v/>
      </c>
      <c r="P164" s="382" t="str">
        <f t="shared" si="24"/>
        <v/>
      </c>
      <c r="Q164" s="382" t="str">
        <f t="shared" si="25"/>
        <v/>
      </c>
      <c r="R164" s="382" t="str">
        <f t="shared" si="26"/>
        <v/>
      </c>
      <c r="S164" s="382" t="str">
        <f t="shared" si="27"/>
        <v/>
      </c>
      <c r="T164" s="382" t="str">
        <f t="shared" si="28"/>
        <v/>
      </c>
      <c r="U164" s="382" t="str">
        <f t="shared" si="29"/>
        <v/>
      </c>
      <c r="V164" s="382" t="str">
        <f t="shared" si="30"/>
        <v/>
      </c>
      <c r="W164" s="382" t="str">
        <f t="shared" si="31"/>
        <v/>
      </c>
      <c r="X164" s="382" t="str">
        <f t="shared" si="32"/>
        <v/>
      </c>
      <c r="Y164" s="382" t="str">
        <f t="shared" si="33"/>
        <v/>
      </c>
    </row>
    <row r="165" spans="3:25" x14ac:dyDescent="0.25">
      <c r="C165" s="382" t="str">
        <f>IF(LEFT('1 Spec. - 4. Annan modell'!C119,4)="Vara",'1 Spec. - 4. Annan modell'!B119&amp;" - "&amp;'1 Spec. - 4. Annan modell'!C119&amp;" - "&amp;'1 Spec. - 4. Annan modell'!G119,IF('1 Spec. - 4. Annan modell'!C119="Tjänst",'1 Spec. - 4. Annan modell'!B119&amp;" - "&amp;'1 Spec. - 4. Annan modell'!C119&amp;" - "&amp;'1 Spec. - 4. Annan modell'!E119,""))</f>
        <v/>
      </c>
      <c r="D165" s="382" t="str">
        <f t="array" ref="D165">IFERROR(INDEX($C$135:$C$200,SMALL(IF($C$135:$C$200&lt;&gt;"",ROW($C$135:$C$200)-ROW(C$135)+1),ROWS(D$135:D165))),"")</f>
        <v/>
      </c>
      <c r="E165" s="382" t="str">
        <f>IF(LEFT('1 Spec. - 4. Annan modell'!E119,4)="Vara",'1 Spec. - 4. Annan modell'!D119&amp;" - "&amp;'1 Spec. - 4. Annan modell'!E119&amp;" - "&amp;'1 Spec. - 4. Annan modell'!I119,IF('1 Spec. - 4. Annan modell'!E119="Tjänst",'1 Spec. - 4. Annan modell'!D119&amp;" - "&amp;'1 Spec. - 4. Annan modell'!E119&amp;" - "&amp;'1 Spec. - 4. Annan modell'!G119,""))</f>
        <v/>
      </c>
      <c r="F165" s="382" t="str">
        <f t="array" ref="F165">IFERROR(INDEX($C$135:$C$200,SMALL(IF($C$135:$C$200&lt;&gt;"",ROW($C$135:$C$200)-ROW(E$135)+1),ROWS(F$135:F165))),"")</f>
        <v/>
      </c>
      <c r="G165" s="382" t="str">
        <f>IF(LEFT('1 Spec. - 4. Annan modell'!G119,4)="Vara",'1 Spec. - 4. Annan modell'!F119&amp;" - "&amp;'1 Spec. - 4. Annan modell'!G119&amp;" - "&amp;'1 Spec. - 4. Annan modell'!K119,IF('1 Spec. - 4. Annan modell'!G119="Tjänst",'1 Spec. - 4. Annan modell'!F119&amp;" - "&amp;'1 Spec. - 4. Annan modell'!G119&amp;" - "&amp;'1 Spec. - 4. Annan modell'!I119,""))</f>
        <v/>
      </c>
      <c r="H165" s="382" t="str">
        <f t="array" ref="H165">IFERROR(INDEX($C$135:$C$200,SMALL(IF($C$135:$C$200&lt;&gt;"",ROW($C$135:$C$200)-ROW(G$135)+1),ROWS(H$135:H165))),"")</f>
        <v/>
      </c>
      <c r="I165" s="382" t="str">
        <f>IF(LEFT('1 Spec. - 4. Annan modell'!I119,4)="Vara",'1 Spec. - 4. Annan modell'!H119&amp;" - "&amp;'1 Spec. - 4. Annan modell'!I119&amp;" - "&amp;'1 Spec. - 4. Annan modell'!M119,IF('1 Spec. - 4. Annan modell'!I119="Tjänst",'1 Spec. - 4. Annan modell'!H119&amp;" - "&amp;'1 Spec. - 4. Annan modell'!I119&amp;" - "&amp;'1 Spec. - 4. Annan modell'!K119,""))</f>
        <v/>
      </c>
      <c r="J165" s="382" t="str">
        <f t="array" ref="J165">IFERROR(INDEX($C$135:$C$200,SMALL(IF($C$135:$C$200&lt;&gt;"",ROW($C$135:$C$200)-ROW(I$135)+1),ROWS(J$135:J165))),"")</f>
        <v/>
      </c>
      <c r="L165" s="382" t="str">
        <f>'1 Spec. - 4. Annan modell'!B260</f>
        <v>Välj Vara eller Tjänst</v>
      </c>
      <c r="M165" s="382">
        <f t="shared" si="36"/>
        <v>17</v>
      </c>
      <c r="N165" s="382" t="str">
        <f t="shared" si="22"/>
        <v/>
      </c>
      <c r="O165" s="382" t="str">
        <f t="shared" si="23"/>
        <v/>
      </c>
      <c r="P165" s="382" t="str">
        <f t="shared" si="24"/>
        <v/>
      </c>
      <c r="Q165" s="382" t="str">
        <f t="shared" si="25"/>
        <v/>
      </c>
      <c r="R165" s="382" t="str">
        <f t="shared" si="26"/>
        <v/>
      </c>
      <c r="S165" s="382" t="str">
        <f t="shared" si="27"/>
        <v/>
      </c>
      <c r="T165" s="382" t="str">
        <f t="shared" si="28"/>
        <v/>
      </c>
      <c r="U165" s="382" t="str">
        <f t="shared" si="29"/>
        <v/>
      </c>
      <c r="V165" s="382" t="str">
        <f t="shared" si="30"/>
        <v/>
      </c>
      <c r="W165" s="382" t="str">
        <f t="shared" si="31"/>
        <v/>
      </c>
      <c r="X165" s="382" t="str">
        <f t="shared" si="32"/>
        <v/>
      </c>
      <c r="Y165" s="382" t="str">
        <f t="shared" si="33"/>
        <v/>
      </c>
    </row>
    <row r="166" spans="3:25" x14ac:dyDescent="0.25">
      <c r="C166" s="382" t="str">
        <f>IF(LEFT('1 Spec. - 4. Annan modell'!C120,4)="Vara",'1 Spec. - 4. Annan modell'!B120&amp;" - "&amp;'1 Spec. - 4. Annan modell'!C120&amp;" - "&amp;'1 Spec. - 4. Annan modell'!G120,IF('1 Spec. - 4. Annan modell'!C120="Tjänst",'1 Spec. - 4. Annan modell'!B120&amp;" - "&amp;'1 Spec. - 4. Annan modell'!C120&amp;" - "&amp;'1 Spec. - 4. Annan modell'!E120,""))</f>
        <v/>
      </c>
      <c r="D166" s="382" t="str">
        <f t="array" ref="D166">IFERROR(INDEX($C$135:$C$200,SMALL(IF($C$135:$C$200&lt;&gt;"",ROW($C$135:$C$200)-ROW(C$135)+1),ROWS(D$135:D166))),"")</f>
        <v/>
      </c>
      <c r="E166" s="382" t="str">
        <f>IF(LEFT('1 Spec. - 4. Annan modell'!E120,4)="Vara",'1 Spec. - 4. Annan modell'!D120&amp;" - "&amp;'1 Spec. - 4. Annan modell'!E120&amp;" - "&amp;'1 Spec. - 4. Annan modell'!I120,IF('1 Spec. - 4. Annan modell'!E120="Tjänst",'1 Spec. - 4. Annan modell'!D120&amp;" - "&amp;'1 Spec. - 4. Annan modell'!E120&amp;" - "&amp;'1 Spec. - 4. Annan modell'!G120,""))</f>
        <v/>
      </c>
      <c r="F166" s="382" t="str">
        <f t="array" ref="F166">IFERROR(INDEX($C$135:$C$200,SMALL(IF($C$135:$C$200&lt;&gt;"",ROW($C$135:$C$200)-ROW(E$135)+1),ROWS(F$135:F166))),"")</f>
        <v/>
      </c>
      <c r="G166" s="382" t="str">
        <f>IF(LEFT('1 Spec. - 4. Annan modell'!G120,4)="Vara",'1 Spec. - 4. Annan modell'!F120&amp;" - "&amp;'1 Spec. - 4. Annan modell'!G120&amp;" - "&amp;'1 Spec. - 4. Annan modell'!K120,IF('1 Spec. - 4. Annan modell'!G120="Tjänst",'1 Spec. - 4. Annan modell'!F120&amp;" - "&amp;'1 Spec. - 4. Annan modell'!G120&amp;" - "&amp;'1 Spec. - 4. Annan modell'!I120,""))</f>
        <v/>
      </c>
      <c r="H166" s="382" t="str">
        <f t="array" ref="H166">IFERROR(INDEX($C$135:$C$200,SMALL(IF($C$135:$C$200&lt;&gt;"",ROW($C$135:$C$200)-ROW(G$135)+1),ROWS(H$135:H166))),"")</f>
        <v/>
      </c>
      <c r="I166" s="382" t="str">
        <f>IF(LEFT('1 Spec. - 4. Annan modell'!I120,4)="Vara",'1 Spec. - 4. Annan modell'!H120&amp;" - "&amp;'1 Spec. - 4. Annan modell'!I120&amp;" - "&amp;'1 Spec. - 4. Annan modell'!M120,IF('1 Spec. - 4. Annan modell'!I120="Tjänst",'1 Spec. - 4. Annan modell'!H120&amp;" - "&amp;'1 Spec. - 4. Annan modell'!I120&amp;" - "&amp;'1 Spec. - 4. Annan modell'!K120,""))</f>
        <v/>
      </c>
      <c r="J166" s="382" t="str">
        <f t="array" ref="J166">IFERROR(INDEX($C$135:$C$200,SMALL(IF($C$135:$C$200&lt;&gt;"",ROW($C$135:$C$200)-ROW(I$135)+1),ROWS(J$135:J166))),"")</f>
        <v/>
      </c>
      <c r="L166" s="382" t="str">
        <f>'1 Spec. - 4. Annan modell'!B261</f>
        <v>Välj Vara eller Tjänst</v>
      </c>
      <c r="M166" s="382">
        <f t="shared" si="36"/>
        <v>17</v>
      </c>
      <c r="N166" s="382" t="str">
        <f t="shared" si="22"/>
        <v/>
      </c>
      <c r="O166" s="382" t="str">
        <f t="shared" si="23"/>
        <v/>
      </c>
      <c r="P166" s="382" t="str">
        <f t="shared" si="24"/>
        <v/>
      </c>
      <c r="Q166" s="382" t="str">
        <f t="shared" si="25"/>
        <v/>
      </c>
      <c r="R166" s="382" t="str">
        <f t="shared" si="26"/>
        <v/>
      </c>
      <c r="S166" s="382" t="str">
        <f t="shared" si="27"/>
        <v/>
      </c>
      <c r="T166" s="382" t="str">
        <f t="shared" si="28"/>
        <v/>
      </c>
      <c r="U166" s="382" t="str">
        <f t="shared" si="29"/>
        <v/>
      </c>
      <c r="V166" s="382" t="str">
        <f t="shared" si="30"/>
        <v/>
      </c>
      <c r="W166" s="382" t="str">
        <f t="shared" si="31"/>
        <v/>
      </c>
      <c r="X166" s="382" t="str">
        <f t="shared" si="32"/>
        <v/>
      </c>
      <c r="Y166" s="382" t="str">
        <f t="shared" si="33"/>
        <v/>
      </c>
    </row>
    <row r="167" spans="3:25" x14ac:dyDescent="0.25">
      <c r="C167" s="382" t="str">
        <f>IF(LEFT('1 Spec. - 4. Annan modell'!C121,4)="Vara",'1 Spec. - 4. Annan modell'!B121&amp;" - "&amp;'1 Spec. - 4. Annan modell'!C121&amp;" - "&amp;'1 Spec. - 4. Annan modell'!G121,IF('1 Spec. - 4. Annan modell'!C121="Tjänst",'1 Spec. - 4. Annan modell'!B121&amp;" - "&amp;'1 Spec. - 4. Annan modell'!C121&amp;" - "&amp;'1 Spec. - 4. Annan modell'!E121,""))</f>
        <v/>
      </c>
      <c r="D167" s="382" t="str">
        <f t="array" ref="D167">IFERROR(INDEX($C$135:$C$200,SMALL(IF($C$135:$C$200&lt;&gt;"",ROW($C$135:$C$200)-ROW(C$135)+1),ROWS(D$135:D167))),"")</f>
        <v/>
      </c>
      <c r="E167" s="382" t="str">
        <f>IF(LEFT('1 Spec. - 4. Annan modell'!E121,4)="Vara",'1 Spec. - 4. Annan modell'!D121&amp;" - "&amp;'1 Spec. - 4. Annan modell'!E121&amp;" - "&amp;'1 Spec. - 4. Annan modell'!I121,IF('1 Spec. - 4. Annan modell'!E121="Tjänst",'1 Spec. - 4. Annan modell'!D121&amp;" - "&amp;'1 Spec. - 4. Annan modell'!E121&amp;" - "&amp;'1 Spec. - 4. Annan modell'!G121,""))</f>
        <v/>
      </c>
      <c r="F167" s="382" t="str">
        <f t="array" ref="F167">IFERROR(INDEX($C$135:$C$200,SMALL(IF($C$135:$C$200&lt;&gt;"",ROW($C$135:$C$200)-ROW(E$135)+1),ROWS(F$135:F167))),"")</f>
        <v/>
      </c>
      <c r="G167" s="382" t="str">
        <f>IF(LEFT('1 Spec. - 4. Annan modell'!G121,4)="Vara",'1 Spec. - 4. Annan modell'!F121&amp;" - "&amp;'1 Spec. - 4. Annan modell'!G121&amp;" - "&amp;'1 Spec. - 4. Annan modell'!K121,IF('1 Spec. - 4. Annan modell'!G121="Tjänst",'1 Spec. - 4. Annan modell'!F121&amp;" - "&amp;'1 Spec. - 4. Annan modell'!G121&amp;" - "&amp;'1 Spec. - 4. Annan modell'!I121,""))</f>
        <v/>
      </c>
      <c r="H167" s="382" t="str">
        <f t="array" ref="H167">IFERROR(INDEX($C$135:$C$200,SMALL(IF($C$135:$C$200&lt;&gt;"",ROW($C$135:$C$200)-ROW(G$135)+1),ROWS(H$135:H167))),"")</f>
        <v/>
      </c>
      <c r="I167" s="382" t="str">
        <f>IF(LEFT('1 Spec. - 4. Annan modell'!I121,4)="Vara",'1 Spec. - 4. Annan modell'!H121&amp;" - "&amp;'1 Spec. - 4. Annan modell'!I121&amp;" - "&amp;'1 Spec. - 4. Annan modell'!M121,IF('1 Spec. - 4. Annan modell'!I121="Tjänst",'1 Spec. - 4. Annan modell'!H121&amp;" - "&amp;'1 Spec. - 4. Annan modell'!I121&amp;" - "&amp;'1 Spec. - 4. Annan modell'!K121,""))</f>
        <v/>
      </c>
      <c r="J167" s="382" t="str">
        <f t="array" ref="J167">IFERROR(INDEX($C$135:$C$200,SMALL(IF($C$135:$C$200&lt;&gt;"",ROW($C$135:$C$200)-ROW(I$135)+1),ROWS(J$135:J167))),"")</f>
        <v/>
      </c>
      <c r="L167" s="382" t="str">
        <f>'1 Spec. - 4. Annan modell'!B262</f>
        <v>Välj Vara eller Tjänst</v>
      </c>
      <c r="M167" s="382">
        <f t="shared" si="36"/>
        <v>17</v>
      </c>
      <c r="N167" s="382" t="str">
        <f t="shared" si="22"/>
        <v/>
      </c>
      <c r="O167" s="382" t="str">
        <f t="shared" si="23"/>
        <v/>
      </c>
      <c r="P167" s="382" t="str">
        <f t="shared" si="24"/>
        <v/>
      </c>
      <c r="Q167" s="382" t="str">
        <f t="shared" si="25"/>
        <v/>
      </c>
      <c r="R167" s="382" t="str">
        <f t="shared" si="26"/>
        <v/>
      </c>
      <c r="S167" s="382" t="str">
        <f t="shared" si="27"/>
        <v/>
      </c>
      <c r="T167" s="382" t="str">
        <f t="shared" si="28"/>
        <v/>
      </c>
      <c r="U167" s="382" t="str">
        <f t="shared" si="29"/>
        <v/>
      </c>
      <c r="V167" s="382" t="str">
        <f t="shared" si="30"/>
        <v/>
      </c>
      <c r="W167" s="382" t="str">
        <f t="shared" si="31"/>
        <v/>
      </c>
      <c r="X167" s="382" t="str">
        <f t="shared" si="32"/>
        <v/>
      </c>
      <c r="Y167" s="382" t="str">
        <f t="shared" si="33"/>
        <v/>
      </c>
    </row>
    <row r="168" spans="3:25" x14ac:dyDescent="0.25">
      <c r="C168" s="382" t="str">
        <f>IF(LEFT('1 Spec. - 4. Annan modell'!C122,4)="Vara",'1 Spec. - 4. Annan modell'!B122&amp;" - "&amp;'1 Spec. - 4. Annan modell'!C122&amp;" - "&amp;'1 Spec. - 4. Annan modell'!G122,IF('1 Spec. - 4. Annan modell'!C122="Tjänst",'1 Spec. - 4. Annan modell'!B122&amp;" - "&amp;'1 Spec. - 4. Annan modell'!C122&amp;" - "&amp;'1 Spec. - 4. Annan modell'!E122,""))</f>
        <v/>
      </c>
      <c r="D168" s="382" t="str">
        <f t="array" ref="D168">IFERROR(INDEX($C$135:$C$200,SMALL(IF($C$135:$C$200&lt;&gt;"",ROW($C$135:$C$200)-ROW(C$135)+1),ROWS(D$135:D168))),"")</f>
        <v/>
      </c>
      <c r="E168" s="382" t="str">
        <f>IF(LEFT('1 Spec. - 4. Annan modell'!E122,4)="Vara",'1 Spec. - 4. Annan modell'!D122&amp;" - "&amp;'1 Spec. - 4. Annan modell'!E122&amp;" - "&amp;'1 Spec. - 4. Annan modell'!I122,IF('1 Spec. - 4. Annan modell'!E122="Tjänst",'1 Spec. - 4. Annan modell'!D122&amp;" - "&amp;'1 Spec. - 4. Annan modell'!E122&amp;" - "&amp;'1 Spec. - 4. Annan modell'!G122,""))</f>
        <v/>
      </c>
      <c r="F168" s="382" t="str">
        <f t="array" ref="F168">IFERROR(INDEX($C$135:$C$200,SMALL(IF($C$135:$C$200&lt;&gt;"",ROW($C$135:$C$200)-ROW(E$135)+1),ROWS(F$135:F168))),"")</f>
        <v/>
      </c>
      <c r="G168" s="382" t="str">
        <f>IF(LEFT('1 Spec. - 4. Annan modell'!G122,4)="Vara",'1 Spec. - 4. Annan modell'!F122&amp;" - "&amp;'1 Spec. - 4. Annan modell'!G122&amp;" - "&amp;'1 Spec. - 4. Annan modell'!K122,IF('1 Spec. - 4. Annan modell'!G122="Tjänst",'1 Spec. - 4. Annan modell'!F122&amp;" - "&amp;'1 Spec. - 4. Annan modell'!G122&amp;" - "&amp;'1 Spec. - 4. Annan modell'!I122,""))</f>
        <v/>
      </c>
      <c r="H168" s="382" t="str">
        <f t="array" ref="H168">IFERROR(INDEX($C$135:$C$200,SMALL(IF($C$135:$C$200&lt;&gt;"",ROW($C$135:$C$200)-ROW(G$135)+1),ROWS(H$135:H168))),"")</f>
        <v/>
      </c>
      <c r="I168" s="382" t="str">
        <f>IF(LEFT('1 Spec. - 4. Annan modell'!I122,4)="Vara",'1 Spec. - 4. Annan modell'!H122&amp;" - "&amp;'1 Spec. - 4. Annan modell'!I122&amp;" - "&amp;'1 Spec. - 4. Annan modell'!M122,IF('1 Spec. - 4. Annan modell'!I122="Tjänst",'1 Spec. - 4. Annan modell'!H122&amp;" - "&amp;'1 Spec. - 4. Annan modell'!I122&amp;" - "&amp;'1 Spec. - 4. Annan modell'!K122,""))</f>
        <v/>
      </c>
      <c r="J168" s="382" t="str">
        <f t="array" ref="J168">IFERROR(INDEX($C$135:$C$200,SMALL(IF($C$135:$C$200&lt;&gt;"",ROW($C$135:$C$200)-ROW(I$135)+1),ROWS(J$135:J168))),"")</f>
        <v/>
      </c>
      <c r="L168" s="382" t="str">
        <f>'1 Spec. - 4. Annan modell'!B263</f>
        <v>Välj Vara eller Tjänst</v>
      </c>
      <c r="M168" s="382">
        <f t="shared" si="36"/>
        <v>17</v>
      </c>
      <c r="N168" s="382" t="str">
        <f t="shared" ref="N168:N200" si="37">IF($M168=0,$L$36,"")</f>
        <v/>
      </c>
      <c r="O168" s="382" t="str">
        <f t="shared" ref="O168:O200" si="38">IF($M168=0,$L$37,"")</f>
        <v/>
      </c>
      <c r="P168" s="382" t="str">
        <f t="shared" ref="P168:P200" si="39">IF($M168=0,$L$38,"")</f>
        <v/>
      </c>
      <c r="Q168" s="382" t="str">
        <f t="shared" ref="Q168:Q200" si="40">IF($M168=0,$L$39,"")</f>
        <v/>
      </c>
      <c r="R168" s="382" t="str">
        <f t="shared" ref="R168:R200" si="41">IF($M168=0,$L$40,"")</f>
        <v/>
      </c>
      <c r="S168" s="382" t="str">
        <f t="shared" ref="S168:S200" si="42">IF($M168=0,$L$41,"")</f>
        <v/>
      </c>
      <c r="T168" s="382" t="str">
        <f t="shared" ref="T168:T200" si="43">IF($M168=0,$L$42,"")</f>
        <v/>
      </c>
      <c r="U168" s="382" t="str">
        <f t="shared" ref="U168:U200" si="44">IF($M168=0,$L$43,"")</f>
        <v/>
      </c>
      <c r="V168" s="382" t="str">
        <f t="shared" ref="V168:V200" si="45">IF($M168=0,$L$44,"")</f>
        <v/>
      </c>
      <c r="W168" s="382" t="str">
        <f t="shared" ref="W168:W200" si="46">IF($M168=0,$L$45,"")</f>
        <v/>
      </c>
      <c r="X168" s="382" t="str">
        <f t="shared" ref="X168:X200" si="47">IF($M168=0,$L$46,"")</f>
        <v/>
      </c>
      <c r="Y168" s="382" t="str">
        <f t="shared" ref="Y168:Y200" si="48">IF($M168=0,$L$47,"")</f>
        <v/>
      </c>
    </row>
    <row r="169" spans="3:25" x14ac:dyDescent="0.25">
      <c r="C169" s="382" t="str">
        <f>IF(LEFT('1 Spec. - 4. Annan modell'!C123,4)="Vara",'1 Spec. - 4. Annan modell'!B123&amp;" - "&amp;'1 Spec. - 4. Annan modell'!C123&amp;" - "&amp;'1 Spec. - 4. Annan modell'!G123,IF('1 Spec. - 4. Annan modell'!C123="Tjänst",'1 Spec. - 4. Annan modell'!B123&amp;" - "&amp;'1 Spec. - 4. Annan modell'!C123&amp;" - "&amp;'1 Spec. - 4. Annan modell'!E123,""))</f>
        <v/>
      </c>
      <c r="D169" s="382" t="str">
        <f t="array" ref="D169">IFERROR(INDEX($C$135:$C$200,SMALL(IF($C$135:$C$200&lt;&gt;"",ROW($C$135:$C$200)-ROW(C$135)+1),ROWS(D$135:D169))),"")</f>
        <v/>
      </c>
      <c r="E169" s="382" t="str">
        <f>IF(LEFT('1 Spec. - 4. Annan modell'!E123,4)="Vara",'1 Spec. - 4. Annan modell'!D123&amp;" - "&amp;'1 Spec. - 4. Annan modell'!E123&amp;" - "&amp;'1 Spec. - 4. Annan modell'!I123,IF('1 Spec. - 4. Annan modell'!E123="Tjänst",'1 Spec. - 4. Annan modell'!D123&amp;" - "&amp;'1 Spec. - 4. Annan modell'!E123&amp;" - "&amp;'1 Spec. - 4. Annan modell'!G123,""))</f>
        <v/>
      </c>
      <c r="F169" s="382" t="str">
        <f t="array" ref="F169">IFERROR(INDEX($C$135:$C$200,SMALL(IF($C$135:$C$200&lt;&gt;"",ROW($C$135:$C$200)-ROW(E$135)+1),ROWS(F$135:F169))),"")</f>
        <v/>
      </c>
      <c r="G169" s="382" t="str">
        <f>IF(LEFT('1 Spec. - 4. Annan modell'!G123,4)="Vara",'1 Spec. - 4. Annan modell'!F123&amp;" - "&amp;'1 Spec. - 4. Annan modell'!G123&amp;" - "&amp;'1 Spec. - 4. Annan modell'!K123,IF('1 Spec. - 4. Annan modell'!G123="Tjänst",'1 Spec. - 4. Annan modell'!F123&amp;" - "&amp;'1 Spec. - 4. Annan modell'!G123&amp;" - "&amp;'1 Spec. - 4. Annan modell'!I123,""))</f>
        <v/>
      </c>
      <c r="H169" s="382" t="str">
        <f t="array" ref="H169">IFERROR(INDEX($C$135:$C$200,SMALL(IF($C$135:$C$200&lt;&gt;"",ROW($C$135:$C$200)-ROW(G$135)+1),ROWS(H$135:H169))),"")</f>
        <v/>
      </c>
      <c r="I169" s="382" t="str">
        <f>IF(LEFT('1 Spec. - 4. Annan modell'!I123,4)="Vara",'1 Spec. - 4. Annan modell'!H123&amp;" - "&amp;'1 Spec. - 4. Annan modell'!I123&amp;" - "&amp;'1 Spec. - 4. Annan modell'!M123,IF('1 Spec. - 4. Annan modell'!I123="Tjänst",'1 Spec. - 4. Annan modell'!H123&amp;" - "&amp;'1 Spec. - 4. Annan modell'!I123&amp;" - "&amp;'1 Spec. - 4. Annan modell'!K123,""))</f>
        <v/>
      </c>
      <c r="J169" s="382" t="str">
        <f t="array" ref="J169">IFERROR(INDEX($C$135:$C$200,SMALL(IF($C$135:$C$200&lt;&gt;"",ROW($C$135:$C$200)-ROW(I$135)+1),ROWS(J$135:J169))),"")</f>
        <v/>
      </c>
      <c r="L169" s="382" t="str">
        <f>'1 Spec. - 4. Annan modell'!B264</f>
        <v>Välj Vara eller Tjänst</v>
      </c>
      <c r="M169" s="382">
        <f t="shared" si="36"/>
        <v>17</v>
      </c>
      <c r="N169" s="382" t="str">
        <f t="shared" si="37"/>
        <v/>
      </c>
      <c r="O169" s="382" t="str">
        <f t="shared" si="38"/>
        <v/>
      </c>
      <c r="P169" s="382" t="str">
        <f t="shared" si="39"/>
        <v/>
      </c>
      <c r="Q169" s="382" t="str">
        <f t="shared" si="40"/>
        <v/>
      </c>
      <c r="R169" s="382" t="str">
        <f t="shared" si="41"/>
        <v/>
      </c>
      <c r="S169" s="382" t="str">
        <f t="shared" si="42"/>
        <v/>
      </c>
      <c r="T169" s="382" t="str">
        <f t="shared" si="43"/>
        <v/>
      </c>
      <c r="U169" s="382" t="str">
        <f t="shared" si="44"/>
        <v/>
      </c>
      <c r="V169" s="382" t="str">
        <f t="shared" si="45"/>
        <v/>
      </c>
      <c r="W169" s="382" t="str">
        <f t="shared" si="46"/>
        <v/>
      </c>
      <c r="X169" s="382" t="str">
        <f t="shared" si="47"/>
        <v/>
      </c>
      <c r="Y169" s="382" t="str">
        <f t="shared" si="48"/>
        <v/>
      </c>
    </row>
    <row r="170" spans="3:25" x14ac:dyDescent="0.25">
      <c r="C170" s="382" t="str">
        <f>IF(LEFT('1 Spec. - 4. Annan modell'!C124,4)="Vara",'1 Spec. - 4. Annan modell'!B124&amp;" - "&amp;'1 Spec. - 4. Annan modell'!C124&amp;" - "&amp;'1 Spec. - 4. Annan modell'!G124,IF('1 Spec. - 4. Annan modell'!C124="Tjänst",'1 Spec. - 4. Annan modell'!B124&amp;" - "&amp;'1 Spec. - 4. Annan modell'!C124&amp;" - "&amp;'1 Spec. - 4. Annan modell'!E124,""))</f>
        <v/>
      </c>
      <c r="D170" s="382" t="str">
        <f t="array" ref="D170">IFERROR(INDEX($C$135:$C$200,SMALL(IF($C$135:$C$200&lt;&gt;"",ROW($C$135:$C$200)-ROW(C$135)+1),ROWS(D$135:D170))),"")</f>
        <v/>
      </c>
      <c r="E170" s="382" t="str">
        <f>IF(LEFT('1 Spec. - 4. Annan modell'!E124,4)="Vara",'1 Spec. - 4. Annan modell'!D124&amp;" - "&amp;'1 Spec. - 4. Annan modell'!E124&amp;" - "&amp;'1 Spec. - 4. Annan modell'!I124,IF('1 Spec. - 4. Annan modell'!E124="Tjänst",'1 Spec. - 4. Annan modell'!D124&amp;" - "&amp;'1 Spec. - 4. Annan modell'!E124&amp;" - "&amp;'1 Spec. - 4. Annan modell'!G124,""))</f>
        <v/>
      </c>
      <c r="F170" s="382" t="str">
        <f t="array" ref="F170">IFERROR(INDEX($C$135:$C$200,SMALL(IF($C$135:$C$200&lt;&gt;"",ROW($C$135:$C$200)-ROW(E$135)+1),ROWS(F$135:F170))),"")</f>
        <v/>
      </c>
      <c r="G170" s="382" t="str">
        <f>IF(LEFT('1 Spec. - 4. Annan modell'!G124,4)="Vara",'1 Spec. - 4. Annan modell'!F124&amp;" - "&amp;'1 Spec. - 4. Annan modell'!G124&amp;" - "&amp;'1 Spec. - 4. Annan modell'!K124,IF('1 Spec. - 4. Annan modell'!G124="Tjänst",'1 Spec. - 4. Annan modell'!F124&amp;" - "&amp;'1 Spec. - 4. Annan modell'!G124&amp;" - "&amp;'1 Spec. - 4. Annan modell'!I124,""))</f>
        <v/>
      </c>
      <c r="H170" s="382" t="str">
        <f t="array" ref="H170">IFERROR(INDEX($C$135:$C$200,SMALL(IF($C$135:$C$200&lt;&gt;"",ROW($C$135:$C$200)-ROW(G$135)+1),ROWS(H$135:H170))),"")</f>
        <v/>
      </c>
      <c r="I170" s="382" t="str">
        <f>IF(LEFT('1 Spec. - 4. Annan modell'!I124,4)="Vara",'1 Spec. - 4. Annan modell'!H124&amp;" - "&amp;'1 Spec. - 4. Annan modell'!I124&amp;" - "&amp;'1 Spec. - 4. Annan modell'!M124,IF('1 Spec. - 4. Annan modell'!I124="Tjänst",'1 Spec. - 4. Annan modell'!H124&amp;" - "&amp;'1 Spec. - 4. Annan modell'!I124&amp;" - "&amp;'1 Spec. - 4. Annan modell'!K124,""))</f>
        <v/>
      </c>
      <c r="J170" s="382" t="str">
        <f t="array" ref="J170">IFERROR(INDEX($C$135:$C$200,SMALL(IF($C$135:$C$200&lt;&gt;"",ROW($C$135:$C$200)-ROW(I$135)+1),ROWS(J$135:J170))),"")</f>
        <v/>
      </c>
      <c r="L170" s="382" t="str">
        <f>'1 Spec. - 4. Annan modell'!B265</f>
        <v>Välj Vara eller Tjänst</v>
      </c>
      <c r="M170" s="382">
        <f t="shared" si="36"/>
        <v>17</v>
      </c>
      <c r="N170" s="382" t="str">
        <f t="shared" si="37"/>
        <v/>
      </c>
      <c r="O170" s="382" t="str">
        <f t="shared" si="38"/>
        <v/>
      </c>
      <c r="P170" s="382" t="str">
        <f t="shared" si="39"/>
        <v/>
      </c>
      <c r="Q170" s="382" t="str">
        <f t="shared" si="40"/>
        <v/>
      </c>
      <c r="R170" s="382" t="str">
        <f t="shared" si="41"/>
        <v/>
      </c>
      <c r="S170" s="382" t="str">
        <f t="shared" si="42"/>
        <v/>
      </c>
      <c r="T170" s="382" t="str">
        <f t="shared" si="43"/>
        <v/>
      </c>
      <c r="U170" s="382" t="str">
        <f t="shared" si="44"/>
        <v/>
      </c>
      <c r="V170" s="382" t="str">
        <f t="shared" si="45"/>
        <v/>
      </c>
      <c r="W170" s="382" t="str">
        <f t="shared" si="46"/>
        <v/>
      </c>
      <c r="X170" s="382" t="str">
        <f t="shared" si="47"/>
        <v/>
      </c>
      <c r="Y170" s="382" t="str">
        <f t="shared" si="48"/>
        <v/>
      </c>
    </row>
    <row r="171" spans="3:25" x14ac:dyDescent="0.25">
      <c r="C171" s="382" t="str">
        <f>IF(LEFT('1 Spec. - 4. Annan modell'!C125,4)="Vara",'1 Spec. - 4. Annan modell'!B125&amp;" - "&amp;'1 Spec. - 4. Annan modell'!C125&amp;" - "&amp;'1 Spec. - 4. Annan modell'!G125,IF('1 Spec. - 4. Annan modell'!C125="Tjänst",'1 Spec. - 4. Annan modell'!B125&amp;" - "&amp;'1 Spec. - 4. Annan modell'!C125&amp;" - "&amp;'1 Spec. - 4. Annan modell'!E125,""))</f>
        <v/>
      </c>
      <c r="D171" s="382" t="str">
        <f t="array" ref="D171">IFERROR(INDEX($C$135:$C$200,SMALL(IF($C$135:$C$200&lt;&gt;"",ROW($C$135:$C$200)-ROW(C$135)+1),ROWS(D$135:D171))),"")</f>
        <v/>
      </c>
      <c r="E171" s="382" t="str">
        <f>IF(LEFT('1 Spec. - 4. Annan modell'!E125,4)="Vara",'1 Spec. - 4. Annan modell'!D125&amp;" - "&amp;'1 Spec. - 4. Annan modell'!E125&amp;" - "&amp;'1 Spec. - 4. Annan modell'!I125,IF('1 Spec. - 4. Annan modell'!E125="Tjänst",'1 Spec. - 4. Annan modell'!D125&amp;" - "&amp;'1 Spec. - 4. Annan modell'!E125&amp;" - "&amp;'1 Spec. - 4. Annan modell'!G125,""))</f>
        <v/>
      </c>
      <c r="F171" s="382" t="str">
        <f t="array" ref="F171">IFERROR(INDEX($C$135:$C$200,SMALL(IF($C$135:$C$200&lt;&gt;"",ROW($C$135:$C$200)-ROW(E$135)+1),ROWS(F$135:F171))),"")</f>
        <v/>
      </c>
      <c r="G171" s="382" t="str">
        <f>IF(LEFT('1 Spec. - 4. Annan modell'!G125,4)="Vara",'1 Spec. - 4. Annan modell'!F125&amp;" - "&amp;'1 Spec. - 4. Annan modell'!G125&amp;" - "&amp;'1 Spec. - 4. Annan modell'!K125,IF('1 Spec. - 4. Annan modell'!G125="Tjänst",'1 Spec. - 4. Annan modell'!F125&amp;" - "&amp;'1 Spec. - 4. Annan modell'!G125&amp;" - "&amp;'1 Spec. - 4. Annan modell'!I125,""))</f>
        <v/>
      </c>
      <c r="H171" s="382" t="str">
        <f t="array" ref="H171">IFERROR(INDEX($C$135:$C$200,SMALL(IF($C$135:$C$200&lt;&gt;"",ROW($C$135:$C$200)-ROW(G$135)+1),ROWS(H$135:H171))),"")</f>
        <v/>
      </c>
      <c r="I171" s="382" t="str">
        <f>IF(LEFT('1 Spec. - 4. Annan modell'!I125,4)="Vara",'1 Spec. - 4. Annan modell'!H125&amp;" - "&amp;'1 Spec. - 4. Annan modell'!I125&amp;" - "&amp;'1 Spec. - 4. Annan modell'!M125,IF('1 Spec. - 4. Annan modell'!I125="Tjänst",'1 Spec. - 4. Annan modell'!H125&amp;" - "&amp;'1 Spec. - 4. Annan modell'!I125&amp;" - "&amp;'1 Spec. - 4. Annan modell'!K125,""))</f>
        <v/>
      </c>
      <c r="J171" s="382" t="str">
        <f t="array" ref="J171">IFERROR(INDEX($C$135:$C$200,SMALL(IF($C$135:$C$200&lt;&gt;"",ROW($C$135:$C$200)-ROW(I$135)+1),ROWS(J$135:J171))),"")</f>
        <v/>
      </c>
      <c r="L171" s="382" t="str">
        <f>'1 Spec. - 4. Annan modell'!B266</f>
        <v>Välj Vara eller Tjänst</v>
      </c>
      <c r="M171" s="382">
        <f t="shared" si="34"/>
        <v>17</v>
      </c>
      <c r="N171" s="382" t="str">
        <f t="shared" si="37"/>
        <v/>
      </c>
      <c r="O171" s="382" t="str">
        <f t="shared" si="38"/>
        <v/>
      </c>
      <c r="P171" s="382" t="str">
        <f t="shared" si="39"/>
        <v/>
      </c>
      <c r="Q171" s="382" t="str">
        <f t="shared" si="40"/>
        <v/>
      </c>
      <c r="R171" s="382" t="str">
        <f t="shared" si="41"/>
        <v/>
      </c>
      <c r="S171" s="382" t="str">
        <f t="shared" si="42"/>
        <v/>
      </c>
      <c r="T171" s="382" t="str">
        <f t="shared" si="43"/>
        <v/>
      </c>
      <c r="U171" s="382" t="str">
        <f t="shared" si="44"/>
        <v/>
      </c>
      <c r="V171" s="382" t="str">
        <f t="shared" si="45"/>
        <v/>
      </c>
      <c r="W171" s="382" t="str">
        <f t="shared" si="46"/>
        <v/>
      </c>
      <c r="X171" s="382" t="str">
        <f t="shared" si="47"/>
        <v/>
      </c>
      <c r="Y171" s="382" t="str">
        <f t="shared" si="48"/>
        <v/>
      </c>
    </row>
    <row r="172" spans="3:25" x14ac:dyDescent="0.25">
      <c r="C172" s="382" t="str">
        <f>IF(LEFT('1 Spec. - 4. Annan modell'!C126,4)="Vara",'1 Spec. - 4. Annan modell'!B126&amp;" - "&amp;'1 Spec. - 4. Annan modell'!C126&amp;" - "&amp;'1 Spec. - 4. Annan modell'!G126,IF('1 Spec. - 4. Annan modell'!C126="Tjänst",'1 Spec. - 4. Annan modell'!B126&amp;" - "&amp;'1 Spec. - 4. Annan modell'!C126&amp;" - "&amp;'1 Spec. - 4. Annan modell'!E126,""))</f>
        <v/>
      </c>
      <c r="D172" s="382" t="str">
        <f t="array" ref="D172">IFERROR(INDEX($C$135:$C$200,SMALL(IF($C$135:$C$200&lt;&gt;"",ROW($C$135:$C$200)-ROW(C$135)+1),ROWS(D$135:D172))),"")</f>
        <v/>
      </c>
      <c r="E172" s="382" t="str">
        <f>IF(LEFT('1 Spec. - 4. Annan modell'!E126,4)="Vara",'1 Spec. - 4. Annan modell'!D126&amp;" - "&amp;'1 Spec. - 4. Annan modell'!E126&amp;" - "&amp;'1 Spec. - 4. Annan modell'!I126,IF('1 Spec. - 4. Annan modell'!E126="Tjänst",'1 Spec. - 4. Annan modell'!D126&amp;" - "&amp;'1 Spec. - 4. Annan modell'!E126&amp;" - "&amp;'1 Spec. - 4. Annan modell'!G126,""))</f>
        <v/>
      </c>
      <c r="F172" s="382" t="str">
        <f t="array" ref="F172">IFERROR(INDEX($C$135:$C$200,SMALL(IF($C$135:$C$200&lt;&gt;"",ROW($C$135:$C$200)-ROW(E$135)+1),ROWS(F$135:F172))),"")</f>
        <v/>
      </c>
      <c r="G172" s="382" t="str">
        <f>IF(LEFT('1 Spec. - 4. Annan modell'!G126,4)="Vara",'1 Spec. - 4. Annan modell'!F126&amp;" - "&amp;'1 Spec. - 4. Annan modell'!G126&amp;" - "&amp;'1 Spec. - 4. Annan modell'!K126,IF('1 Spec. - 4. Annan modell'!G126="Tjänst",'1 Spec. - 4. Annan modell'!F126&amp;" - "&amp;'1 Spec. - 4. Annan modell'!G126&amp;" - "&amp;'1 Spec. - 4. Annan modell'!I126,""))</f>
        <v/>
      </c>
      <c r="H172" s="382" t="str">
        <f t="array" ref="H172">IFERROR(INDEX($C$135:$C$200,SMALL(IF($C$135:$C$200&lt;&gt;"",ROW($C$135:$C$200)-ROW(G$135)+1),ROWS(H$135:H172))),"")</f>
        <v/>
      </c>
      <c r="I172" s="382" t="str">
        <f>IF(LEFT('1 Spec. - 4. Annan modell'!I126,4)="Vara",'1 Spec. - 4. Annan modell'!H126&amp;" - "&amp;'1 Spec. - 4. Annan modell'!I126&amp;" - "&amp;'1 Spec. - 4. Annan modell'!M126,IF('1 Spec. - 4. Annan modell'!I126="Tjänst",'1 Spec. - 4. Annan modell'!H126&amp;" - "&amp;'1 Spec. - 4. Annan modell'!I126&amp;" - "&amp;'1 Spec. - 4. Annan modell'!K126,""))</f>
        <v/>
      </c>
      <c r="J172" s="382" t="str">
        <f t="array" ref="J172">IFERROR(INDEX($C$135:$C$200,SMALL(IF($C$135:$C$200&lt;&gt;"",ROW($C$135:$C$200)-ROW(I$135)+1),ROWS(J$135:J172))),"")</f>
        <v/>
      </c>
      <c r="L172" s="382" t="str">
        <f>'1 Spec. - 4. Annan modell'!B267</f>
        <v>Välj Vara eller Tjänst</v>
      </c>
      <c r="M172" s="382">
        <f t="shared" si="34"/>
        <v>17</v>
      </c>
      <c r="N172" s="382" t="str">
        <f t="shared" si="37"/>
        <v/>
      </c>
      <c r="O172" s="382" t="str">
        <f t="shared" si="38"/>
        <v/>
      </c>
      <c r="P172" s="382" t="str">
        <f t="shared" si="39"/>
        <v/>
      </c>
      <c r="Q172" s="382" t="str">
        <f t="shared" si="40"/>
        <v/>
      </c>
      <c r="R172" s="382" t="str">
        <f t="shared" si="41"/>
        <v/>
      </c>
      <c r="S172" s="382" t="str">
        <f t="shared" si="42"/>
        <v/>
      </c>
      <c r="T172" s="382" t="str">
        <f t="shared" si="43"/>
        <v/>
      </c>
      <c r="U172" s="382" t="str">
        <f t="shared" si="44"/>
        <v/>
      </c>
      <c r="V172" s="382" t="str">
        <f t="shared" si="45"/>
        <v/>
      </c>
      <c r="W172" s="382" t="str">
        <f t="shared" si="46"/>
        <v/>
      </c>
      <c r="X172" s="382" t="str">
        <f t="shared" si="47"/>
        <v/>
      </c>
      <c r="Y172" s="382" t="str">
        <f t="shared" si="48"/>
        <v/>
      </c>
    </row>
    <row r="173" spans="3:25" x14ac:dyDescent="0.25">
      <c r="C173" s="382" t="str">
        <f>IF(LEFT('1 Spec. - 4. Annan modell'!C127,4)="Vara",'1 Spec. - 4. Annan modell'!B127&amp;" - "&amp;'1 Spec. - 4. Annan modell'!C127&amp;" - "&amp;'1 Spec. - 4. Annan modell'!G127,IF('1 Spec. - 4. Annan modell'!C127="Tjänst",'1 Spec. - 4. Annan modell'!B127&amp;" - "&amp;'1 Spec. - 4. Annan modell'!C127&amp;" - "&amp;'1 Spec. - 4. Annan modell'!E127,""))</f>
        <v/>
      </c>
      <c r="D173" s="382" t="str">
        <f t="array" ref="D173">IFERROR(INDEX($C$135:$C$200,SMALL(IF($C$135:$C$200&lt;&gt;"",ROW($C$135:$C$200)-ROW(C$135)+1),ROWS(D$135:D173))),"")</f>
        <v/>
      </c>
      <c r="E173" s="382" t="str">
        <f>IF(LEFT('1 Spec. - 4. Annan modell'!E127,4)="Vara",'1 Spec. - 4. Annan modell'!D127&amp;" - "&amp;'1 Spec. - 4. Annan modell'!E127&amp;" - "&amp;'1 Spec. - 4. Annan modell'!I127,IF('1 Spec. - 4. Annan modell'!E127="Tjänst",'1 Spec. - 4. Annan modell'!D127&amp;" - "&amp;'1 Spec. - 4. Annan modell'!E127&amp;" - "&amp;'1 Spec. - 4. Annan modell'!G127,""))</f>
        <v/>
      </c>
      <c r="F173" s="382" t="str">
        <f t="array" ref="F173">IFERROR(INDEX($C$135:$C$200,SMALL(IF($C$135:$C$200&lt;&gt;"",ROW($C$135:$C$200)-ROW(E$135)+1),ROWS(F$135:F173))),"")</f>
        <v/>
      </c>
      <c r="G173" s="382" t="str">
        <f>IF(LEFT('1 Spec. - 4. Annan modell'!G127,4)="Vara",'1 Spec. - 4. Annan modell'!F127&amp;" - "&amp;'1 Spec. - 4. Annan modell'!G127&amp;" - "&amp;'1 Spec. - 4. Annan modell'!K127,IF('1 Spec. - 4. Annan modell'!G127="Tjänst",'1 Spec. - 4. Annan modell'!F127&amp;" - "&amp;'1 Spec. - 4. Annan modell'!G127&amp;" - "&amp;'1 Spec. - 4. Annan modell'!I127,""))</f>
        <v/>
      </c>
      <c r="H173" s="382" t="str">
        <f t="array" ref="H173">IFERROR(INDEX($C$135:$C$200,SMALL(IF($C$135:$C$200&lt;&gt;"",ROW($C$135:$C$200)-ROW(G$135)+1),ROWS(H$135:H173))),"")</f>
        <v/>
      </c>
      <c r="I173" s="382" t="str">
        <f>IF(LEFT('1 Spec. - 4. Annan modell'!I127,4)="Vara",'1 Spec. - 4. Annan modell'!H127&amp;" - "&amp;'1 Spec. - 4. Annan modell'!I127&amp;" - "&amp;'1 Spec. - 4. Annan modell'!M127,IF('1 Spec. - 4. Annan modell'!I127="Tjänst",'1 Spec. - 4. Annan modell'!H127&amp;" - "&amp;'1 Spec. - 4. Annan modell'!I127&amp;" - "&amp;'1 Spec. - 4. Annan modell'!K127,""))</f>
        <v/>
      </c>
      <c r="J173" s="382" t="str">
        <f t="array" ref="J173">IFERROR(INDEX($C$135:$C$200,SMALL(IF($C$135:$C$200&lt;&gt;"",ROW($C$135:$C$200)-ROW(I$135)+1),ROWS(J$135:J173))),"")</f>
        <v/>
      </c>
      <c r="L173" s="382" t="str">
        <f>'1 Spec. - 4. Annan modell'!B268</f>
        <v>Välj Vara eller Tjänst</v>
      </c>
      <c r="M173" s="382">
        <f t="shared" ref="M173:M192" si="49">IFERROR(FIND("Tjänst",L173),0)</f>
        <v>17</v>
      </c>
      <c r="N173" s="382" t="str">
        <f t="shared" si="37"/>
        <v/>
      </c>
      <c r="O173" s="382" t="str">
        <f t="shared" si="38"/>
        <v/>
      </c>
      <c r="P173" s="382" t="str">
        <f t="shared" si="39"/>
        <v/>
      </c>
      <c r="Q173" s="382" t="str">
        <f t="shared" si="40"/>
        <v/>
      </c>
      <c r="R173" s="382" t="str">
        <f t="shared" si="41"/>
        <v/>
      </c>
      <c r="S173" s="382" t="str">
        <f t="shared" si="42"/>
        <v/>
      </c>
      <c r="T173" s="382" t="str">
        <f t="shared" si="43"/>
        <v/>
      </c>
      <c r="U173" s="382" t="str">
        <f t="shared" si="44"/>
        <v/>
      </c>
      <c r="V173" s="382" t="str">
        <f t="shared" si="45"/>
        <v/>
      </c>
      <c r="W173" s="382" t="str">
        <f t="shared" si="46"/>
        <v/>
      </c>
      <c r="X173" s="382" t="str">
        <f t="shared" si="47"/>
        <v/>
      </c>
      <c r="Y173" s="382" t="str">
        <f t="shared" si="48"/>
        <v/>
      </c>
    </row>
    <row r="174" spans="3:25" x14ac:dyDescent="0.25">
      <c r="C174" s="382" t="str">
        <f>IF(LEFT('1 Spec. - 4. Annan modell'!C128,4)="Vara",'1 Spec. - 4. Annan modell'!B128&amp;" - "&amp;'1 Spec. - 4. Annan modell'!C128&amp;" - "&amp;'1 Spec. - 4. Annan modell'!G128,IF('1 Spec. - 4. Annan modell'!C128="Tjänst",'1 Spec. - 4. Annan modell'!B128&amp;" - "&amp;'1 Spec. - 4. Annan modell'!C128&amp;" - "&amp;'1 Spec. - 4. Annan modell'!E128,""))</f>
        <v/>
      </c>
      <c r="D174" s="382" t="str">
        <f t="array" ref="D174">IFERROR(INDEX($C$135:$C$200,SMALL(IF($C$135:$C$200&lt;&gt;"",ROW($C$135:$C$200)-ROW(C$135)+1),ROWS(D$135:D174))),"")</f>
        <v/>
      </c>
      <c r="E174" s="382" t="str">
        <f>IF(LEFT('1 Spec. - 4. Annan modell'!E128,4)="Vara",'1 Spec. - 4. Annan modell'!D128&amp;" - "&amp;'1 Spec. - 4. Annan modell'!E128&amp;" - "&amp;'1 Spec. - 4. Annan modell'!I128,IF('1 Spec. - 4. Annan modell'!E128="Tjänst",'1 Spec. - 4. Annan modell'!D128&amp;" - "&amp;'1 Spec. - 4. Annan modell'!E128&amp;" - "&amp;'1 Spec. - 4. Annan modell'!G128,""))</f>
        <v/>
      </c>
      <c r="F174" s="382" t="str">
        <f t="array" ref="F174">IFERROR(INDEX($C$135:$C$200,SMALL(IF($C$135:$C$200&lt;&gt;"",ROW($C$135:$C$200)-ROW(E$135)+1),ROWS(F$135:F174))),"")</f>
        <v/>
      </c>
      <c r="G174" s="382" t="str">
        <f>IF(LEFT('1 Spec. - 4. Annan modell'!G128,4)="Vara",'1 Spec. - 4. Annan modell'!F128&amp;" - "&amp;'1 Spec. - 4. Annan modell'!G128&amp;" - "&amp;'1 Spec. - 4. Annan modell'!K128,IF('1 Spec. - 4. Annan modell'!G128="Tjänst",'1 Spec. - 4. Annan modell'!F128&amp;" - "&amp;'1 Spec. - 4. Annan modell'!G128&amp;" - "&amp;'1 Spec. - 4. Annan modell'!I128,""))</f>
        <v/>
      </c>
      <c r="H174" s="382" t="str">
        <f t="array" ref="H174">IFERROR(INDEX($C$135:$C$200,SMALL(IF($C$135:$C$200&lt;&gt;"",ROW($C$135:$C$200)-ROW(G$135)+1),ROWS(H$135:H174))),"")</f>
        <v/>
      </c>
      <c r="I174" s="382" t="str">
        <f>IF(LEFT('1 Spec. - 4. Annan modell'!I128,4)="Vara",'1 Spec. - 4. Annan modell'!H128&amp;" - "&amp;'1 Spec. - 4. Annan modell'!I128&amp;" - "&amp;'1 Spec. - 4. Annan modell'!M128,IF('1 Spec. - 4. Annan modell'!I128="Tjänst",'1 Spec. - 4. Annan modell'!H128&amp;" - "&amp;'1 Spec. - 4. Annan modell'!I128&amp;" - "&amp;'1 Spec. - 4. Annan modell'!K128,""))</f>
        <v/>
      </c>
      <c r="J174" s="382" t="str">
        <f t="array" ref="J174">IFERROR(INDEX($C$135:$C$200,SMALL(IF($C$135:$C$200&lt;&gt;"",ROW($C$135:$C$200)-ROW(I$135)+1),ROWS(J$135:J174))),"")</f>
        <v/>
      </c>
      <c r="L174" s="382" t="str">
        <f>'1 Spec. - 4. Annan modell'!B269</f>
        <v>Välj Vara eller Tjänst</v>
      </c>
      <c r="M174" s="382">
        <f t="shared" si="49"/>
        <v>17</v>
      </c>
      <c r="N174" s="382" t="str">
        <f t="shared" si="37"/>
        <v/>
      </c>
      <c r="O174" s="382" t="str">
        <f t="shared" si="38"/>
        <v/>
      </c>
      <c r="P174" s="382" t="str">
        <f t="shared" si="39"/>
        <v/>
      </c>
      <c r="Q174" s="382" t="str">
        <f t="shared" si="40"/>
        <v/>
      </c>
      <c r="R174" s="382" t="str">
        <f t="shared" si="41"/>
        <v/>
      </c>
      <c r="S174" s="382" t="str">
        <f t="shared" si="42"/>
        <v/>
      </c>
      <c r="T174" s="382" t="str">
        <f t="shared" si="43"/>
        <v/>
      </c>
      <c r="U174" s="382" t="str">
        <f t="shared" si="44"/>
        <v/>
      </c>
      <c r="V174" s="382" t="str">
        <f t="shared" si="45"/>
        <v/>
      </c>
      <c r="W174" s="382" t="str">
        <f t="shared" si="46"/>
        <v/>
      </c>
      <c r="X174" s="382" t="str">
        <f t="shared" si="47"/>
        <v/>
      </c>
      <c r="Y174" s="382" t="str">
        <f t="shared" si="48"/>
        <v/>
      </c>
    </row>
    <row r="175" spans="3:25" x14ac:dyDescent="0.25">
      <c r="C175" s="382" t="str">
        <f>IF(LEFT('1 Spec. - 4. Annan modell'!C129,4)="Vara",'1 Spec. - 4. Annan modell'!B129&amp;" - "&amp;'1 Spec. - 4. Annan modell'!C129&amp;" - "&amp;'1 Spec. - 4. Annan modell'!G129,IF('1 Spec. - 4. Annan modell'!C129="Tjänst",'1 Spec. - 4. Annan modell'!B129&amp;" - "&amp;'1 Spec. - 4. Annan modell'!C129&amp;" - "&amp;'1 Spec. - 4. Annan modell'!E129,""))</f>
        <v/>
      </c>
      <c r="D175" s="382" t="str">
        <f t="array" ref="D175">IFERROR(INDEX($C$135:$C$200,SMALL(IF($C$135:$C$200&lt;&gt;"",ROW($C$135:$C$200)-ROW(C$135)+1),ROWS(D$135:D175))),"")</f>
        <v/>
      </c>
      <c r="E175" s="382" t="str">
        <f>IF(LEFT('1 Spec. - 4. Annan modell'!E129,4)="Vara",'1 Spec. - 4. Annan modell'!D129&amp;" - "&amp;'1 Spec. - 4. Annan modell'!E129&amp;" - "&amp;'1 Spec. - 4. Annan modell'!I129,IF('1 Spec. - 4. Annan modell'!E129="Tjänst",'1 Spec. - 4. Annan modell'!D129&amp;" - "&amp;'1 Spec. - 4. Annan modell'!E129&amp;" - "&amp;'1 Spec. - 4. Annan modell'!G129,""))</f>
        <v/>
      </c>
      <c r="F175" s="382" t="str">
        <f t="array" ref="F175">IFERROR(INDEX($C$135:$C$200,SMALL(IF($C$135:$C$200&lt;&gt;"",ROW($C$135:$C$200)-ROW(E$135)+1),ROWS(F$135:F175))),"")</f>
        <v/>
      </c>
      <c r="G175" s="382" t="str">
        <f>IF(LEFT('1 Spec. - 4. Annan modell'!G129,4)="Vara",'1 Spec. - 4. Annan modell'!F129&amp;" - "&amp;'1 Spec. - 4. Annan modell'!G129&amp;" - "&amp;'1 Spec. - 4. Annan modell'!K129,IF('1 Spec. - 4. Annan modell'!G129="Tjänst",'1 Spec. - 4. Annan modell'!F129&amp;" - "&amp;'1 Spec. - 4. Annan modell'!G129&amp;" - "&amp;'1 Spec. - 4. Annan modell'!I129,""))</f>
        <v/>
      </c>
      <c r="H175" s="382" t="str">
        <f t="array" ref="H175">IFERROR(INDEX($C$135:$C$200,SMALL(IF($C$135:$C$200&lt;&gt;"",ROW($C$135:$C$200)-ROW(G$135)+1),ROWS(H$135:H175))),"")</f>
        <v/>
      </c>
      <c r="I175" s="382" t="str">
        <f>IF(LEFT('1 Spec. - 4. Annan modell'!I129,4)="Vara",'1 Spec. - 4. Annan modell'!H129&amp;" - "&amp;'1 Spec. - 4. Annan modell'!I129&amp;" - "&amp;'1 Spec. - 4. Annan modell'!M129,IF('1 Spec. - 4. Annan modell'!I129="Tjänst",'1 Spec. - 4. Annan modell'!H129&amp;" - "&amp;'1 Spec. - 4. Annan modell'!I129&amp;" - "&amp;'1 Spec. - 4. Annan modell'!K129,""))</f>
        <v/>
      </c>
      <c r="J175" s="382" t="str">
        <f t="array" ref="J175">IFERROR(INDEX($C$135:$C$200,SMALL(IF($C$135:$C$200&lt;&gt;"",ROW($C$135:$C$200)-ROW(I$135)+1),ROWS(J$135:J175))),"")</f>
        <v/>
      </c>
      <c r="L175" s="382" t="str">
        <f>'1 Spec. - 4. Annan modell'!B270</f>
        <v>Välj Vara eller Tjänst</v>
      </c>
      <c r="M175" s="382">
        <f t="shared" si="49"/>
        <v>17</v>
      </c>
      <c r="N175" s="382" t="str">
        <f t="shared" si="37"/>
        <v/>
      </c>
      <c r="O175" s="382" t="str">
        <f t="shared" si="38"/>
        <v/>
      </c>
      <c r="P175" s="382" t="str">
        <f t="shared" si="39"/>
        <v/>
      </c>
      <c r="Q175" s="382" t="str">
        <f t="shared" si="40"/>
        <v/>
      </c>
      <c r="R175" s="382" t="str">
        <f t="shared" si="41"/>
        <v/>
      </c>
      <c r="S175" s="382" t="str">
        <f t="shared" si="42"/>
        <v/>
      </c>
      <c r="T175" s="382" t="str">
        <f t="shared" si="43"/>
        <v/>
      </c>
      <c r="U175" s="382" t="str">
        <f t="shared" si="44"/>
        <v/>
      </c>
      <c r="V175" s="382" t="str">
        <f t="shared" si="45"/>
        <v/>
      </c>
      <c r="W175" s="382" t="str">
        <f t="shared" si="46"/>
        <v/>
      </c>
      <c r="X175" s="382" t="str">
        <f t="shared" si="47"/>
        <v/>
      </c>
      <c r="Y175" s="382" t="str">
        <f t="shared" si="48"/>
        <v/>
      </c>
    </row>
    <row r="176" spans="3:25" x14ac:dyDescent="0.25">
      <c r="C176" s="382" t="str">
        <f>IF(LEFT('1 Spec. - 4. Annan modell'!C130,4)="Vara",'1 Spec. - 4. Annan modell'!B130&amp;" - "&amp;'1 Spec. - 4. Annan modell'!C130&amp;" - "&amp;'1 Spec. - 4. Annan modell'!G130,IF('1 Spec. - 4. Annan modell'!C130="Tjänst",'1 Spec. - 4. Annan modell'!B130&amp;" - "&amp;'1 Spec. - 4. Annan modell'!C130&amp;" - "&amp;'1 Spec. - 4. Annan modell'!E130,""))</f>
        <v/>
      </c>
      <c r="D176" s="382" t="str">
        <f t="array" ref="D176">IFERROR(INDEX($C$135:$C$200,SMALL(IF($C$135:$C$200&lt;&gt;"",ROW($C$135:$C$200)-ROW(C$135)+1),ROWS(D$135:D176))),"")</f>
        <v/>
      </c>
      <c r="E176" s="382" t="str">
        <f>IF(LEFT('1 Spec. - 4. Annan modell'!E130,4)="Vara",'1 Spec. - 4. Annan modell'!D130&amp;" - "&amp;'1 Spec. - 4. Annan modell'!E130&amp;" - "&amp;'1 Spec. - 4. Annan modell'!I130,IF('1 Spec. - 4. Annan modell'!E130="Tjänst",'1 Spec. - 4. Annan modell'!D130&amp;" - "&amp;'1 Spec. - 4. Annan modell'!E130&amp;" - "&amp;'1 Spec. - 4. Annan modell'!G130,""))</f>
        <v/>
      </c>
      <c r="F176" s="382" t="str">
        <f t="array" ref="F176">IFERROR(INDEX($C$135:$C$200,SMALL(IF($C$135:$C$200&lt;&gt;"",ROW($C$135:$C$200)-ROW(E$135)+1),ROWS(F$135:F176))),"")</f>
        <v/>
      </c>
      <c r="G176" s="382" t="str">
        <f>IF(LEFT('1 Spec. - 4. Annan modell'!G130,4)="Vara",'1 Spec. - 4. Annan modell'!F130&amp;" - "&amp;'1 Spec. - 4. Annan modell'!G130&amp;" - "&amp;'1 Spec. - 4. Annan modell'!K130,IF('1 Spec. - 4. Annan modell'!G130="Tjänst",'1 Spec. - 4. Annan modell'!F130&amp;" - "&amp;'1 Spec. - 4. Annan modell'!G130&amp;" - "&amp;'1 Spec. - 4. Annan modell'!I130,""))</f>
        <v/>
      </c>
      <c r="H176" s="382" t="str">
        <f t="array" ref="H176">IFERROR(INDEX($C$135:$C$200,SMALL(IF($C$135:$C$200&lt;&gt;"",ROW($C$135:$C$200)-ROW(G$135)+1),ROWS(H$135:H176))),"")</f>
        <v/>
      </c>
      <c r="I176" s="382" t="str">
        <f>IF(LEFT('1 Spec. - 4. Annan modell'!I130,4)="Vara",'1 Spec. - 4. Annan modell'!H130&amp;" - "&amp;'1 Spec. - 4. Annan modell'!I130&amp;" - "&amp;'1 Spec. - 4. Annan modell'!M130,IF('1 Spec. - 4. Annan modell'!I130="Tjänst",'1 Spec. - 4. Annan modell'!H130&amp;" - "&amp;'1 Spec. - 4. Annan modell'!I130&amp;" - "&amp;'1 Spec. - 4. Annan modell'!K130,""))</f>
        <v/>
      </c>
      <c r="J176" s="382" t="str">
        <f t="array" ref="J176">IFERROR(INDEX($C$135:$C$200,SMALL(IF($C$135:$C$200&lt;&gt;"",ROW($C$135:$C$200)-ROW(I$135)+1),ROWS(J$135:J176))),"")</f>
        <v/>
      </c>
      <c r="L176" s="382" t="str">
        <f>'1 Spec. - 4. Annan modell'!B271</f>
        <v>Välj Vara eller Tjänst</v>
      </c>
      <c r="M176" s="382">
        <f t="shared" si="49"/>
        <v>17</v>
      </c>
      <c r="N176" s="382" t="str">
        <f t="shared" si="37"/>
        <v/>
      </c>
      <c r="O176" s="382" t="str">
        <f t="shared" si="38"/>
        <v/>
      </c>
      <c r="P176" s="382" t="str">
        <f t="shared" si="39"/>
        <v/>
      </c>
      <c r="Q176" s="382" t="str">
        <f t="shared" si="40"/>
        <v/>
      </c>
      <c r="R176" s="382" t="str">
        <f t="shared" si="41"/>
        <v/>
      </c>
      <c r="S176" s="382" t="str">
        <f t="shared" si="42"/>
        <v/>
      </c>
      <c r="T176" s="382" t="str">
        <f t="shared" si="43"/>
        <v/>
      </c>
      <c r="U176" s="382" t="str">
        <f t="shared" si="44"/>
        <v/>
      </c>
      <c r="V176" s="382" t="str">
        <f t="shared" si="45"/>
        <v/>
      </c>
      <c r="W176" s="382" t="str">
        <f t="shared" si="46"/>
        <v/>
      </c>
      <c r="X176" s="382" t="str">
        <f t="shared" si="47"/>
        <v/>
      </c>
      <c r="Y176" s="382" t="str">
        <f t="shared" si="48"/>
        <v/>
      </c>
    </row>
    <row r="177" spans="3:25" x14ac:dyDescent="0.25">
      <c r="C177" s="382" t="str">
        <f>IF(LEFT('1 Spec. - 4. Annan modell'!C131,4)="Vara",'1 Spec. - 4. Annan modell'!B131&amp;" - "&amp;'1 Spec. - 4. Annan modell'!C131&amp;" - "&amp;'1 Spec. - 4. Annan modell'!G131,IF('1 Spec. - 4. Annan modell'!C131="Tjänst",'1 Spec. - 4. Annan modell'!B131&amp;" - "&amp;'1 Spec. - 4. Annan modell'!C131&amp;" - "&amp;'1 Spec. - 4. Annan modell'!E131,""))</f>
        <v/>
      </c>
      <c r="D177" s="382" t="str">
        <f t="array" ref="D177">IFERROR(INDEX($C$135:$C$200,SMALL(IF($C$135:$C$200&lt;&gt;"",ROW($C$135:$C$200)-ROW(C$135)+1),ROWS(D$135:D177))),"")</f>
        <v/>
      </c>
      <c r="E177" s="382" t="str">
        <f>IF(LEFT('1 Spec. - 4. Annan modell'!E131,4)="Vara",'1 Spec. - 4. Annan modell'!D131&amp;" - "&amp;'1 Spec. - 4. Annan modell'!E131&amp;" - "&amp;'1 Spec. - 4. Annan modell'!I131,IF('1 Spec. - 4. Annan modell'!E131="Tjänst",'1 Spec. - 4. Annan modell'!D131&amp;" - "&amp;'1 Spec. - 4. Annan modell'!E131&amp;" - "&amp;'1 Spec. - 4. Annan modell'!G131,""))</f>
        <v/>
      </c>
      <c r="F177" s="382" t="str">
        <f t="array" ref="F177">IFERROR(INDEX($C$135:$C$200,SMALL(IF($C$135:$C$200&lt;&gt;"",ROW($C$135:$C$200)-ROW(E$135)+1),ROWS(F$135:F177))),"")</f>
        <v/>
      </c>
      <c r="G177" s="382" t="str">
        <f>IF(LEFT('1 Spec. - 4. Annan modell'!G131,4)="Vara",'1 Spec. - 4. Annan modell'!F131&amp;" - "&amp;'1 Spec. - 4. Annan modell'!G131&amp;" - "&amp;'1 Spec. - 4. Annan modell'!K131,IF('1 Spec. - 4. Annan modell'!G131="Tjänst",'1 Spec. - 4. Annan modell'!F131&amp;" - "&amp;'1 Spec. - 4. Annan modell'!G131&amp;" - "&amp;'1 Spec. - 4. Annan modell'!I131,""))</f>
        <v/>
      </c>
      <c r="H177" s="382" t="str">
        <f t="array" ref="H177">IFERROR(INDEX($C$135:$C$200,SMALL(IF($C$135:$C$200&lt;&gt;"",ROW($C$135:$C$200)-ROW(G$135)+1),ROWS(H$135:H177))),"")</f>
        <v/>
      </c>
      <c r="I177" s="382" t="str">
        <f>IF(LEFT('1 Spec. - 4. Annan modell'!I131,4)="Vara",'1 Spec. - 4. Annan modell'!H131&amp;" - "&amp;'1 Spec. - 4. Annan modell'!I131&amp;" - "&amp;'1 Spec. - 4. Annan modell'!M131,IF('1 Spec. - 4. Annan modell'!I131="Tjänst",'1 Spec. - 4. Annan modell'!H131&amp;" - "&amp;'1 Spec. - 4. Annan modell'!I131&amp;" - "&amp;'1 Spec. - 4. Annan modell'!K131,""))</f>
        <v/>
      </c>
      <c r="J177" s="382" t="str">
        <f t="array" ref="J177">IFERROR(INDEX($C$135:$C$200,SMALL(IF($C$135:$C$200&lt;&gt;"",ROW($C$135:$C$200)-ROW(I$135)+1),ROWS(J$135:J177))),"")</f>
        <v/>
      </c>
      <c r="L177" s="382" t="str">
        <f>'1 Spec. - 4. Annan modell'!B272</f>
        <v>Välj Vara eller Tjänst</v>
      </c>
      <c r="M177" s="382">
        <f t="shared" si="49"/>
        <v>17</v>
      </c>
      <c r="N177" s="382" t="str">
        <f t="shared" si="37"/>
        <v/>
      </c>
      <c r="O177" s="382" t="str">
        <f t="shared" si="38"/>
        <v/>
      </c>
      <c r="P177" s="382" t="str">
        <f t="shared" si="39"/>
        <v/>
      </c>
      <c r="Q177" s="382" t="str">
        <f t="shared" si="40"/>
        <v/>
      </c>
      <c r="R177" s="382" t="str">
        <f t="shared" si="41"/>
        <v/>
      </c>
      <c r="S177" s="382" t="str">
        <f t="shared" si="42"/>
        <v/>
      </c>
      <c r="T177" s="382" t="str">
        <f t="shared" si="43"/>
        <v/>
      </c>
      <c r="U177" s="382" t="str">
        <f t="shared" si="44"/>
        <v/>
      </c>
      <c r="V177" s="382" t="str">
        <f t="shared" si="45"/>
        <v/>
      </c>
      <c r="W177" s="382" t="str">
        <f t="shared" si="46"/>
        <v/>
      </c>
      <c r="X177" s="382" t="str">
        <f t="shared" si="47"/>
        <v/>
      </c>
      <c r="Y177" s="382" t="str">
        <f t="shared" si="48"/>
        <v/>
      </c>
    </row>
    <row r="178" spans="3:25" x14ac:dyDescent="0.25">
      <c r="C178" s="382" t="str">
        <f>IF(LEFT('1 Spec. - 4. Annan modell'!C132,4)="Vara",'1 Spec. - 4. Annan modell'!B132&amp;" - "&amp;'1 Spec. - 4. Annan modell'!C132&amp;" - "&amp;'1 Spec. - 4. Annan modell'!G132,IF('1 Spec. - 4. Annan modell'!C132="Tjänst",'1 Spec. - 4. Annan modell'!B132&amp;" - "&amp;'1 Spec. - 4. Annan modell'!C132&amp;" - "&amp;'1 Spec. - 4. Annan modell'!E132,""))</f>
        <v/>
      </c>
      <c r="D178" s="382" t="str">
        <f t="array" ref="D178">IFERROR(INDEX($C$135:$C$200,SMALL(IF($C$135:$C$200&lt;&gt;"",ROW($C$135:$C$200)-ROW(C$135)+1),ROWS(D$135:D178))),"")</f>
        <v/>
      </c>
      <c r="E178" s="382" t="str">
        <f>IF(LEFT('1 Spec. - 4. Annan modell'!E132,4)="Vara",'1 Spec. - 4. Annan modell'!D132&amp;" - "&amp;'1 Spec. - 4. Annan modell'!E132&amp;" - "&amp;'1 Spec. - 4. Annan modell'!I132,IF('1 Spec. - 4. Annan modell'!E132="Tjänst",'1 Spec. - 4. Annan modell'!D132&amp;" - "&amp;'1 Spec. - 4. Annan modell'!E132&amp;" - "&amp;'1 Spec. - 4. Annan modell'!G132,""))</f>
        <v/>
      </c>
      <c r="F178" s="382" t="str">
        <f t="array" ref="F178">IFERROR(INDEX($C$135:$C$200,SMALL(IF($C$135:$C$200&lt;&gt;"",ROW($C$135:$C$200)-ROW(E$135)+1),ROWS(F$135:F178))),"")</f>
        <v/>
      </c>
      <c r="G178" s="382" t="str">
        <f>IF(LEFT('1 Spec. - 4. Annan modell'!G132,4)="Vara",'1 Spec. - 4. Annan modell'!F132&amp;" - "&amp;'1 Spec. - 4. Annan modell'!G132&amp;" - "&amp;'1 Spec. - 4. Annan modell'!K132,IF('1 Spec. - 4. Annan modell'!G132="Tjänst",'1 Spec. - 4. Annan modell'!F132&amp;" - "&amp;'1 Spec. - 4. Annan modell'!G132&amp;" - "&amp;'1 Spec. - 4. Annan modell'!I132,""))</f>
        <v/>
      </c>
      <c r="H178" s="382" t="str">
        <f t="array" ref="H178">IFERROR(INDEX($C$135:$C$200,SMALL(IF($C$135:$C$200&lt;&gt;"",ROW($C$135:$C$200)-ROW(G$135)+1),ROWS(H$135:H178))),"")</f>
        <v/>
      </c>
      <c r="I178" s="382" t="str">
        <f>IF(LEFT('1 Spec. - 4. Annan modell'!I132,4)="Vara",'1 Spec. - 4. Annan modell'!H132&amp;" - "&amp;'1 Spec. - 4. Annan modell'!I132&amp;" - "&amp;'1 Spec. - 4. Annan modell'!M132,IF('1 Spec. - 4. Annan modell'!I132="Tjänst",'1 Spec. - 4. Annan modell'!H132&amp;" - "&amp;'1 Spec. - 4. Annan modell'!I132&amp;" - "&amp;'1 Spec. - 4. Annan modell'!K132,""))</f>
        <v/>
      </c>
      <c r="J178" s="382" t="str">
        <f t="array" ref="J178">IFERROR(INDEX($C$135:$C$200,SMALL(IF($C$135:$C$200&lt;&gt;"",ROW($C$135:$C$200)-ROW(I$135)+1),ROWS(J$135:J178))),"")</f>
        <v/>
      </c>
      <c r="L178" s="382" t="str">
        <f>'1 Spec. - 4. Annan modell'!B273</f>
        <v>Välj Vara eller Tjänst</v>
      </c>
      <c r="M178" s="382">
        <f t="shared" si="49"/>
        <v>17</v>
      </c>
      <c r="N178" s="382" t="str">
        <f t="shared" si="37"/>
        <v/>
      </c>
      <c r="O178" s="382" t="str">
        <f t="shared" si="38"/>
        <v/>
      </c>
      <c r="P178" s="382" t="str">
        <f t="shared" si="39"/>
        <v/>
      </c>
      <c r="Q178" s="382" t="str">
        <f t="shared" si="40"/>
        <v/>
      </c>
      <c r="R178" s="382" t="str">
        <f t="shared" si="41"/>
        <v/>
      </c>
      <c r="S178" s="382" t="str">
        <f t="shared" si="42"/>
        <v/>
      </c>
      <c r="T178" s="382" t="str">
        <f t="shared" si="43"/>
        <v/>
      </c>
      <c r="U178" s="382" t="str">
        <f t="shared" si="44"/>
        <v/>
      </c>
      <c r="V178" s="382" t="str">
        <f t="shared" si="45"/>
        <v/>
      </c>
      <c r="W178" s="382" t="str">
        <f t="shared" si="46"/>
        <v/>
      </c>
      <c r="X178" s="382" t="str">
        <f t="shared" si="47"/>
        <v/>
      </c>
      <c r="Y178" s="382" t="str">
        <f t="shared" si="48"/>
        <v/>
      </c>
    </row>
    <row r="179" spans="3:25" x14ac:dyDescent="0.25">
      <c r="C179" s="382" t="str">
        <f>IF(LEFT('1 Spec. - 4. Annan modell'!C133,4)="Vara",'1 Spec. - 4. Annan modell'!B133&amp;" - "&amp;'1 Spec. - 4. Annan modell'!C133&amp;" - "&amp;'1 Spec. - 4. Annan modell'!G133,IF('1 Spec. - 4. Annan modell'!C133="Tjänst",'1 Spec. - 4. Annan modell'!B133&amp;" - "&amp;'1 Spec. - 4. Annan modell'!C133&amp;" - "&amp;'1 Spec. - 4. Annan modell'!E133,""))</f>
        <v/>
      </c>
      <c r="D179" s="382" t="str">
        <f t="array" ref="D179">IFERROR(INDEX($C$135:$C$200,SMALL(IF($C$135:$C$200&lt;&gt;"",ROW($C$135:$C$200)-ROW(C$135)+1),ROWS(D$135:D179))),"")</f>
        <v/>
      </c>
      <c r="E179" s="382" t="str">
        <f>IF(LEFT('1 Spec. - 4. Annan modell'!E133,4)="Vara",'1 Spec. - 4. Annan modell'!D133&amp;" - "&amp;'1 Spec. - 4. Annan modell'!E133&amp;" - "&amp;'1 Spec. - 4. Annan modell'!I133,IF('1 Spec. - 4. Annan modell'!E133="Tjänst",'1 Spec. - 4. Annan modell'!D133&amp;" - "&amp;'1 Spec. - 4. Annan modell'!E133&amp;" - "&amp;'1 Spec. - 4. Annan modell'!G133,""))</f>
        <v/>
      </c>
      <c r="F179" s="382" t="str">
        <f t="array" ref="F179">IFERROR(INDEX($C$135:$C$200,SMALL(IF($C$135:$C$200&lt;&gt;"",ROW($C$135:$C$200)-ROW(E$135)+1),ROWS(F$135:F179))),"")</f>
        <v/>
      </c>
      <c r="G179" s="382" t="str">
        <f>IF(LEFT('1 Spec. - 4. Annan modell'!G133,4)="Vara",'1 Spec. - 4. Annan modell'!F133&amp;" - "&amp;'1 Spec. - 4. Annan modell'!G133&amp;" - "&amp;'1 Spec. - 4. Annan modell'!K133,IF('1 Spec. - 4. Annan modell'!G133="Tjänst",'1 Spec. - 4. Annan modell'!F133&amp;" - "&amp;'1 Spec. - 4. Annan modell'!G133&amp;" - "&amp;'1 Spec. - 4. Annan modell'!I133,""))</f>
        <v/>
      </c>
      <c r="H179" s="382" t="str">
        <f t="array" ref="H179">IFERROR(INDEX($C$135:$C$200,SMALL(IF($C$135:$C$200&lt;&gt;"",ROW($C$135:$C$200)-ROW(G$135)+1),ROWS(H$135:H179))),"")</f>
        <v/>
      </c>
      <c r="I179" s="382" t="str">
        <f>IF(LEFT('1 Spec. - 4. Annan modell'!I133,4)="Vara",'1 Spec. - 4. Annan modell'!H133&amp;" - "&amp;'1 Spec. - 4. Annan modell'!I133&amp;" - "&amp;'1 Spec. - 4. Annan modell'!M133,IF('1 Spec. - 4. Annan modell'!I133="Tjänst",'1 Spec. - 4. Annan modell'!H133&amp;" - "&amp;'1 Spec. - 4. Annan modell'!I133&amp;" - "&amp;'1 Spec. - 4. Annan modell'!K133,""))</f>
        <v/>
      </c>
      <c r="J179" s="382" t="str">
        <f t="array" ref="J179">IFERROR(INDEX($C$135:$C$200,SMALL(IF($C$135:$C$200&lt;&gt;"",ROW($C$135:$C$200)-ROW(I$135)+1),ROWS(J$135:J179))),"")</f>
        <v/>
      </c>
      <c r="L179" s="382" t="str">
        <f>'1 Spec. - 4. Annan modell'!B274</f>
        <v>Välj Vara eller Tjänst</v>
      </c>
      <c r="M179" s="382">
        <f t="shared" si="49"/>
        <v>17</v>
      </c>
      <c r="N179" s="382" t="str">
        <f t="shared" si="37"/>
        <v/>
      </c>
      <c r="O179" s="382" t="str">
        <f t="shared" si="38"/>
        <v/>
      </c>
      <c r="P179" s="382" t="str">
        <f t="shared" si="39"/>
        <v/>
      </c>
      <c r="Q179" s="382" t="str">
        <f t="shared" si="40"/>
        <v/>
      </c>
      <c r="R179" s="382" t="str">
        <f t="shared" si="41"/>
        <v/>
      </c>
      <c r="S179" s="382" t="str">
        <f t="shared" si="42"/>
        <v/>
      </c>
      <c r="T179" s="382" t="str">
        <f t="shared" si="43"/>
        <v/>
      </c>
      <c r="U179" s="382" t="str">
        <f t="shared" si="44"/>
        <v/>
      </c>
      <c r="V179" s="382" t="str">
        <f t="shared" si="45"/>
        <v/>
      </c>
      <c r="W179" s="382" t="str">
        <f t="shared" si="46"/>
        <v/>
      </c>
      <c r="X179" s="382" t="str">
        <f t="shared" si="47"/>
        <v/>
      </c>
      <c r="Y179" s="382" t="str">
        <f t="shared" si="48"/>
        <v/>
      </c>
    </row>
    <row r="180" spans="3:25" x14ac:dyDescent="0.25">
      <c r="C180" s="382" t="str">
        <f>IF(LEFT('1 Spec. - 4. Annan modell'!C134,4)="Vara",'1 Spec. - 4. Annan modell'!B134&amp;" - "&amp;'1 Spec. - 4. Annan modell'!C134&amp;" - "&amp;'1 Spec. - 4. Annan modell'!G134,IF('1 Spec. - 4. Annan modell'!C134="Tjänst",'1 Spec. - 4. Annan modell'!B134&amp;" - "&amp;'1 Spec. - 4. Annan modell'!C134&amp;" - "&amp;'1 Spec. - 4. Annan modell'!E134,""))</f>
        <v/>
      </c>
      <c r="D180" s="382" t="str">
        <f t="array" ref="D180">IFERROR(INDEX($C$135:$C$200,SMALL(IF($C$135:$C$200&lt;&gt;"",ROW($C$135:$C$200)-ROW(C$135)+1),ROWS(D$135:D180))),"")</f>
        <v/>
      </c>
      <c r="E180" s="382" t="str">
        <f>IF(LEFT('1 Spec. - 4. Annan modell'!E134,4)="Vara",'1 Spec. - 4. Annan modell'!D134&amp;" - "&amp;'1 Spec. - 4. Annan modell'!E134&amp;" - "&amp;'1 Spec. - 4. Annan modell'!I134,IF('1 Spec. - 4. Annan modell'!E134="Tjänst",'1 Spec. - 4. Annan modell'!D134&amp;" - "&amp;'1 Spec. - 4. Annan modell'!E134&amp;" - "&amp;'1 Spec. - 4. Annan modell'!G134,""))</f>
        <v/>
      </c>
      <c r="F180" s="382" t="str">
        <f t="array" ref="F180">IFERROR(INDEX($C$135:$C$200,SMALL(IF($C$135:$C$200&lt;&gt;"",ROW($C$135:$C$200)-ROW(E$135)+1),ROWS(F$135:F180))),"")</f>
        <v/>
      </c>
      <c r="G180" s="382" t="str">
        <f>IF(LEFT('1 Spec. - 4. Annan modell'!G134,4)="Vara",'1 Spec. - 4. Annan modell'!F134&amp;" - "&amp;'1 Spec. - 4. Annan modell'!G134&amp;" - "&amp;'1 Spec. - 4. Annan modell'!K134,IF('1 Spec. - 4. Annan modell'!G134="Tjänst",'1 Spec. - 4. Annan modell'!F134&amp;" - "&amp;'1 Spec. - 4. Annan modell'!G134&amp;" - "&amp;'1 Spec. - 4. Annan modell'!I134,""))</f>
        <v/>
      </c>
      <c r="H180" s="382" t="str">
        <f t="array" ref="H180">IFERROR(INDEX($C$135:$C$200,SMALL(IF($C$135:$C$200&lt;&gt;"",ROW($C$135:$C$200)-ROW(G$135)+1),ROWS(H$135:H180))),"")</f>
        <v/>
      </c>
      <c r="I180" s="382" t="str">
        <f>IF(LEFT('1 Spec. - 4. Annan modell'!I134,4)="Vara",'1 Spec. - 4. Annan modell'!H134&amp;" - "&amp;'1 Spec. - 4. Annan modell'!I134&amp;" - "&amp;'1 Spec. - 4. Annan modell'!M134,IF('1 Spec. - 4. Annan modell'!I134="Tjänst",'1 Spec. - 4. Annan modell'!H134&amp;" - "&amp;'1 Spec. - 4. Annan modell'!I134&amp;" - "&amp;'1 Spec. - 4. Annan modell'!K134,""))</f>
        <v/>
      </c>
      <c r="J180" s="382" t="str">
        <f t="array" ref="J180">IFERROR(INDEX($C$135:$C$200,SMALL(IF($C$135:$C$200&lt;&gt;"",ROW($C$135:$C$200)-ROW(I$135)+1),ROWS(J$135:J180))),"")</f>
        <v/>
      </c>
      <c r="L180" s="382" t="str">
        <f>'1 Spec. - 4. Annan modell'!B275</f>
        <v>Välj Vara eller Tjänst</v>
      </c>
      <c r="M180" s="382">
        <f t="shared" si="49"/>
        <v>17</v>
      </c>
      <c r="N180" s="382" t="str">
        <f t="shared" si="37"/>
        <v/>
      </c>
      <c r="O180" s="382" t="str">
        <f t="shared" si="38"/>
        <v/>
      </c>
      <c r="P180" s="382" t="str">
        <f t="shared" si="39"/>
        <v/>
      </c>
      <c r="Q180" s="382" t="str">
        <f t="shared" si="40"/>
        <v/>
      </c>
      <c r="R180" s="382" t="str">
        <f t="shared" si="41"/>
        <v/>
      </c>
      <c r="S180" s="382" t="str">
        <f t="shared" si="42"/>
        <v/>
      </c>
      <c r="T180" s="382" t="str">
        <f t="shared" si="43"/>
        <v/>
      </c>
      <c r="U180" s="382" t="str">
        <f t="shared" si="44"/>
        <v/>
      </c>
      <c r="V180" s="382" t="str">
        <f t="shared" si="45"/>
        <v/>
      </c>
      <c r="W180" s="382" t="str">
        <f t="shared" si="46"/>
        <v/>
      </c>
      <c r="X180" s="382" t="str">
        <f t="shared" si="47"/>
        <v/>
      </c>
      <c r="Y180" s="382" t="str">
        <f t="shared" si="48"/>
        <v/>
      </c>
    </row>
    <row r="181" spans="3:25" x14ac:dyDescent="0.25">
      <c r="C181" s="382" t="str">
        <f>IF(LEFT('1 Spec. - 4. Annan modell'!C135,4)="Vara",'1 Spec. - 4. Annan modell'!B135&amp;" - "&amp;'1 Spec. - 4. Annan modell'!C135&amp;" - "&amp;'1 Spec. - 4. Annan modell'!G135,IF('1 Spec. - 4. Annan modell'!C135="Tjänst",'1 Spec. - 4. Annan modell'!B135&amp;" - "&amp;'1 Spec. - 4. Annan modell'!C135&amp;" - "&amp;'1 Spec. - 4. Annan modell'!E135,""))</f>
        <v/>
      </c>
      <c r="D181" s="382" t="str">
        <f t="array" ref="D181">IFERROR(INDEX($C$135:$C$200,SMALL(IF($C$135:$C$200&lt;&gt;"",ROW($C$135:$C$200)-ROW(C$135)+1),ROWS(D$135:D181))),"")</f>
        <v/>
      </c>
      <c r="E181" s="382" t="str">
        <f>IF(LEFT('1 Spec. - 4. Annan modell'!E135,4)="Vara",'1 Spec. - 4. Annan modell'!D135&amp;" - "&amp;'1 Spec. - 4. Annan modell'!E135&amp;" - "&amp;'1 Spec. - 4. Annan modell'!I135,IF('1 Spec. - 4. Annan modell'!E135="Tjänst",'1 Spec. - 4. Annan modell'!D135&amp;" - "&amp;'1 Spec. - 4. Annan modell'!E135&amp;" - "&amp;'1 Spec. - 4. Annan modell'!G135,""))</f>
        <v/>
      </c>
      <c r="F181" s="382" t="str">
        <f t="array" ref="F181">IFERROR(INDEX($C$135:$C$200,SMALL(IF($C$135:$C$200&lt;&gt;"",ROW($C$135:$C$200)-ROW(E$135)+1),ROWS(F$135:F181))),"")</f>
        <v/>
      </c>
      <c r="G181" s="382" t="str">
        <f>IF(LEFT('1 Spec. - 4. Annan modell'!G135,4)="Vara",'1 Spec. - 4. Annan modell'!F135&amp;" - "&amp;'1 Spec. - 4. Annan modell'!G135&amp;" - "&amp;'1 Spec. - 4. Annan modell'!K135,IF('1 Spec. - 4. Annan modell'!G135="Tjänst",'1 Spec. - 4. Annan modell'!F135&amp;" - "&amp;'1 Spec. - 4. Annan modell'!G135&amp;" - "&amp;'1 Spec. - 4. Annan modell'!I135,""))</f>
        <v/>
      </c>
      <c r="H181" s="382" t="str">
        <f t="array" ref="H181">IFERROR(INDEX($C$135:$C$200,SMALL(IF($C$135:$C$200&lt;&gt;"",ROW($C$135:$C$200)-ROW(G$135)+1),ROWS(H$135:H181))),"")</f>
        <v/>
      </c>
      <c r="I181" s="382" t="str">
        <f>IF(LEFT('1 Spec. - 4. Annan modell'!I135,4)="Vara",'1 Spec. - 4. Annan modell'!H135&amp;" - "&amp;'1 Spec. - 4. Annan modell'!I135&amp;" - "&amp;'1 Spec. - 4. Annan modell'!M135,IF('1 Spec. - 4. Annan modell'!I135="Tjänst",'1 Spec. - 4. Annan modell'!H135&amp;" - "&amp;'1 Spec. - 4. Annan modell'!I135&amp;" - "&amp;'1 Spec. - 4. Annan modell'!K135,""))</f>
        <v/>
      </c>
      <c r="J181" s="382" t="str">
        <f t="array" ref="J181">IFERROR(INDEX($C$135:$C$200,SMALL(IF($C$135:$C$200&lt;&gt;"",ROW($C$135:$C$200)-ROW(I$135)+1),ROWS(J$135:J181))),"")</f>
        <v/>
      </c>
      <c r="L181" s="382" t="str">
        <f>'1 Spec. - 4. Annan modell'!B276</f>
        <v>Välj Vara eller Tjänst</v>
      </c>
      <c r="M181" s="382">
        <f t="shared" si="49"/>
        <v>17</v>
      </c>
      <c r="N181" s="382" t="str">
        <f t="shared" si="37"/>
        <v/>
      </c>
      <c r="O181" s="382" t="str">
        <f t="shared" si="38"/>
        <v/>
      </c>
      <c r="P181" s="382" t="str">
        <f t="shared" si="39"/>
        <v/>
      </c>
      <c r="Q181" s="382" t="str">
        <f t="shared" si="40"/>
        <v/>
      </c>
      <c r="R181" s="382" t="str">
        <f t="shared" si="41"/>
        <v/>
      </c>
      <c r="S181" s="382" t="str">
        <f t="shared" si="42"/>
        <v/>
      </c>
      <c r="T181" s="382" t="str">
        <f t="shared" si="43"/>
        <v/>
      </c>
      <c r="U181" s="382" t="str">
        <f t="shared" si="44"/>
        <v/>
      </c>
      <c r="V181" s="382" t="str">
        <f t="shared" si="45"/>
        <v/>
      </c>
      <c r="W181" s="382" t="str">
        <f t="shared" si="46"/>
        <v/>
      </c>
      <c r="X181" s="382" t="str">
        <f t="shared" si="47"/>
        <v/>
      </c>
      <c r="Y181" s="382" t="str">
        <f t="shared" si="48"/>
        <v/>
      </c>
    </row>
    <row r="182" spans="3:25" x14ac:dyDescent="0.25">
      <c r="C182" s="382" t="str">
        <f>IF(LEFT('1 Spec. - 4. Annan modell'!C136,4)="Vara",'1 Spec. - 4. Annan modell'!B136&amp;" - "&amp;'1 Spec. - 4. Annan modell'!C136&amp;" - "&amp;'1 Spec. - 4. Annan modell'!G136,IF('1 Spec. - 4. Annan modell'!C136="Tjänst",'1 Spec. - 4. Annan modell'!B136&amp;" - "&amp;'1 Spec. - 4. Annan modell'!C136&amp;" - "&amp;'1 Spec. - 4. Annan modell'!E136,""))</f>
        <v/>
      </c>
      <c r="D182" s="382" t="str">
        <f t="array" ref="D182">IFERROR(INDEX($C$135:$C$200,SMALL(IF($C$135:$C$200&lt;&gt;"",ROW($C$135:$C$200)-ROW(C$135)+1),ROWS(D$135:D182))),"")</f>
        <v/>
      </c>
      <c r="E182" s="382" t="str">
        <f>IF(LEFT('1 Spec. - 4. Annan modell'!E136,4)="Vara",'1 Spec. - 4. Annan modell'!D136&amp;" - "&amp;'1 Spec. - 4. Annan modell'!E136&amp;" - "&amp;'1 Spec. - 4. Annan modell'!I136,IF('1 Spec. - 4. Annan modell'!E136="Tjänst",'1 Spec. - 4. Annan modell'!D136&amp;" - "&amp;'1 Spec. - 4. Annan modell'!E136&amp;" - "&amp;'1 Spec. - 4. Annan modell'!G136,""))</f>
        <v/>
      </c>
      <c r="F182" s="382" t="str">
        <f t="array" ref="F182">IFERROR(INDEX($C$135:$C$200,SMALL(IF($C$135:$C$200&lt;&gt;"",ROW($C$135:$C$200)-ROW(E$135)+1),ROWS(F$135:F182))),"")</f>
        <v/>
      </c>
      <c r="G182" s="382" t="str">
        <f>IF(LEFT('1 Spec. - 4. Annan modell'!G136,4)="Vara",'1 Spec. - 4. Annan modell'!F136&amp;" - "&amp;'1 Spec. - 4. Annan modell'!G136&amp;" - "&amp;'1 Spec. - 4. Annan modell'!K136,IF('1 Spec. - 4. Annan modell'!G136="Tjänst",'1 Spec. - 4. Annan modell'!F136&amp;" - "&amp;'1 Spec. - 4. Annan modell'!G136&amp;" - "&amp;'1 Spec. - 4. Annan modell'!I136,""))</f>
        <v/>
      </c>
      <c r="H182" s="382" t="str">
        <f t="array" ref="H182">IFERROR(INDEX($C$135:$C$200,SMALL(IF($C$135:$C$200&lt;&gt;"",ROW($C$135:$C$200)-ROW(G$135)+1),ROWS(H$135:H182))),"")</f>
        <v/>
      </c>
      <c r="I182" s="382" t="str">
        <f>IF(LEFT('1 Spec. - 4. Annan modell'!I136,4)="Vara",'1 Spec. - 4. Annan modell'!H136&amp;" - "&amp;'1 Spec. - 4. Annan modell'!I136&amp;" - "&amp;'1 Spec. - 4. Annan modell'!M136,IF('1 Spec. - 4. Annan modell'!I136="Tjänst",'1 Spec. - 4. Annan modell'!H136&amp;" - "&amp;'1 Spec. - 4. Annan modell'!I136&amp;" - "&amp;'1 Spec. - 4. Annan modell'!K136,""))</f>
        <v/>
      </c>
      <c r="J182" s="382" t="str">
        <f t="array" ref="J182">IFERROR(INDEX($C$135:$C$200,SMALL(IF($C$135:$C$200&lt;&gt;"",ROW($C$135:$C$200)-ROW(I$135)+1),ROWS(J$135:J182))),"")</f>
        <v/>
      </c>
      <c r="L182" s="382" t="str">
        <f>'1 Spec. - 4. Annan modell'!B277</f>
        <v>Välj Vara eller Tjänst</v>
      </c>
      <c r="M182" s="382">
        <f t="shared" si="49"/>
        <v>17</v>
      </c>
      <c r="N182" s="382" t="str">
        <f t="shared" si="37"/>
        <v/>
      </c>
      <c r="O182" s="382" t="str">
        <f t="shared" si="38"/>
        <v/>
      </c>
      <c r="P182" s="382" t="str">
        <f t="shared" si="39"/>
        <v/>
      </c>
      <c r="Q182" s="382" t="str">
        <f t="shared" si="40"/>
        <v/>
      </c>
      <c r="R182" s="382" t="str">
        <f t="shared" si="41"/>
        <v/>
      </c>
      <c r="S182" s="382" t="str">
        <f t="shared" si="42"/>
        <v/>
      </c>
      <c r="T182" s="382" t="str">
        <f t="shared" si="43"/>
        <v/>
      </c>
      <c r="U182" s="382" t="str">
        <f t="shared" si="44"/>
        <v/>
      </c>
      <c r="V182" s="382" t="str">
        <f t="shared" si="45"/>
        <v/>
      </c>
      <c r="W182" s="382" t="str">
        <f t="shared" si="46"/>
        <v/>
      </c>
      <c r="X182" s="382" t="str">
        <f t="shared" si="47"/>
        <v/>
      </c>
      <c r="Y182" s="382" t="str">
        <f t="shared" si="48"/>
        <v/>
      </c>
    </row>
    <row r="183" spans="3:25" x14ac:dyDescent="0.25">
      <c r="C183" s="382" t="str">
        <f>IF(LEFT('1 Spec. - 4. Annan modell'!C137,4)="Vara",'1 Spec. - 4. Annan modell'!B137&amp;" - "&amp;'1 Spec. - 4. Annan modell'!C137&amp;" - "&amp;'1 Spec. - 4. Annan modell'!G137,IF('1 Spec. - 4. Annan modell'!C137="Tjänst",'1 Spec. - 4. Annan modell'!B137&amp;" - "&amp;'1 Spec. - 4. Annan modell'!C137&amp;" - "&amp;'1 Spec. - 4. Annan modell'!E137,""))</f>
        <v/>
      </c>
      <c r="D183" s="382" t="str">
        <f t="array" ref="D183">IFERROR(INDEX($C$135:$C$200,SMALL(IF($C$135:$C$200&lt;&gt;"",ROW($C$135:$C$200)-ROW(C$135)+1),ROWS(D$135:D183))),"")</f>
        <v/>
      </c>
      <c r="E183" s="382" t="str">
        <f>IF(LEFT('1 Spec. - 4. Annan modell'!E137,4)="Vara",'1 Spec. - 4. Annan modell'!D137&amp;" - "&amp;'1 Spec. - 4. Annan modell'!E137&amp;" - "&amp;'1 Spec. - 4. Annan modell'!I137,IF('1 Spec. - 4. Annan modell'!E137="Tjänst",'1 Spec. - 4. Annan modell'!D137&amp;" - "&amp;'1 Spec. - 4. Annan modell'!E137&amp;" - "&amp;'1 Spec. - 4. Annan modell'!G137,""))</f>
        <v/>
      </c>
      <c r="F183" s="382" t="str">
        <f t="array" ref="F183">IFERROR(INDEX($C$135:$C$200,SMALL(IF($C$135:$C$200&lt;&gt;"",ROW($C$135:$C$200)-ROW(E$135)+1),ROWS(F$135:F183))),"")</f>
        <v/>
      </c>
      <c r="G183" s="382" t="str">
        <f>IF(LEFT('1 Spec. - 4. Annan modell'!G137,4)="Vara",'1 Spec. - 4. Annan modell'!F137&amp;" - "&amp;'1 Spec. - 4. Annan modell'!G137&amp;" - "&amp;'1 Spec. - 4. Annan modell'!K137,IF('1 Spec. - 4. Annan modell'!G137="Tjänst",'1 Spec. - 4. Annan modell'!F137&amp;" - "&amp;'1 Spec. - 4. Annan modell'!G137&amp;" - "&amp;'1 Spec. - 4. Annan modell'!I137,""))</f>
        <v/>
      </c>
      <c r="H183" s="382" t="str">
        <f t="array" ref="H183">IFERROR(INDEX($C$135:$C$200,SMALL(IF($C$135:$C$200&lt;&gt;"",ROW($C$135:$C$200)-ROW(G$135)+1),ROWS(H$135:H183))),"")</f>
        <v/>
      </c>
      <c r="I183" s="382" t="str">
        <f>IF(LEFT('1 Spec. - 4. Annan modell'!I137,4)="Vara",'1 Spec. - 4. Annan modell'!H137&amp;" - "&amp;'1 Spec. - 4. Annan modell'!I137&amp;" - "&amp;'1 Spec. - 4. Annan modell'!M137,IF('1 Spec. - 4. Annan modell'!I137="Tjänst",'1 Spec. - 4. Annan modell'!H137&amp;" - "&amp;'1 Spec. - 4. Annan modell'!I137&amp;" - "&amp;'1 Spec. - 4. Annan modell'!K137,""))</f>
        <v/>
      </c>
      <c r="J183" s="382" t="str">
        <f t="array" ref="J183">IFERROR(INDEX($C$135:$C$200,SMALL(IF($C$135:$C$200&lt;&gt;"",ROW($C$135:$C$200)-ROW(I$135)+1),ROWS(J$135:J183))),"")</f>
        <v/>
      </c>
      <c r="L183" s="382" t="str">
        <f>'1 Spec. - 4. Annan modell'!B278</f>
        <v>Välj Vara eller Tjänst</v>
      </c>
      <c r="M183" s="382">
        <f t="shared" si="49"/>
        <v>17</v>
      </c>
      <c r="N183" s="382" t="str">
        <f t="shared" si="37"/>
        <v/>
      </c>
      <c r="O183" s="382" t="str">
        <f t="shared" si="38"/>
        <v/>
      </c>
      <c r="P183" s="382" t="str">
        <f t="shared" si="39"/>
        <v/>
      </c>
      <c r="Q183" s="382" t="str">
        <f t="shared" si="40"/>
        <v/>
      </c>
      <c r="R183" s="382" t="str">
        <f t="shared" si="41"/>
        <v/>
      </c>
      <c r="S183" s="382" t="str">
        <f t="shared" si="42"/>
        <v/>
      </c>
      <c r="T183" s="382" t="str">
        <f t="shared" si="43"/>
        <v/>
      </c>
      <c r="U183" s="382" t="str">
        <f t="shared" si="44"/>
        <v/>
      </c>
      <c r="V183" s="382" t="str">
        <f t="shared" si="45"/>
        <v/>
      </c>
      <c r="W183" s="382" t="str">
        <f t="shared" si="46"/>
        <v/>
      </c>
      <c r="X183" s="382" t="str">
        <f t="shared" si="47"/>
        <v/>
      </c>
      <c r="Y183" s="382" t="str">
        <f t="shared" si="48"/>
        <v/>
      </c>
    </row>
    <row r="184" spans="3:25" x14ac:dyDescent="0.25">
      <c r="C184" s="382" t="str">
        <f>IF(LEFT('1 Spec. - 4. Annan modell'!C138,4)="Vara",'1 Spec. - 4. Annan modell'!B138&amp;" - "&amp;'1 Spec. - 4. Annan modell'!C138&amp;" - "&amp;'1 Spec. - 4. Annan modell'!G138,IF('1 Spec. - 4. Annan modell'!C138="Tjänst",'1 Spec. - 4. Annan modell'!B138&amp;" - "&amp;'1 Spec. - 4. Annan modell'!C138&amp;" - "&amp;'1 Spec. - 4. Annan modell'!E138,""))</f>
        <v/>
      </c>
      <c r="D184" s="382" t="str">
        <f t="array" ref="D184">IFERROR(INDEX($C$135:$C$200,SMALL(IF($C$135:$C$200&lt;&gt;"",ROW($C$135:$C$200)-ROW(C$135)+1),ROWS(D$135:D184))),"")</f>
        <v/>
      </c>
      <c r="E184" s="382" t="str">
        <f>IF(LEFT('1 Spec. - 4. Annan modell'!E138,4)="Vara",'1 Spec. - 4. Annan modell'!D138&amp;" - "&amp;'1 Spec. - 4. Annan modell'!E138&amp;" - "&amp;'1 Spec. - 4. Annan modell'!I138,IF('1 Spec. - 4. Annan modell'!E138="Tjänst",'1 Spec. - 4. Annan modell'!D138&amp;" - "&amp;'1 Spec. - 4. Annan modell'!E138&amp;" - "&amp;'1 Spec. - 4. Annan modell'!G138,""))</f>
        <v/>
      </c>
      <c r="F184" s="382" t="str">
        <f t="array" ref="F184">IFERROR(INDEX($C$135:$C$200,SMALL(IF($C$135:$C$200&lt;&gt;"",ROW($C$135:$C$200)-ROW(E$135)+1),ROWS(F$135:F184))),"")</f>
        <v/>
      </c>
      <c r="G184" s="382" t="str">
        <f>IF(LEFT('1 Spec. - 4. Annan modell'!G138,4)="Vara",'1 Spec. - 4. Annan modell'!F138&amp;" - "&amp;'1 Spec. - 4. Annan modell'!G138&amp;" - "&amp;'1 Spec. - 4. Annan modell'!K138,IF('1 Spec. - 4. Annan modell'!G138="Tjänst",'1 Spec. - 4. Annan modell'!F138&amp;" - "&amp;'1 Spec. - 4. Annan modell'!G138&amp;" - "&amp;'1 Spec. - 4. Annan modell'!I138,""))</f>
        <v/>
      </c>
      <c r="H184" s="382" t="str">
        <f t="array" ref="H184">IFERROR(INDEX($C$135:$C$200,SMALL(IF($C$135:$C$200&lt;&gt;"",ROW($C$135:$C$200)-ROW(G$135)+1),ROWS(H$135:H184))),"")</f>
        <v/>
      </c>
      <c r="I184" s="382" t="str">
        <f>IF(LEFT('1 Spec. - 4. Annan modell'!I138,4)="Vara",'1 Spec. - 4. Annan modell'!H138&amp;" - "&amp;'1 Spec. - 4. Annan modell'!I138&amp;" - "&amp;'1 Spec. - 4. Annan modell'!M138,IF('1 Spec. - 4. Annan modell'!I138="Tjänst",'1 Spec. - 4. Annan modell'!H138&amp;" - "&amp;'1 Spec. - 4. Annan modell'!I138&amp;" - "&amp;'1 Spec. - 4. Annan modell'!K138,""))</f>
        <v/>
      </c>
      <c r="J184" s="382" t="str">
        <f t="array" ref="J184">IFERROR(INDEX($C$135:$C$200,SMALL(IF($C$135:$C$200&lt;&gt;"",ROW($C$135:$C$200)-ROW(I$135)+1),ROWS(J$135:J184))),"")</f>
        <v/>
      </c>
      <c r="L184" s="382" t="str">
        <f>'1 Spec. - 4. Annan modell'!B279</f>
        <v>Välj Vara eller Tjänst</v>
      </c>
      <c r="M184" s="382">
        <f t="shared" si="49"/>
        <v>17</v>
      </c>
      <c r="N184" s="382" t="str">
        <f t="shared" si="37"/>
        <v/>
      </c>
      <c r="O184" s="382" t="str">
        <f t="shared" si="38"/>
        <v/>
      </c>
      <c r="P184" s="382" t="str">
        <f t="shared" si="39"/>
        <v/>
      </c>
      <c r="Q184" s="382" t="str">
        <f t="shared" si="40"/>
        <v/>
      </c>
      <c r="R184" s="382" t="str">
        <f t="shared" si="41"/>
        <v/>
      </c>
      <c r="S184" s="382" t="str">
        <f t="shared" si="42"/>
        <v/>
      </c>
      <c r="T184" s="382" t="str">
        <f t="shared" si="43"/>
        <v/>
      </c>
      <c r="U184" s="382" t="str">
        <f t="shared" si="44"/>
        <v/>
      </c>
      <c r="V184" s="382" t="str">
        <f t="shared" si="45"/>
        <v/>
      </c>
      <c r="W184" s="382" t="str">
        <f t="shared" si="46"/>
        <v/>
      </c>
      <c r="X184" s="382" t="str">
        <f t="shared" si="47"/>
        <v/>
      </c>
      <c r="Y184" s="382" t="str">
        <f t="shared" si="48"/>
        <v/>
      </c>
    </row>
    <row r="185" spans="3:25" x14ac:dyDescent="0.25">
      <c r="C185" s="382" t="str">
        <f>IF(LEFT('1 Spec. - 4. Annan modell'!C139,4)="Vara",'1 Spec. - 4. Annan modell'!B139&amp;" - "&amp;'1 Spec. - 4. Annan modell'!C139&amp;" - "&amp;'1 Spec. - 4. Annan modell'!G139,IF('1 Spec. - 4. Annan modell'!C139="Tjänst",'1 Spec. - 4. Annan modell'!B139&amp;" - "&amp;'1 Spec. - 4. Annan modell'!C139&amp;" - "&amp;'1 Spec. - 4. Annan modell'!E139,""))</f>
        <v/>
      </c>
      <c r="D185" s="382" t="str">
        <f t="array" ref="D185">IFERROR(INDEX($C$135:$C$200,SMALL(IF($C$135:$C$200&lt;&gt;"",ROW($C$135:$C$200)-ROW(C$135)+1),ROWS(D$135:D185))),"")</f>
        <v/>
      </c>
      <c r="E185" s="382" t="str">
        <f>IF(LEFT('1 Spec. - 4. Annan modell'!E139,4)="Vara",'1 Spec. - 4. Annan modell'!D139&amp;" - "&amp;'1 Spec. - 4. Annan modell'!E139&amp;" - "&amp;'1 Spec. - 4. Annan modell'!I139,IF('1 Spec. - 4. Annan modell'!E139="Tjänst",'1 Spec. - 4. Annan modell'!D139&amp;" - "&amp;'1 Spec. - 4. Annan modell'!E139&amp;" - "&amp;'1 Spec. - 4. Annan modell'!G139,""))</f>
        <v/>
      </c>
      <c r="F185" s="382" t="str">
        <f t="array" ref="F185">IFERROR(INDEX($C$135:$C$200,SMALL(IF($C$135:$C$200&lt;&gt;"",ROW($C$135:$C$200)-ROW(E$135)+1),ROWS(F$135:F185))),"")</f>
        <v/>
      </c>
      <c r="G185" s="382" t="str">
        <f>IF(LEFT('1 Spec. - 4. Annan modell'!G139,4)="Vara",'1 Spec. - 4. Annan modell'!F139&amp;" - "&amp;'1 Spec. - 4. Annan modell'!G139&amp;" - "&amp;'1 Spec. - 4. Annan modell'!K139,IF('1 Spec. - 4. Annan modell'!G139="Tjänst",'1 Spec. - 4. Annan modell'!F139&amp;" - "&amp;'1 Spec. - 4. Annan modell'!G139&amp;" - "&amp;'1 Spec. - 4. Annan modell'!I139,""))</f>
        <v/>
      </c>
      <c r="H185" s="382" t="str">
        <f t="array" ref="H185">IFERROR(INDEX($C$135:$C$200,SMALL(IF($C$135:$C$200&lt;&gt;"",ROW($C$135:$C$200)-ROW(G$135)+1),ROWS(H$135:H185))),"")</f>
        <v/>
      </c>
      <c r="I185" s="382" t="str">
        <f>IF(LEFT('1 Spec. - 4. Annan modell'!I139,4)="Vara",'1 Spec. - 4. Annan modell'!H139&amp;" - "&amp;'1 Spec. - 4. Annan modell'!I139&amp;" - "&amp;'1 Spec. - 4. Annan modell'!M139,IF('1 Spec. - 4. Annan modell'!I139="Tjänst",'1 Spec. - 4. Annan modell'!H139&amp;" - "&amp;'1 Spec. - 4. Annan modell'!I139&amp;" - "&amp;'1 Spec. - 4. Annan modell'!K139,""))</f>
        <v/>
      </c>
      <c r="J185" s="382" t="str">
        <f t="array" ref="J185">IFERROR(INDEX($C$135:$C$200,SMALL(IF($C$135:$C$200&lt;&gt;"",ROW($C$135:$C$200)-ROW(I$135)+1),ROWS(J$135:J185))),"")</f>
        <v/>
      </c>
      <c r="L185" s="382" t="str">
        <f>'1 Spec. - 4. Annan modell'!B280</f>
        <v>Välj Vara eller Tjänst</v>
      </c>
      <c r="M185" s="382">
        <f t="shared" si="49"/>
        <v>17</v>
      </c>
      <c r="N185" s="382" t="str">
        <f t="shared" si="37"/>
        <v/>
      </c>
      <c r="O185" s="382" t="str">
        <f t="shared" si="38"/>
        <v/>
      </c>
      <c r="P185" s="382" t="str">
        <f t="shared" si="39"/>
        <v/>
      </c>
      <c r="Q185" s="382" t="str">
        <f t="shared" si="40"/>
        <v/>
      </c>
      <c r="R185" s="382" t="str">
        <f t="shared" si="41"/>
        <v/>
      </c>
      <c r="S185" s="382" t="str">
        <f t="shared" si="42"/>
        <v/>
      </c>
      <c r="T185" s="382" t="str">
        <f t="shared" si="43"/>
        <v/>
      </c>
      <c r="U185" s="382" t="str">
        <f t="shared" si="44"/>
        <v/>
      </c>
      <c r="V185" s="382" t="str">
        <f t="shared" si="45"/>
        <v/>
      </c>
      <c r="W185" s="382" t="str">
        <f t="shared" si="46"/>
        <v/>
      </c>
      <c r="X185" s="382" t="str">
        <f t="shared" si="47"/>
        <v/>
      </c>
      <c r="Y185" s="382" t="str">
        <f t="shared" si="48"/>
        <v/>
      </c>
    </row>
    <row r="186" spans="3:25" x14ac:dyDescent="0.25">
      <c r="C186" s="382" t="str">
        <f>IF(LEFT('1 Spec. - 4. Annan modell'!C140,4)="Vara",'1 Spec. - 4. Annan modell'!B140&amp;" - "&amp;'1 Spec. - 4. Annan modell'!C140&amp;" - "&amp;'1 Spec. - 4. Annan modell'!G140,IF('1 Spec. - 4. Annan modell'!C140="Tjänst",'1 Spec. - 4. Annan modell'!B140&amp;" - "&amp;'1 Spec. - 4. Annan modell'!C140&amp;" - "&amp;'1 Spec. - 4. Annan modell'!E140,""))</f>
        <v/>
      </c>
      <c r="D186" s="382" t="str">
        <f t="array" ref="D186">IFERROR(INDEX($C$135:$C$200,SMALL(IF($C$135:$C$200&lt;&gt;"",ROW($C$135:$C$200)-ROW(C$135)+1),ROWS(D$135:D186))),"")</f>
        <v/>
      </c>
      <c r="E186" s="382" t="str">
        <f>IF(LEFT('1 Spec. - 4. Annan modell'!E140,4)="Vara",'1 Spec. - 4. Annan modell'!D140&amp;" - "&amp;'1 Spec. - 4. Annan modell'!E140&amp;" - "&amp;'1 Spec. - 4. Annan modell'!I140,IF('1 Spec. - 4. Annan modell'!E140="Tjänst",'1 Spec. - 4. Annan modell'!D140&amp;" - "&amp;'1 Spec. - 4. Annan modell'!E140&amp;" - "&amp;'1 Spec. - 4. Annan modell'!G140,""))</f>
        <v/>
      </c>
      <c r="F186" s="382" t="str">
        <f t="array" ref="F186">IFERROR(INDEX($C$135:$C$200,SMALL(IF($C$135:$C$200&lt;&gt;"",ROW($C$135:$C$200)-ROW(E$135)+1),ROWS(F$135:F186))),"")</f>
        <v/>
      </c>
      <c r="G186" s="382" t="str">
        <f>IF(LEFT('1 Spec. - 4. Annan modell'!G140,4)="Vara",'1 Spec. - 4. Annan modell'!F140&amp;" - "&amp;'1 Spec. - 4. Annan modell'!G140&amp;" - "&amp;'1 Spec. - 4. Annan modell'!K140,IF('1 Spec. - 4. Annan modell'!G140="Tjänst",'1 Spec. - 4. Annan modell'!F140&amp;" - "&amp;'1 Spec. - 4. Annan modell'!G140&amp;" - "&amp;'1 Spec. - 4. Annan modell'!I140,""))</f>
        <v/>
      </c>
      <c r="H186" s="382" t="str">
        <f t="array" ref="H186">IFERROR(INDEX($C$135:$C$200,SMALL(IF($C$135:$C$200&lt;&gt;"",ROW($C$135:$C$200)-ROW(G$135)+1),ROWS(H$135:H186))),"")</f>
        <v/>
      </c>
      <c r="I186" s="382" t="str">
        <f>IF(LEFT('1 Spec. - 4. Annan modell'!I140,4)="Vara",'1 Spec. - 4. Annan modell'!H140&amp;" - "&amp;'1 Spec. - 4. Annan modell'!I140&amp;" - "&amp;'1 Spec. - 4. Annan modell'!M140,IF('1 Spec. - 4. Annan modell'!I140="Tjänst",'1 Spec. - 4. Annan modell'!H140&amp;" - "&amp;'1 Spec. - 4. Annan modell'!I140&amp;" - "&amp;'1 Spec. - 4. Annan modell'!K140,""))</f>
        <v/>
      </c>
      <c r="J186" s="382" t="str">
        <f t="array" ref="J186">IFERROR(INDEX($C$135:$C$200,SMALL(IF($C$135:$C$200&lt;&gt;"",ROW($C$135:$C$200)-ROW(I$135)+1),ROWS(J$135:J186))),"")</f>
        <v/>
      </c>
      <c r="L186" s="382" t="str">
        <f>'1 Spec. - 4. Annan modell'!B281</f>
        <v>Välj Vara eller Tjänst</v>
      </c>
      <c r="M186" s="382">
        <f t="shared" si="49"/>
        <v>17</v>
      </c>
      <c r="N186" s="382" t="str">
        <f t="shared" si="37"/>
        <v/>
      </c>
      <c r="O186" s="382" t="str">
        <f t="shared" si="38"/>
        <v/>
      </c>
      <c r="P186" s="382" t="str">
        <f t="shared" si="39"/>
        <v/>
      </c>
      <c r="Q186" s="382" t="str">
        <f t="shared" si="40"/>
        <v/>
      </c>
      <c r="R186" s="382" t="str">
        <f t="shared" si="41"/>
        <v/>
      </c>
      <c r="S186" s="382" t="str">
        <f t="shared" si="42"/>
        <v/>
      </c>
      <c r="T186" s="382" t="str">
        <f t="shared" si="43"/>
        <v/>
      </c>
      <c r="U186" s="382" t="str">
        <f t="shared" si="44"/>
        <v/>
      </c>
      <c r="V186" s="382" t="str">
        <f t="shared" si="45"/>
        <v/>
      </c>
      <c r="W186" s="382" t="str">
        <f t="shared" si="46"/>
        <v/>
      </c>
      <c r="X186" s="382" t="str">
        <f t="shared" si="47"/>
        <v/>
      </c>
      <c r="Y186" s="382" t="str">
        <f t="shared" si="48"/>
        <v/>
      </c>
    </row>
    <row r="187" spans="3:25" x14ac:dyDescent="0.25">
      <c r="C187" s="382" t="str">
        <f>IF(LEFT('1 Spec. - 4. Annan modell'!C141,4)="Vara",'1 Spec. - 4. Annan modell'!B141&amp;" - "&amp;'1 Spec. - 4. Annan modell'!C141&amp;" - "&amp;'1 Spec. - 4. Annan modell'!G141,IF('1 Spec. - 4. Annan modell'!C141="Tjänst",'1 Spec. - 4. Annan modell'!B141&amp;" - "&amp;'1 Spec. - 4. Annan modell'!C141&amp;" - "&amp;'1 Spec. - 4. Annan modell'!E141,""))</f>
        <v/>
      </c>
      <c r="D187" s="382" t="str">
        <f t="array" ref="D187">IFERROR(INDEX($C$135:$C$200,SMALL(IF($C$135:$C$200&lt;&gt;"",ROW($C$135:$C$200)-ROW(C$135)+1),ROWS(D$135:D187))),"")</f>
        <v/>
      </c>
      <c r="E187" s="382" t="str">
        <f>IF(LEFT('1 Spec. - 4. Annan modell'!E141,4)="Vara",'1 Spec. - 4. Annan modell'!D141&amp;" - "&amp;'1 Spec. - 4. Annan modell'!E141&amp;" - "&amp;'1 Spec. - 4. Annan modell'!I141,IF('1 Spec. - 4. Annan modell'!E141="Tjänst",'1 Spec. - 4. Annan modell'!D141&amp;" - "&amp;'1 Spec. - 4. Annan modell'!E141&amp;" - "&amp;'1 Spec. - 4. Annan modell'!G141,""))</f>
        <v/>
      </c>
      <c r="F187" s="382" t="str">
        <f t="array" ref="F187">IFERROR(INDEX($C$135:$C$200,SMALL(IF($C$135:$C$200&lt;&gt;"",ROW($C$135:$C$200)-ROW(E$135)+1),ROWS(F$135:F187))),"")</f>
        <v/>
      </c>
      <c r="G187" s="382" t="str">
        <f>IF(LEFT('1 Spec. - 4. Annan modell'!G141,4)="Vara",'1 Spec. - 4. Annan modell'!F141&amp;" - "&amp;'1 Spec. - 4. Annan modell'!G141&amp;" - "&amp;'1 Spec. - 4. Annan modell'!K141,IF('1 Spec. - 4. Annan modell'!G141="Tjänst",'1 Spec. - 4. Annan modell'!F141&amp;" - "&amp;'1 Spec. - 4. Annan modell'!G141&amp;" - "&amp;'1 Spec. - 4. Annan modell'!I141,""))</f>
        <v/>
      </c>
      <c r="H187" s="382" t="str">
        <f t="array" ref="H187">IFERROR(INDEX($C$135:$C$200,SMALL(IF($C$135:$C$200&lt;&gt;"",ROW($C$135:$C$200)-ROW(G$135)+1),ROWS(H$135:H187))),"")</f>
        <v/>
      </c>
      <c r="I187" s="382" t="str">
        <f>IF(LEFT('1 Spec. - 4. Annan modell'!I141,4)="Vara",'1 Spec. - 4. Annan modell'!H141&amp;" - "&amp;'1 Spec. - 4. Annan modell'!I141&amp;" - "&amp;'1 Spec. - 4. Annan modell'!M141,IF('1 Spec. - 4. Annan modell'!I141="Tjänst",'1 Spec. - 4. Annan modell'!H141&amp;" - "&amp;'1 Spec. - 4. Annan modell'!I141&amp;" - "&amp;'1 Spec. - 4. Annan modell'!K141,""))</f>
        <v/>
      </c>
      <c r="J187" s="382" t="str">
        <f t="array" ref="J187">IFERROR(INDEX($C$135:$C$200,SMALL(IF($C$135:$C$200&lt;&gt;"",ROW($C$135:$C$200)-ROW(I$135)+1),ROWS(J$135:J187))),"")</f>
        <v/>
      </c>
      <c r="L187" s="382" t="str">
        <f>'1 Spec. - 4. Annan modell'!B282</f>
        <v>Välj Vara eller Tjänst</v>
      </c>
      <c r="M187" s="382">
        <f t="shared" si="49"/>
        <v>17</v>
      </c>
      <c r="N187" s="382" t="str">
        <f t="shared" si="37"/>
        <v/>
      </c>
      <c r="O187" s="382" t="str">
        <f t="shared" si="38"/>
        <v/>
      </c>
      <c r="P187" s="382" t="str">
        <f t="shared" si="39"/>
        <v/>
      </c>
      <c r="Q187" s="382" t="str">
        <f t="shared" si="40"/>
        <v/>
      </c>
      <c r="R187" s="382" t="str">
        <f t="shared" si="41"/>
        <v/>
      </c>
      <c r="S187" s="382" t="str">
        <f t="shared" si="42"/>
        <v/>
      </c>
      <c r="T187" s="382" t="str">
        <f t="shared" si="43"/>
        <v/>
      </c>
      <c r="U187" s="382" t="str">
        <f t="shared" si="44"/>
        <v/>
      </c>
      <c r="V187" s="382" t="str">
        <f t="shared" si="45"/>
        <v/>
      </c>
      <c r="W187" s="382" t="str">
        <f t="shared" si="46"/>
        <v/>
      </c>
      <c r="X187" s="382" t="str">
        <f t="shared" si="47"/>
        <v/>
      </c>
      <c r="Y187" s="382" t="str">
        <f t="shared" si="48"/>
        <v/>
      </c>
    </row>
    <row r="188" spans="3:25" x14ac:dyDescent="0.25">
      <c r="C188" s="382" t="str">
        <f>IF(LEFT('1 Spec. - 4. Annan modell'!C142,4)="Vara",'1 Spec. - 4. Annan modell'!B142&amp;" - "&amp;'1 Spec. - 4. Annan modell'!C142&amp;" - "&amp;'1 Spec. - 4. Annan modell'!G142,IF('1 Spec. - 4. Annan modell'!C142="Tjänst",'1 Spec. - 4. Annan modell'!B142&amp;" - "&amp;'1 Spec. - 4. Annan modell'!C142&amp;" - "&amp;'1 Spec. - 4. Annan modell'!E142,""))</f>
        <v/>
      </c>
      <c r="D188" s="382" t="str">
        <f t="array" ref="D188">IFERROR(INDEX($C$135:$C$200,SMALL(IF($C$135:$C$200&lt;&gt;"",ROW($C$135:$C$200)-ROW(C$135)+1),ROWS(D$135:D188))),"")</f>
        <v/>
      </c>
      <c r="E188" s="382" t="str">
        <f>IF(LEFT('1 Spec. - 4. Annan modell'!E142,4)="Vara",'1 Spec. - 4. Annan modell'!D142&amp;" - "&amp;'1 Spec. - 4. Annan modell'!E142&amp;" - "&amp;'1 Spec. - 4. Annan modell'!I142,IF('1 Spec. - 4. Annan modell'!E142="Tjänst",'1 Spec. - 4. Annan modell'!D142&amp;" - "&amp;'1 Spec. - 4. Annan modell'!E142&amp;" - "&amp;'1 Spec. - 4. Annan modell'!G142,""))</f>
        <v/>
      </c>
      <c r="F188" s="382" t="str">
        <f t="array" ref="F188">IFERROR(INDEX($C$135:$C$200,SMALL(IF($C$135:$C$200&lt;&gt;"",ROW($C$135:$C$200)-ROW(E$135)+1),ROWS(F$135:F188))),"")</f>
        <v/>
      </c>
      <c r="G188" s="382" t="str">
        <f>IF(LEFT('1 Spec. - 4. Annan modell'!G142,4)="Vara",'1 Spec. - 4. Annan modell'!F142&amp;" - "&amp;'1 Spec. - 4. Annan modell'!G142&amp;" - "&amp;'1 Spec. - 4. Annan modell'!K142,IF('1 Spec. - 4. Annan modell'!G142="Tjänst",'1 Spec. - 4. Annan modell'!F142&amp;" - "&amp;'1 Spec. - 4. Annan modell'!G142&amp;" - "&amp;'1 Spec. - 4. Annan modell'!I142,""))</f>
        <v/>
      </c>
      <c r="H188" s="382" t="str">
        <f t="array" ref="H188">IFERROR(INDEX($C$135:$C$200,SMALL(IF($C$135:$C$200&lt;&gt;"",ROW($C$135:$C$200)-ROW(G$135)+1),ROWS(H$135:H188))),"")</f>
        <v/>
      </c>
      <c r="I188" s="382" t="str">
        <f>IF(LEFT('1 Spec. - 4. Annan modell'!I142,4)="Vara",'1 Spec. - 4. Annan modell'!H142&amp;" - "&amp;'1 Spec. - 4. Annan modell'!I142&amp;" - "&amp;'1 Spec. - 4. Annan modell'!M142,IF('1 Spec. - 4. Annan modell'!I142="Tjänst",'1 Spec. - 4. Annan modell'!H142&amp;" - "&amp;'1 Spec. - 4. Annan modell'!I142&amp;" - "&amp;'1 Spec. - 4. Annan modell'!K142,""))</f>
        <v/>
      </c>
      <c r="J188" s="382" t="str">
        <f t="array" ref="J188">IFERROR(INDEX($C$135:$C$200,SMALL(IF($C$135:$C$200&lt;&gt;"",ROW($C$135:$C$200)-ROW(I$135)+1),ROWS(J$135:J188))),"")</f>
        <v/>
      </c>
      <c r="L188" s="382" t="str">
        <f>'1 Spec. - 4. Annan modell'!B283</f>
        <v>Välj Vara eller Tjänst</v>
      </c>
      <c r="M188" s="382">
        <f t="shared" si="49"/>
        <v>17</v>
      </c>
      <c r="N188" s="382" t="str">
        <f t="shared" si="37"/>
        <v/>
      </c>
      <c r="O188" s="382" t="str">
        <f t="shared" si="38"/>
        <v/>
      </c>
      <c r="P188" s="382" t="str">
        <f t="shared" si="39"/>
        <v/>
      </c>
      <c r="Q188" s="382" t="str">
        <f t="shared" si="40"/>
        <v/>
      </c>
      <c r="R188" s="382" t="str">
        <f t="shared" si="41"/>
        <v/>
      </c>
      <c r="S188" s="382" t="str">
        <f t="shared" si="42"/>
        <v/>
      </c>
      <c r="T188" s="382" t="str">
        <f t="shared" si="43"/>
        <v/>
      </c>
      <c r="U188" s="382" t="str">
        <f t="shared" si="44"/>
        <v/>
      </c>
      <c r="V188" s="382" t="str">
        <f t="shared" si="45"/>
        <v/>
      </c>
      <c r="W188" s="382" t="str">
        <f t="shared" si="46"/>
        <v/>
      </c>
      <c r="X188" s="382" t="str">
        <f t="shared" si="47"/>
        <v/>
      </c>
      <c r="Y188" s="382" t="str">
        <f t="shared" si="48"/>
        <v/>
      </c>
    </row>
    <row r="189" spans="3:25" x14ac:dyDescent="0.25">
      <c r="C189" s="382" t="str">
        <f>IF(LEFT('1 Spec. - 4. Annan modell'!C143,4)="Vara",'1 Spec. - 4. Annan modell'!B143&amp;" - "&amp;'1 Spec. - 4. Annan modell'!C143&amp;" - "&amp;'1 Spec. - 4. Annan modell'!G143,IF('1 Spec. - 4. Annan modell'!C143="Tjänst",'1 Spec. - 4. Annan modell'!B143&amp;" - "&amp;'1 Spec. - 4. Annan modell'!C143&amp;" - "&amp;'1 Spec. - 4. Annan modell'!E143,""))</f>
        <v/>
      </c>
      <c r="D189" s="382" t="str">
        <f t="array" ref="D189">IFERROR(INDEX($C$135:$C$200,SMALL(IF($C$135:$C$200&lt;&gt;"",ROW($C$135:$C$200)-ROW(C$135)+1),ROWS(D$135:D189))),"")</f>
        <v/>
      </c>
      <c r="E189" s="382" t="str">
        <f>IF(LEFT('1 Spec. - 4. Annan modell'!E143,4)="Vara",'1 Spec. - 4. Annan modell'!D143&amp;" - "&amp;'1 Spec. - 4. Annan modell'!E143&amp;" - "&amp;'1 Spec. - 4. Annan modell'!I143,IF('1 Spec. - 4. Annan modell'!E143="Tjänst",'1 Spec. - 4. Annan modell'!D143&amp;" - "&amp;'1 Spec. - 4. Annan modell'!E143&amp;" - "&amp;'1 Spec. - 4. Annan modell'!G143,""))</f>
        <v/>
      </c>
      <c r="F189" s="382" t="str">
        <f t="array" ref="F189">IFERROR(INDEX($C$135:$C$200,SMALL(IF($C$135:$C$200&lt;&gt;"",ROW($C$135:$C$200)-ROW(E$135)+1),ROWS(F$135:F189))),"")</f>
        <v/>
      </c>
      <c r="G189" s="382" t="str">
        <f>IF(LEFT('1 Spec. - 4. Annan modell'!G143,4)="Vara",'1 Spec. - 4. Annan modell'!F143&amp;" - "&amp;'1 Spec. - 4. Annan modell'!G143&amp;" - "&amp;'1 Spec. - 4. Annan modell'!K143,IF('1 Spec. - 4. Annan modell'!G143="Tjänst",'1 Spec. - 4. Annan modell'!F143&amp;" - "&amp;'1 Spec. - 4. Annan modell'!G143&amp;" - "&amp;'1 Spec. - 4. Annan modell'!I143,""))</f>
        <v/>
      </c>
      <c r="H189" s="382" t="str">
        <f t="array" ref="H189">IFERROR(INDEX($C$135:$C$200,SMALL(IF($C$135:$C$200&lt;&gt;"",ROW($C$135:$C$200)-ROW(G$135)+1),ROWS(H$135:H189))),"")</f>
        <v/>
      </c>
      <c r="I189" s="382" t="str">
        <f>IF(LEFT('1 Spec. - 4. Annan modell'!I143,4)="Vara",'1 Spec. - 4. Annan modell'!H143&amp;" - "&amp;'1 Spec. - 4. Annan modell'!I143&amp;" - "&amp;'1 Spec. - 4. Annan modell'!M143,IF('1 Spec. - 4. Annan modell'!I143="Tjänst",'1 Spec. - 4. Annan modell'!H143&amp;" - "&amp;'1 Spec. - 4. Annan modell'!I143&amp;" - "&amp;'1 Spec. - 4. Annan modell'!K143,""))</f>
        <v/>
      </c>
      <c r="J189" s="382" t="str">
        <f t="array" ref="J189">IFERROR(INDEX($C$135:$C$200,SMALL(IF($C$135:$C$200&lt;&gt;"",ROW($C$135:$C$200)-ROW(I$135)+1),ROWS(J$135:J189))),"")</f>
        <v/>
      </c>
      <c r="L189" s="382" t="str">
        <f>'1 Spec. - 4. Annan modell'!B284</f>
        <v>Välj Vara eller Tjänst</v>
      </c>
      <c r="M189" s="382">
        <f t="shared" si="49"/>
        <v>17</v>
      </c>
      <c r="N189" s="382" t="str">
        <f t="shared" si="37"/>
        <v/>
      </c>
      <c r="O189" s="382" t="str">
        <f t="shared" si="38"/>
        <v/>
      </c>
      <c r="P189" s="382" t="str">
        <f t="shared" si="39"/>
        <v/>
      </c>
      <c r="Q189" s="382" t="str">
        <f t="shared" si="40"/>
        <v/>
      </c>
      <c r="R189" s="382" t="str">
        <f t="shared" si="41"/>
        <v/>
      </c>
      <c r="S189" s="382" t="str">
        <f t="shared" si="42"/>
        <v/>
      </c>
      <c r="T189" s="382" t="str">
        <f t="shared" si="43"/>
        <v/>
      </c>
      <c r="U189" s="382" t="str">
        <f t="shared" si="44"/>
        <v/>
      </c>
      <c r="V189" s="382" t="str">
        <f t="shared" si="45"/>
        <v/>
      </c>
      <c r="W189" s="382" t="str">
        <f t="shared" si="46"/>
        <v/>
      </c>
      <c r="X189" s="382" t="str">
        <f t="shared" si="47"/>
        <v/>
      </c>
      <c r="Y189" s="382" t="str">
        <f t="shared" si="48"/>
        <v/>
      </c>
    </row>
    <row r="190" spans="3:25" x14ac:dyDescent="0.25">
      <c r="C190" s="382" t="str">
        <f>IF(LEFT('1 Spec. - 4. Annan modell'!C144,4)="Vara",'1 Spec. - 4. Annan modell'!B144&amp;" - "&amp;'1 Spec. - 4. Annan modell'!C144&amp;" - "&amp;'1 Spec. - 4. Annan modell'!G144,IF('1 Spec. - 4. Annan modell'!C144="Tjänst",'1 Spec. - 4. Annan modell'!B144&amp;" - "&amp;'1 Spec. - 4. Annan modell'!C144&amp;" - "&amp;'1 Spec. - 4. Annan modell'!E144,""))</f>
        <v/>
      </c>
      <c r="D190" s="382" t="str">
        <f t="array" ref="D190">IFERROR(INDEX($C$135:$C$200,SMALL(IF($C$135:$C$200&lt;&gt;"",ROW($C$135:$C$200)-ROW(C$135)+1),ROWS(D$135:D190))),"")</f>
        <v/>
      </c>
      <c r="E190" s="382" t="str">
        <f>IF(LEFT('1 Spec. - 4. Annan modell'!E144,4)="Vara",'1 Spec. - 4. Annan modell'!D144&amp;" - "&amp;'1 Spec. - 4. Annan modell'!E144&amp;" - "&amp;'1 Spec. - 4. Annan modell'!I144,IF('1 Spec. - 4. Annan modell'!E144="Tjänst",'1 Spec. - 4. Annan modell'!D144&amp;" - "&amp;'1 Spec. - 4. Annan modell'!E144&amp;" - "&amp;'1 Spec. - 4. Annan modell'!G144,""))</f>
        <v/>
      </c>
      <c r="F190" s="382" t="str">
        <f t="array" ref="F190">IFERROR(INDEX($C$135:$C$200,SMALL(IF($C$135:$C$200&lt;&gt;"",ROW($C$135:$C$200)-ROW(E$135)+1),ROWS(F$135:F190))),"")</f>
        <v/>
      </c>
      <c r="G190" s="382" t="str">
        <f>IF(LEFT('1 Spec. - 4. Annan modell'!G144,4)="Vara",'1 Spec. - 4. Annan modell'!F144&amp;" - "&amp;'1 Spec. - 4. Annan modell'!G144&amp;" - "&amp;'1 Spec. - 4. Annan modell'!K144,IF('1 Spec. - 4. Annan modell'!G144="Tjänst",'1 Spec. - 4. Annan modell'!F144&amp;" - "&amp;'1 Spec. - 4. Annan modell'!G144&amp;" - "&amp;'1 Spec. - 4. Annan modell'!I144,""))</f>
        <v/>
      </c>
      <c r="H190" s="382" t="str">
        <f t="array" ref="H190">IFERROR(INDEX($C$135:$C$200,SMALL(IF($C$135:$C$200&lt;&gt;"",ROW($C$135:$C$200)-ROW(G$135)+1),ROWS(H$135:H190))),"")</f>
        <v/>
      </c>
      <c r="I190" s="382" t="str">
        <f>IF(LEFT('1 Spec. - 4. Annan modell'!I144,4)="Vara",'1 Spec. - 4. Annan modell'!H144&amp;" - "&amp;'1 Spec. - 4. Annan modell'!I144&amp;" - "&amp;'1 Spec. - 4. Annan modell'!M144,IF('1 Spec. - 4. Annan modell'!I144="Tjänst",'1 Spec. - 4. Annan modell'!H144&amp;" - "&amp;'1 Spec. - 4. Annan modell'!I144&amp;" - "&amp;'1 Spec. - 4. Annan modell'!K144,""))</f>
        <v/>
      </c>
      <c r="J190" s="382" t="str">
        <f t="array" ref="J190">IFERROR(INDEX($C$135:$C$200,SMALL(IF($C$135:$C$200&lt;&gt;"",ROW($C$135:$C$200)-ROW(I$135)+1),ROWS(J$135:J190))),"")</f>
        <v/>
      </c>
      <c r="L190" s="382" t="str">
        <f>'1 Spec. - 4. Annan modell'!B285</f>
        <v>Välj Vara eller Tjänst</v>
      </c>
      <c r="M190" s="382">
        <f t="shared" si="49"/>
        <v>17</v>
      </c>
      <c r="N190" s="382" t="str">
        <f t="shared" si="37"/>
        <v/>
      </c>
      <c r="O190" s="382" t="str">
        <f t="shared" si="38"/>
        <v/>
      </c>
      <c r="P190" s="382" t="str">
        <f t="shared" si="39"/>
        <v/>
      </c>
      <c r="Q190" s="382" t="str">
        <f t="shared" si="40"/>
        <v/>
      </c>
      <c r="R190" s="382" t="str">
        <f t="shared" si="41"/>
        <v/>
      </c>
      <c r="S190" s="382" t="str">
        <f t="shared" si="42"/>
        <v/>
      </c>
      <c r="T190" s="382" t="str">
        <f t="shared" si="43"/>
        <v/>
      </c>
      <c r="U190" s="382" t="str">
        <f t="shared" si="44"/>
        <v/>
      </c>
      <c r="V190" s="382" t="str">
        <f t="shared" si="45"/>
        <v/>
      </c>
      <c r="W190" s="382" t="str">
        <f t="shared" si="46"/>
        <v/>
      </c>
      <c r="X190" s="382" t="str">
        <f t="shared" si="47"/>
        <v/>
      </c>
      <c r="Y190" s="382" t="str">
        <f t="shared" si="48"/>
        <v/>
      </c>
    </row>
    <row r="191" spans="3:25" x14ac:dyDescent="0.25">
      <c r="C191" s="382" t="str">
        <f>IF(LEFT('1 Spec. - 4. Annan modell'!C145,4)="Vara",'1 Spec. - 4. Annan modell'!B145&amp;" - "&amp;'1 Spec. - 4. Annan modell'!C145&amp;" - "&amp;'1 Spec. - 4. Annan modell'!G145,IF('1 Spec. - 4. Annan modell'!C145="Tjänst",'1 Spec. - 4. Annan modell'!B145&amp;" - "&amp;'1 Spec. - 4. Annan modell'!C145&amp;" - "&amp;'1 Spec. - 4. Annan modell'!E145,""))</f>
        <v/>
      </c>
      <c r="D191" s="382" t="str">
        <f t="array" ref="D191">IFERROR(INDEX($C$135:$C$200,SMALL(IF($C$135:$C$200&lt;&gt;"",ROW($C$135:$C$200)-ROW(C$135)+1),ROWS(D$135:D191))),"")</f>
        <v/>
      </c>
      <c r="E191" s="382" t="str">
        <f>IF(LEFT('1 Spec. - 4. Annan modell'!E145,4)="Vara",'1 Spec. - 4. Annan modell'!D145&amp;" - "&amp;'1 Spec. - 4. Annan modell'!E145&amp;" - "&amp;'1 Spec. - 4. Annan modell'!I145,IF('1 Spec. - 4. Annan modell'!E145="Tjänst",'1 Spec. - 4. Annan modell'!D145&amp;" - "&amp;'1 Spec. - 4. Annan modell'!E145&amp;" - "&amp;'1 Spec. - 4. Annan modell'!G145,""))</f>
        <v/>
      </c>
      <c r="F191" s="382" t="str">
        <f t="array" ref="F191">IFERROR(INDEX($C$135:$C$200,SMALL(IF($C$135:$C$200&lt;&gt;"",ROW($C$135:$C$200)-ROW(E$135)+1),ROWS(F$135:F191))),"")</f>
        <v/>
      </c>
      <c r="G191" s="382" t="str">
        <f>IF(LEFT('1 Spec. - 4. Annan modell'!G145,4)="Vara",'1 Spec. - 4. Annan modell'!F145&amp;" - "&amp;'1 Spec. - 4. Annan modell'!G145&amp;" - "&amp;'1 Spec. - 4. Annan modell'!K145,IF('1 Spec. - 4. Annan modell'!G145="Tjänst",'1 Spec. - 4. Annan modell'!F145&amp;" - "&amp;'1 Spec. - 4. Annan modell'!G145&amp;" - "&amp;'1 Spec. - 4. Annan modell'!I145,""))</f>
        <v/>
      </c>
      <c r="H191" s="382" t="str">
        <f t="array" ref="H191">IFERROR(INDEX($C$135:$C$200,SMALL(IF($C$135:$C$200&lt;&gt;"",ROW($C$135:$C$200)-ROW(G$135)+1),ROWS(H$135:H191))),"")</f>
        <v/>
      </c>
      <c r="I191" s="382" t="str">
        <f>IF(LEFT('1 Spec. - 4. Annan modell'!I145,4)="Vara",'1 Spec. - 4. Annan modell'!H145&amp;" - "&amp;'1 Spec. - 4. Annan modell'!I145&amp;" - "&amp;'1 Spec. - 4. Annan modell'!M145,IF('1 Spec. - 4. Annan modell'!I145="Tjänst",'1 Spec. - 4. Annan modell'!H145&amp;" - "&amp;'1 Spec. - 4. Annan modell'!I145&amp;" - "&amp;'1 Spec. - 4. Annan modell'!K145,""))</f>
        <v/>
      </c>
      <c r="J191" s="382" t="str">
        <f t="array" ref="J191">IFERROR(INDEX($C$135:$C$200,SMALL(IF($C$135:$C$200&lt;&gt;"",ROW($C$135:$C$200)-ROW(I$135)+1),ROWS(J$135:J191))),"")</f>
        <v/>
      </c>
      <c r="L191" s="382" t="str">
        <f>'1 Spec. - 4. Annan modell'!B286</f>
        <v>Välj Vara eller Tjänst</v>
      </c>
      <c r="M191" s="382">
        <f t="shared" si="49"/>
        <v>17</v>
      </c>
      <c r="N191" s="382" t="str">
        <f t="shared" si="37"/>
        <v/>
      </c>
      <c r="O191" s="382" t="str">
        <f t="shared" si="38"/>
        <v/>
      </c>
      <c r="P191" s="382" t="str">
        <f t="shared" si="39"/>
        <v/>
      </c>
      <c r="Q191" s="382" t="str">
        <f t="shared" si="40"/>
        <v/>
      </c>
      <c r="R191" s="382" t="str">
        <f t="shared" si="41"/>
        <v/>
      </c>
      <c r="S191" s="382" t="str">
        <f t="shared" si="42"/>
        <v/>
      </c>
      <c r="T191" s="382" t="str">
        <f t="shared" si="43"/>
        <v/>
      </c>
      <c r="U191" s="382" t="str">
        <f t="shared" si="44"/>
        <v/>
      </c>
      <c r="V191" s="382" t="str">
        <f t="shared" si="45"/>
        <v/>
      </c>
      <c r="W191" s="382" t="str">
        <f t="shared" si="46"/>
        <v/>
      </c>
      <c r="X191" s="382" t="str">
        <f t="shared" si="47"/>
        <v/>
      </c>
      <c r="Y191" s="382" t="str">
        <f t="shared" si="48"/>
        <v/>
      </c>
    </row>
    <row r="192" spans="3:25" x14ac:dyDescent="0.25">
      <c r="C192" s="382" t="str">
        <f>IF(LEFT('1 Spec. - 4. Annan modell'!C146,4)="Vara",'1 Spec. - 4. Annan modell'!B146&amp;" - "&amp;'1 Spec. - 4. Annan modell'!C146&amp;" - "&amp;'1 Spec. - 4. Annan modell'!G146,IF('1 Spec. - 4. Annan modell'!C146="Tjänst",'1 Spec. - 4. Annan modell'!B146&amp;" - "&amp;'1 Spec. - 4. Annan modell'!C146&amp;" - "&amp;'1 Spec. - 4. Annan modell'!E146,""))</f>
        <v/>
      </c>
      <c r="D192" s="382" t="str">
        <f t="array" ref="D192">IFERROR(INDEX($C$135:$C$200,SMALL(IF($C$135:$C$200&lt;&gt;"",ROW($C$135:$C$200)-ROW(C$135)+1),ROWS(D$135:D192))),"")</f>
        <v/>
      </c>
      <c r="E192" s="382" t="str">
        <f>IF(LEFT('1 Spec. - 4. Annan modell'!E146,4)="Vara",'1 Spec. - 4. Annan modell'!D146&amp;" - "&amp;'1 Spec. - 4. Annan modell'!E146&amp;" - "&amp;'1 Spec. - 4. Annan modell'!I146,IF('1 Spec. - 4. Annan modell'!E146="Tjänst",'1 Spec. - 4. Annan modell'!D146&amp;" - "&amp;'1 Spec. - 4. Annan modell'!E146&amp;" - "&amp;'1 Spec. - 4. Annan modell'!G146,""))</f>
        <v/>
      </c>
      <c r="F192" s="382" t="str">
        <f t="array" ref="F192">IFERROR(INDEX($C$135:$C$200,SMALL(IF($C$135:$C$200&lt;&gt;"",ROW($C$135:$C$200)-ROW(E$135)+1),ROWS(F$135:F192))),"")</f>
        <v/>
      </c>
      <c r="G192" s="382" t="str">
        <f>IF(LEFT('1 Spec. - 4. Annan modell'!G146,4)="Vara",'1 Spec. - 4. Annan modell'!F146&amp;" - "&amp;'1 Spec. - 4. Annan modell'!G146&amp;" - "&amp;'1 Spec. - 4. Annan modell'!K146,IF('1 Spec. - 4. Annan modell'!G146="Tjänst",'1 Spec. - 4. Annan modell'!F146&amp;" - "&amp;'1 Spec. - 4. Annan modell'!G146&amp;" - "&amp;'1 Spec. - 4. Annan modell'!I146,""))</f>
        <v/>
      </c>
      <c r="H192" s="382" t="str">
        <f t="array" ref="H192">IFERROR(INDEX($C$135:$C$200,SMALL(IF($C$135:$C$200&lt;&gt;"",ROW($C$135:$C$200)-ROW(G$135)+1),ROWS(H$135:H192))),"")</f>
        <v/>
      </c>
      <c r="I192" s="382" t="str">
        <f>IF(LEFT('1 Spec. - 4. Annan modell'!I146,4)="Vara",'1 Spec. - 4. Annan modell'!H146&amp;" - "&amp;'1 Spec. - 4. Annan modell'!I146&amp;" - "&amp;'1 Spec. - 4. Annan modell'!M146,IF('1 Spec. - 4. Annan modell'!I146="Tjänst",'1 Spec. - 4. Annan modell'!H146&amp;" - "&amp;'1 Spec. - 4. Annan modell'!I146&amp;" - "&amp;'1 Spec. - 4. Annan modell'!K146,""))</f>
        <v/>
      </c>
      <c r="J192" s="382" t="str">
        <f t="array" ref="J192">IFERROR(INDEX($C$135:$C$200,SMALL(IF($C$135:$C$200&lt;&gt;"",ROW($C$135:$C$200)-ROW(I$135)+1),ROWS(J$135:J192))),"")</f>
        <v/>
      </c>
      <c r="L192" s="382" t="str">
        <f>'1 Spec. - 4. Annan modell'!B287</f>
        <v>Välj Vara eller Tjänst</v>
      </c>
      <c r="M192" s="382">
        <f t="shared" si="49"/>
        <v>17</v>
      </c>
      <c r="N192" s="382" t="str">
        <f t="shared" si="37"/>
        <v/>
      </c>
      <c r="O192" s="382" t="str">
        <f t="shared" si="38"/>
        <v/>
      </c>
      <c r="P192" s="382" t="str">
        <f t="shared" si="39"/>
        <v/>
      </c>
      <c r="Q192" s="382" t="str">
        <f t="shared" si="40"/>
        <v/>
      </c>
      <c r="R192" s="382" t="str">
        <f t="shared" si="41"/>
        <v/>
      </c>
      <c r="S192" s="382" t="str">
        <f t="shared" si="42"/>
        <v/>
      </c>
      <c r="T192" s="382" t="str">
        <f t="shared" si="43"/>
        <v/>
      </c>
      <c r="U192" s="382" t="str">
        <f t="shared" si="44"/>
        <v/>
      </c>
      <c r="V192" s="382" t="str">
        <f t="shared" si="45"/>
        <v/>
      </c>
      <c r="W192" s="382" t="str">
        <f t="shared" si="46"/>
        <v/>
      </c>
      <c r="X192" s="382" t="str">
        <f t="shared" si="47"/>
        <v/>
      </c>
      <c r="Y192" s="382" t="str">
        <f t="shared" si="48"/>
        <v/>
      </c>
    </row>
    <row r="193" spans="3:25" x14ac:dyDescent="0.25">
      <c r="C193" s="382" t="str">
        <f>IF(LEFT('1 Spec. - 4. Annan modell'!C147,4)="Vara",'1 Spec. - 4. Annan modell'!B147&amp;" - "&amp;'1 Spec. - 4. Annan modell'!C147&amp;" - "&amp;'1 Spec. - 4. Annan modell'!G147,IF('1 Spec. - 4. Annan modell'!C147="Tjänst",'1 Spec. - 4. Annan modell'!B147&amp;" - "&amp;'1 Spec. - 4. Annan modell'!C147&amp;" - "&amp;'1 Spec. - 4. Annan modell'!E147,""))</f>
        <v/>
      </c>
      <c r="D193" s="382" t="str">
        <f t="array" ref="D193">IFERROR(INDEX($C$135:$C$200,SMALL(IF($C$135:$C$200&lt;&gt;"",ROW($C$135:$C$200)-ROW(C$135)+1),ROWS(D$135:D193))),"")</f>
        <v/>
      </c>
      <c r="E193" s="382" t="str">
        <f>IF(LEFT('1 Spec. - 4. Annan modell'!E147,4)="Vara",'1 Spec. - 4. Annan modell'!D147&amp;" - "&amp;'1 Spec. - 4. Annan modell'!E147&amp;" - "&amp;'1 Spec. - 4. Annan modell'!I147,IF('1 Spec. - 4. Annan modell'!E147="Tjänst",'1 Spec. - 4. Annan modell'!D147&amp;" - "&amp;'1 Spec. - 4. Annan modell'!E147&amp;" - "&amp;'1 Spec. - 4. Annan modell'!G147,""))</f>
        <v/>
      </c>
      <c r="F193" s="382" t="str">
        <f t="array" ref="F193">IFERROR(INDEX($C$135:$C$200,SMALL(IF($C$135:$C$200&lt;&gt;"",ROW($C$135:$C$200)-ROW(E$135)+1),ROWS(F$135:F193))),"")</f>
        <v/>
      </c>
      <c r="G193" s="382" t="str">
        <f>IF(LEFT('1 Spec. - 4. Annan modell'!G147,4)="Vara",'1 Spec. - 4. Annan modell'!F147&amp;" - "&amp;'1 Spec. - 4. Annan modell'!G147&amp;" - "&amp;'1 Spec. - 4. Annan modell'!K147,IF('1 Spec. - 4. Annan modell'!G147="Tjänst",'1 Spec. - 4. Annan modell'!F147&amp;" - "&amp;'1 Spec. - 4. Annan modell'!G147&amp;" - "&amp;'1 Spec. - 4. Annan modell'!I147,""))</f>
        <v/>
      </c>
      <c r="H193" s="382" t="str">
        <f t="array" ref="H193">IFERROR(INDEX($C$135:$C$200,SMALL(IF($C$135:$C$200&lt;&gt;"",ROW($C$135:$C$200)-ROW(G$135)+1),ROWS(H$135:H193))),"")</f>
        <v/>
      </c>
      <c r="I193" s="382" t="str">
        <f>IF(LEFT('1 Spec. - 4. Annan modell'!I147,4)="Vara",'1 Spec. - 4. Annan modell'!H147&amp;" - "&amp;'1 Spec. - 4. Annan modell'!I147&amp;" - "&amp;'1 Spec. - 4. Annan modell'!M147,IF('1 Spec. - 4. Annan modell'!I147="Tjänst",'1 Spec. - 4. Annan modell'!H147&amp;" - "&amp;'1 Spec. - 4. Annan modell'!I147&amp;" - "&amp;'1 Spec. - 4. Annan modell'!K147,""))</f>
        <v/>
      </c>
      <c r="J193" s="382" t="str">
        <f t="array" ref="J193">IFERROR(INDEX($C$135:$C$200,SMALL(IF($C$135:$C$200&lt;&gt;"",ROW($C$135:$C$200)-ROW(I$135)+1),ROWS(J$135:J193))),"")</f>
        <v/>
      </c>
      <c r="L193" s="382" t="str">
        <f>'1 Spec. - 4. Annan modell'!B288</f>
        <v>Välj Vara eller Tjänst</v>
      </c>
      <c r="M193" s="382">
        <f t="shared" si="34"/>
        <v>17</v>
      </c>
      <c r="N193" s="382" t="str">
        <f t="shared" si="37"/>
        <v/>
      </c>
      <c r="O193" s="382" t="str">
        <f t="shared" si="38"/>
        <v/>
      </c>
      <c r="P193" s="382" t="str">
        <f t="shared" si="39"/>
        <v/>
      </c>
      <c r="Q193" s="382" t="str">
        <f t="shared" si="40"/>
        <v/>
      </c>
      <c r="R193" s="382" t="str">
        <f t="shared" si="41"/>
        <v/>
      </c>
      <c r="S193" s="382" t="str">
        <f t="shared" si="42"/>
        <v/>
      </c>
      <c r="T193" s="382" t="str">
        <f t="shared" si="43"/>
        <v/>
      </c>
      <c r="U193" s="382" t="str">
        <f t="shared" si="44"/>
        <v/>
      </c>
      <c r="V193" s="382" t="str">
        <f t="shared" si="45"/>
        <v/>
      </c>
      <c r="W193" s="382" t="str">
        <f t="shared" si="46"/>
        <v/>
      </c>
      <c r="X193" s="382" t="str">
        <f t="shared" si="47"/>
        <v/>
      </c>
      <c r="Y193" s="382" t="str">
        <f t="shared" si="48"/>
        <v/>
      </c>
    </row>
    <row r="194" spans="3:25" x14ac:dyDescent="0.25">
      <c r="C194" s="382" t="str">
        <f>IF(LEFT('1 Spec. - 4. Annan modell'!C148,4)="Vara",'1 Spec. - 4. Annan modell'!B148&amp;" - "&amp;'1 Spec. - 4. Annan modell'!C148&amp;" - "&amp;'1 Spec. - 4. Annan modell'!G148,IF('1 Spec. - 4. Annan modell'!C148="Tjänst",'1 Spec. - 4. Annan modell'!B148&amp;" - "&amp;'1 Spec. - 4. Annan modell'!C148&amp;" - "&amp;'1 Spec. - 4. Annan modell'!E148,""))</f>
        <v/>
      </c>
      <c r="D194" s="382" t="str">
        <f t="array" ref="D194">IFERROR(INDEX($C$135:$C$200,SMALL(IF($C$135:$C$200&lt;&gt;"",ROW($C$135:$C$200)-ROW(C$135)+1),ROWS(D$135:D194))),"")</f>
        <v/>
      </c>
      <c r="E194" s="382" t="str">
        <f>IF(LEFT('1 Spec. - 4. Annan modell'!E148,4)="Vara",'1 Spec. - 4. Annan modell'!D148&amp;" - "&amp;'1 Spec. - 4. Annan modell'!E148&amp;" - "&amp;'1 Spec. - 4. Annan modell'!I148,IF('1 Spec. - 4. Annan modell'!E148="Tjänst",'1 Spec. - 4. Annan modell'!D148&amp;" - "&amp;'1 Spec. - 4. Annan modell'!E148&amp;" - "&amp;'1 Spec. - 4. Annan modell'!G148,""))</f>
        <v/>
      </c>
      <c r="F194" s="382" t="str">
        <f t="array" ref="F194">IFERROR(INDEX($C$135:$C$200,SMALL(IF($C$135:$C$200&lt;&gt;"",ROW($C$135:$C$200)-ROW(E$135)+1),ROWS(F$135:F194))),"")</f>
        <v/>
      </c>
      <c r="G194" s="382" t="str">
        <f>IF(LEFT('1 Spec. - 4. Annan modell'!G148,4)="Vara",'1 Spec. - 4. Annan modell'!F148&amp;" - "&amp;'1 Spec. - 4. Annan modell'!G148&amp;" - "&amp;'1 Spec. - 4. Annan modell'!K148,IF('1 Spec. - 4. Annan modell'!G148="Tjänst",'1 Spec. - 4. Annan modell'!F148&amp;" - "&amp;'1 Spec. - 4. Annan modell'!G148&amp;" - "&amp;'1 Spec. - 4. Annan modell'!I148,""))</f>
        <v/>
      </c>
      <c r="H194" s="382" t="str">
        <f t="array" ref="H194">IFERROR(INDEX($C$135:$C$200,SMALL(IF($C$135:$C$200&lt;&gt;"",ROW($C$135:$C$200)-ROW(G$135)+1),ROWS(H$135:H194))),"")</f>
        <v/>
      </c>
      <c r="I194" s="382" t="str">
        <f>IF(LEFT('1 Spec. - 4. Annan modell'!I148,4)="Vara",'1 Spec. - 4. Annan modell'!H148&amp;" - "&amp;'1 Spec. - 4. Annan modell'!I148&amp;" - "&amp;'1 Spec. - 4. Annan modell'!M148,IF('1 Spec. - 4. Annan modell'!I148="Tjänst",'1 Spec. - 4. Annan modell'!H148&amp;" - "&amp;'1 Spec. - 4. Annan modell'!I148&amp;" - "&amp;'1 Spec. - 4. Annan modell'!K148,""))</f>
        <v/>
      </c>
      <c r="J194" s="382" t="str">
        <f t="array" ref="J194">IFERROR(INDEX($C$135:$C$200,SMALL(IF($C$135:$C$200&lt;&gt;"",ROW($C$135:$C$200)-ROW(I$135)+1),ROWS(J$135:J194))),"")</f>
        <v/>
      </c>
      <c r="L194" s="382" t="str">
        <f>'1 Spec. - 4. Annan modell'!B289</f>
        <v>Välj Vara eller Tjänst</v>
      </c>
      <c r="M194" s="382">
        <f t="shared" si="34"/>
        <v>17</v>
      </c>
      <c r="N194" s="382" t="str">
        <f t="shared" si="37"/>
        <v/>
      </c>
      <c r="O194" s="382" t="str">
        <f t="shared" si="38"/>
        <v/>
      </c>
      <c r="P194" s="382" t="str">
        <f t="shared" si="39"/>
        <v/>
      </c>
      <c r="Q194" s="382" t="str">
        <f t="shared" si="40"/>
        <v/>
      </c>
      <c r="R194" s="382" t="str">
        <f t="shared" si="41"/>
        <v/>
      </c>
      <c r="S194" s="382" t="str">
        <f t="shared" si="42"/>
        <v/>
      </c>
      <c r="T194" s="382" t="str">
        <f t="shared" si="43"/>
        <v/>
      </c>
      <c r="U194" s="382" t="str">
        <f t="shared" si="44"/>
        <v/>
      </c>
      <c r="V194" s="382" t="str">
        <f t="shared" si="45"/>
        <v/>
      </c>
      <c r="W194" s="382" t="str">
        <f t="shared" si="46"/>
        <v/>
      </c>
      <c r="X194" s="382" t="str">
        <f t="shared" si="47"/>
        <v/>
      </c>
      <c r="Y194" s="382" t="str">
        <f t="shared" si="48"/>
        <v/>
      </c>
    </row>
    <row r="195" spans="3:25" x14ac:dyDescent="0.25">
      <c r="C195" s="382" t="str">
        <f>IF(LEFT('1 Spec. - 4. Annan modell'!C149,4)="Vara",'1 Spec. - 4. Annan modell'!B149&amp;" - "&amp;'1 Spec. - 4. Annan modell'!C149&amp;" - "&amp;'1 Spec. - 4. Annan modell'!G149,IF('1 Spec. - 4. Annan modell'!C149="Tjänst",'1 Spec. - 4. Annan modell'!B149&amp;" - "&amp;'1 Spec. - 4. Annan modell'!C149&amp;" - "&amp;'1 Spec. - 4. Annan modell'!E149,""))</f>
        <v/>
      </c>
      <c r="D195" s="382" t="str">
        <f t="array" ref="D195">IFERROR(INDEX($C$135:$C$200,SMALL(IF($C$135:$C$200&lt;&gt;"",ROW($C$135:$C$200)-ROW(C$135)+1),ROWS(D$135:D195))),"")</f>
        <v/>
      </c>
      <c r="E195" s="382" t="str">
        <f>IF(LEFT('1 Spec. - 4. Annan modell'!E149,4)="Vara",'1 Spec. - 4. Annan modell'!D149&amp;" - "&amp;'1 Spec. - 4. Annan modell'!E149&amp;" - "&amp;'1 Spec. - 4. Annan modell'!I149,IF('1 Spec. - 4. Annan modell'!E149="Tjänst",'1 Spec. - 4. Annan modell'!D149&amp;" - "&amp;'1 Spec. - 4. Annan modell'!E149&amp;" - "&amp;'1 Spec. - 4. Annan modell'!G149,""))</f>
        <v/>
      </c>
      <c r="F195" s="382" t="str">
        <f t="array" ref="F195">IFERROR(INDEX($C$135:$C$200,SMALL(IF($C$135:$C$200&lt;&gt;"",ROW($C$135:$C$200)-ROW(E$135)+1),ROWS(F$135:F195))),"")</f>
        <v/>
      </c>
      <c r="G195" s="382" t="str">
        <f>IF(LEFT('1 Spec. - 4. Annan modell'!G149,4)="Vara",'1 Spec. - 4. Annan modell'!F149&amp;" - "&amp;'1 Spec. - 4. Annan modell'!G149&amp;" - "&amp;'1 Spec. - 4. Annan modell'!K149,IF('1 Spec. - 4. Annan modell'!G149="Tjänst",'1 Spec. - 4. Annan modell'!F149&amp;" - "&amp;'1 Spec. - 4. Annan modell'!G149&amp;" - "&amp;'1 Spec. - 4. Annan modell'!I149,""))</f>
        <v/>
      </c>
      <c r="H195" s="382" t="str">
        <f t="array" ref="H195">IFERROR(INDEX($C$135:$C$200,SMALL(IF($C$135:$C$200&lt;&gt;"",ROW($C$135:$C$200)-ROW(G$135)+1),ROWS(H$135:H195))),"")</f>
        <v/>
      </c>
      <c r="I195" s="382" t="str">
        <f>IF(LEFT('1 Spec. - 4. Annan modell'!I149,4)="Vara",'1 Spec. - 4. Annan modell'!H149&amp;" - "&amp;'1 Spec. - 4. Annan modell'!I149&amp;" - "&amp;'1 Spec. - 4. Annan modell'!M149,IF('1 Spec. - 4. Annan modell'!I149="Tjänst",'1 Spec. - 4. Annan modell'!H149&amp;" - "&amp;'1 Spec. - 4. Annan modell'!I149&amp;" - "&amp;'1 Spec. - 4. Annan modell'!K149,""))</f>
        <v/>
      </c>
      <c r="J195" s="382" t="str">
        <f t="array" ref="J195">IFERROR(INDEX($C$135:$C$200,SMALL(IF($C$135:$C$200&lt;&gt;"",ROW($C$135:$C$200)-ROW(I$135)+1),ROWS(J$135:J195))),"")</f>
        <v/>
      </c>
      <c r="L195" s="382" t="str">
        <f>'1 Spec. - 4. Annan modell'!B290</f>
        <v>Välj Vara eller Tjänst</v>
      </c>
      <c r="M195" s="382">
        <f t="shared" si="34"/>
        <v>17</v>
      </c>
      <c r="N195" s="382" t="str">
        <f t="shared" si="37"/>
        <v/>
      </c>
      <c r="O195" s="382" t="str">
        <f t="shared" si="38"/>
        <v/>
      </c>
      <c r="P195" s="382" t="str">
        <f t="shared" si="39"/>
        <v/>
      </c>
      <c r="Q195" s="382" t="str">
        <f t="shared" si="40"/>
        <v/>
      </c>
      <c r="R195" s="382" t="str">
        <f t="shared" si="41"/>
        <v/>
      </c>
      <c r="S195" s="382" t="str">
        <f t="shared" si="42"/>
        <v/>
      </c>
      <c r="T195" s="382" t="str">
        <f t="shared" si="43"/>
        <v/>
      </c>
      <c r="U195" s="382" t="str">
        <f t="shared" si="44"/>
        <v/>
      </c>
      <c r="V195" s="382" t="str">
        <f t="shared" si="45"/>
        <v/>
      </c>
      <c r="W195" s="382" t="str">
        <f t="shared" si="46"/>
        <v/>
      </c>
      <c r="X195" s="382" t="str">
        <f t="shared" si="47"/>
        <v/>
      </c>
      <c r="Y195" s="382" t="str">
        <f t="shared" si="48"/>
        <v/>
      </c>
    </row>
    <row r="196" spans="3:25" x14ac:dyDescent="0.25">
      <c r="C196" s="382" t="str">
        <f>IF(LEFT('1 Spec. - 4. Annan modell'!C150,4)="Vara",'1 Spec. - 4. Annan modell'!B150&amp;" - "&amp;'1 Spec. - 4. Annan modell'!C150&amp;" - "&amp;'1 Spec. - 4. Annan modell'!G150,IF('1 Spec. - 4. Annan modell'!C150="Tjänst",'1 Spec. - 4. Annan modell'!B150&amp;" - "&amp;'1 Spec. - 4. Annan modell'!C150&amp;" - "&amp;'1 Spec. - 4. Annan modell'!E150,""))</f>
        <v/>
      </c>
      <c r="D196" s="382" t="str">
        <f t="array" ref="D196">IFERROR(INDEX($C$135:$C$200,SMALL(IF($C$135:$C$200&lt;&gt;"",ROW($C$135:$C$200)-ROW(C$135)+1),ROWS(D$135:D196))),"")</f>
        <v/>
      </c>
      <c r="E196" s="382" t="str">
        <f>IF(LEFT('1 Spec. - 4. Annan modell'!E150,4)="Vara",'1 Spec. - 4. Annan modell'!D150&amp;" - "&amp;'1 Spec. - 4. Annan modell'!E150&amp;" - "&amp;'1 Spec. - 4. Annan modell'!I150,IF('1 Spec. - 4. Annan modell'!E150="Tjänst",'1 Spec. - 4. Annan modell'!D150&amp;" - "&amp;'1 Spec. - 4. Annan modell'!E150&amp;" - "&amp;'1 Spec. - 4. Annan modell'!G150,""))</f>
        <v/>
      </c>
      <c r="F196" s="382" t="str">
        <f t="array" ref="F196">IFERROR(INDEX($C$135:$C$200,SMALL(IF($C$135:$C$200&lt;&gt;"",ROW($C$135:$C$200)-ROW(E$135)+1),ROWS(F$135:F196))),"")</f>
        <v/>
      </c>
      <c r="G196" s="382" t="str">
        <f>IF(LEFT('1 Spec. - 4. Annan modell'!G150,4)="Vara",'1 Spec. - 4. Annan modell'!F150&amp;" - "&amp;'1 Spec. - 4. Annan modell'!G150&amp;" - "&amp;'1 Spec. - 4. Annan modell'!K150,IF('1 Spec. - 4. Annan modell'!G150="Tjänst",'1 Spec. - 4. Annan modell'!F150&amp;" - "&amp;'1 Spec. - 4. Annan modell'!G150&amp;" - "&amp;'1 Spec. - 4. Annan modell'!I150,""))</f>
        <v/>
      </c>
      <c r="H196" s="382" t="str">
        <f t="array" ref="H196">IFERROR(INDEX($C$135:$C$200,SMALL(IF($C$135:$C$200&lt;&gt;"",ROW($C$135:$C$200)-ROW(G$135)+1),ROWS(H$135:H196))),"")</f>
        <v/>
      </c>
      <c r="I196" s="382" t="str">
        <f>IF(LEFT('1 Spec. - 4. Annan modell'!I150,4)="Vara",'1 Spec. - 4. Annan modell'!H150&amp;" - "&amp;'1 Spec. - 4. Annan modell'!I150&amp;" - "&amp;'1 Spec. - 4. Annan modell'!M150,IF('1 Spec. - 4. Annan modell'!I150="Tjänst",'1 Spec. - 4. Annan modell'!H150&amp;" - "&amp;'1 Spec. - 4. Annan modell'!I150&amp;" - "&amp;'1 Spec. - 4. Annan modell'!K150,""))</f>
        <v/>
      </c>
      <c r="J196" s="382" t="str">
        <f t="array" ref="J196">IFERROR(INDEX($C$135:$C$200,SMALL(IF($C$135:$C$200&lt;&gt;"",ROW($C$135:$C$200)-ROW(I$135)+1),ROWS(J$135:J196))),"")</f>
        <v/>
      </c>
      <c r="L196" s="382" t="str">
        <f>'1 Spec. - 4. Annan modell'!B291</f>
        <v>Välj Vara eller Tjänst</v>
      </c>
      <c r="M196" s="382">
        <f t="shared" si="34"/>
        <v>17</v>
      </c>
      <c r="N196" s="382" t="str">
        <f t="shared" si="37"/>
        <v/>
      </c>
      <c r="O196" s="382" t="str">
        <f t="shared" si="38"/>
        <v/>
      </c>
      <c r="P196" s="382" t="str">
        <f t="shared" si="39"/>
        <v/>
      </c>
      <c r="Q196" s="382" t="str">
        <f t="shared" si="40"/>
        <v/>
      </c>
      <c r="R196" s="382" t="str">
        <f t="shared" si="41"/>
        <v/>
      </c>
      <c r="S196" s="382" t="str">
        <f t="shared" si="42"/>
        <v/>
      </c>
      <c r="T196" s="382" t="str">
        <f t="shared" si="43"/>
        <v/>
      </c>
      <c r="U196" s="382" t="str">
        <f t="shared" si="44"/>
        <v/>
      </c>
      <c r="V196" s="382" t="str">
        <f t="shared" si="45"/>
        <v/>
      </c>
      <c r="W196" s="382" t="str">
        <f t="shared" si="46"/>
        <v/>
      </c>
      <c r="X196" s="382" t="str">
        <f t="shared" si="47"/>
        <v/>
      </c>
      <c r="Y196" s="382" t="str">
        <f t="shared" si="48"/>
        <v/>
      </c>
    </row>
    <row r="197" spans="3:25" x14ac:dyDescent="0.25">
      <c r="C197" s="382" t="str">
        <f>IF(LEFT('1 Spec. - 4. Annan modell'!C151,4)="Vara",'1 Spec. - 4. Annan modell'!B151&amp;" - "&amp;'1 Spec. - 4. Annan modell'!C151&amp;" - "&amp;'1 Spec. - 4. Annan modell'!G151,IF('1 Spec. - 4. Annan modell'!C151="Tjänst",'1 Spec. - 4. Annan modell'!B151&amp;" - "&amp;'1 Spec. - 4. Annan modell'!C151&amp;" - "&amp;'1 Spec. - 4. Annan modell'!E151,""))</f>
        <v/>
      </c>
      <c r="D197" s="382" t="str">
        <f t="array" ref="D197">IFERROR(INDEX($C$135:$C$200,SMALL(IF($C$135:$C$200&lt;&gt;"",ROW($C$135:$C$200)-ROW(C$135)+1),ROWS(D$135:D197))),"")</f>
        <v/>
      </c>
      <c r="E197" s="382" t="str">
        <f>IF(LEFT('1 Spec. - 4. Annan modell'!E151,4)="Vara",'1 Spec. - 4. Annan modell'!D151&amp;" - "&amp;'1 Spec. - 4. Annan modell'!E151&amp;" - "&amp;'1 Spec. - 4. Annan modell'!I151,IF('1 Spec. - 4. Annan modell'!E151="Tjänst",'1 Spec. - 4. Annan modell'!D151&amp;" - "&amp;'1 Spec. - 4. Annan modell'!E151&amp;" - "&amp;'1 Spec. - 4. Annan modell'!G151,""))</f>
        <v/>
      </c>
      <c r="F197" s="382" t="str">
        <f t="array" ref="F197">IFERROR(INDEX($C$135:$C$200,SMALL(IF($C$135:$C$200&lt;&gt;"",ROW($C$135:$C$200)-ROW(E$135)+1),ROWS(F$135:F197))),"")</f>
        <v/>
      </c>
      <c r="G197" s="382" t="str">
        <f>IF(LEFT('1 Spec. - 4. Annan modell'!G151,4)="Vara",'1 Spec. - 4. Annan modell'!F151&amp;" - "&amp;'1 Spec. - 4. Annan modell'!G151&amp;" - "&amp;'1 Spec. - 4. Annan modell'!K151,IF('1 Spec. - 4. Annan modell'!G151="Tjänst",'1 Spec. - 4. Annan modell'!F151&amp;" - "&amp;'1 Spec. - 4. Annan modell'!G151&amp;" - "&amp;'1 Spec. - 4. Annan modell'!I151,""))</f>
        <v/>
      </c>
      <c r="H197" s="382" t="str">
        <f t="array" ref="H197">IFERROR(INDEX($C$135:$C$200,SMALL(IF($C$135:$C$200&lt;&gt;"",ROW($C$135:$C$200)-ROW(G$135)+1),ROWS(H$135:H197))),"")</f>
        <v/>
      </c>
      <c r="I197" s="382" t="str">
        <f>IF(LEFT('1 Spec. - 4. Annan modell'!I151,4)="Vara",'1 Spec. - 4. Annan modell'!H151&amp;" - "&amp;'1 Spec. - 4. Annan modell'!I151&amp;" - "&amp;'1 Spec. - 4. Annan modell'!M151,IF('1 Spec. - 4. Annan modell'!I151="Tjänst",'1 Spec. - 4. Annan modell'!H151&amp;" - "&amp;'1 Spec. - 4. Annan modell'!I151&amp;" - "&amp;'1 Spec. - 4. Annan modell'!K151,""))</f>
        <v/>
      </c>
      <c r="J197" s="382" t="str">
        <f t="array" ref="J197">IFERROR(INDEX($C$135:$C$200,SMALL(IF($C$135:$C$200&lt;&gt;"",ROW($C$135:$C$200)-ROW(I$135)+1),ROWS(J$135:J197))),"")</f>
        <v/>
      </c>
      <c r="L197" s="382" t="str">
        <f>'1 Spec. - 4. Annan modell'!B292</f>
        <v>Välj Vara eller Tjänst</v>
      </c>
      <c r="M197" s="382">
        <f t="shared" si="34"/>
        <v>17</v>
      </c>
      <c r="N197" s="382" t="str">
        <f t="shared" si="37"/>
        <v/>
      </c>
      <c r="O197" s="382" t="str">
        <f t="shared" si="38"/>
        <v/>
      </c>
      <c r="P197" s="382" t="str">
        <f t="shared" si="39"/>
        <v/>
      </c>
      <c r="Q197" s="382" t="str">
        <f t="shared" si="40"/>
        <v/>
      </c>
      <c r="R197" s="382" t="str">
        <f t="shared" si="41"/>
        <v/>
      </c>
      <c r="S197" s="382" t="str">
        <f t="shared" si="42"/>
        <v/>
      </c>
      <c r="T197" s="382" t="str">
        <f t="shared" si="43"/>
        <v/>
      </c>
      <c r="U197" s="382" t="str">
        <f t="shared" si="44"/>
        <v/>
      </c>
      <c r="V197" s="382" t="str">
        <f t="shared" si="45"/>
        <v/>
      </c>
      <c r="W197" s="382" t="str">
        <f t="shared" si="46"/>
        <v/>
      </c>
      <c r="X197" s="382" t="str">
        <f t="shared" si="47"/>
        <v/>
      </c>
      <c r="Y197" s="382" t="str">
        <f t="shared" si="48"/>
        <v/>
      </c>
    </row>
    <row r="198" spans="3:25" x14ac:dyDescent="0.25">
      <c r="C198" s="382" t="str">
        <f>IF(LEFT('1 Spec. - 4. Annan modell'!C152,4)="Vara",'1 Spec. - 4. Annan modell'!B152&amp;" - "&amp;'1 Spec. - 4. Annan modell'!C152&amp;" - "&amp;'1 Spec. - 4. Annan modell'!G152,IF('1 Spec. - 4. Annan modell'!C152="Tjänst",'1 Spec. - 4. Annan modell'!B152&amp;" - "&amp;'1 Spec. - 4. Annan modell'!C152&amp;" - "&amp;'1 Spec. - 4. Annan modell'!E152,""))</f>
        <v/>
      </c>
      <c r="D198" s="382" t="str">
        <f t="array" ref="D198">IFERROR(INDEX($C$135:$C$200,SMALL(IF($C$135:$C$200&lt;&gt;"",ROW($C$135:$C$200)-ROW(C$135)+1),ROWS(D$135:D198))),"")</f>
        <v/>
      </c>
      <c r="E198" s="382" t="str">
        <f>IF(LEFT('1 Spec. - 4. Annan modell'!E152,4)="Vara",'1 Spec. - 4. Annan modell'!D152&amp;" - "&amp;'1 Spec. - 4. Annan modell'!E152&amp;" - "&amp;'1 Spec. - 4. Annan modell'!I152,IF('1 Spec. - 4. Annan modell'!E152="Tjänst",'1 Spec. - 4. Annan modell'!D152&amp;" - "&amp;'1 Spec. - 4. Annan modell'!E152&amp;" - "&amp;'1 Spec. - 4. Annan modell'!G152,""))</f>
        <v/>
      </c>
      <c r="F198" s="382" t="str">
        <f t="array" ref="F198">IFERROR(INDEX($C$135:$C$200,SMALL(IF($C$135:$C$200&lt;&gt;"",ROW($C$135:$C$200)-ROW(E$135)+1),ROWS(F$135:F198))),"")</f>
        <v/>
      </c>
      <c r="G198" s="382" t="str">
        <f>IF(LEFT('1 Spec. - 4. Annan modell'!G152,4)="Vara",'1 Spec. - 4. Annan modell'!F152&amp;" - "&amp;'1 Spec. - 4. Annan modell'!G152&amp;" - "&amp;'1 Spec. - 4. Annan modell'!K152,IF('1 Spec. - 4. Annan modell'!G152="Tjänst",'1 Spec. - 4. Annan modell'!F152&amp;" - "&amp;'1 Spec. - 4. Annan modell'!G152&amp;" - "&amp;'1 Spec. - 4. Annan modell'!I152,""))</f>
        <v/>
      </c>
      <c r="H198" s="382" t="str">
        <f t="array" ref="H198">IFERROR(INDEX($C$135:$C$200,SMALL(IF($C$135:$C$200&lt;&gt;"",ROW($C$135:$C$200)-ROW(G$135)+1),ROWS(H$135:H198))),"")</f>
        <v/>
      </c>
      <c r="I198" s="382" t="str">
        <f>IF(LEFT('1 Spec. - 4. Annan modell'!I152,4)="Vara",'1 Spec. - 4. Annan modell'!H152&amp;" - "&amp;'1 Spec. - 4. Annan modell'!I152&amp;" - "&amp;'1 Spec. - 4. Annan modell'!M152,IF('1 Spec. - 4. Annan modell'!I152="Tjänst",'1 Spec. - 4. Annan modell'!H152&amp;" - "&amp;'1 Spec. - 4. Annan modell'!I152&amp;" - "&amp;'1 Spec. - 4. Annan modell'!K152,""))</f>
        <v/>
      </c>
      <c r="J198" s="382" t="str">
        <f t="array" ref="J198">IFERROR(INDEX($C$135:$C$200,SMALL(IF($C$135:$C$200&lt;&gt;"",ROW($C$135:$C$200)-ROW(I$135)+1),ROWS(J$135:J198))),"")</f>
        <v/>
      </c>
      <c r="L198" s="382" t="str">
        <f>'1 Spec. - 4. Annan modell'!B293</f>
        <v>Välj Vara eller Tjänst</v>
      </c>
      <c r="M198" s="382">
        <f t="shared" si="34"/>
        <v>17</v>
      </c>
      <c r="N198" s="382" t="str">
        <f t="shared" si="37"/>
        <v/>
      </c>
      <c r="O198" s="382" t="str">
        <f t="shared" si="38"/>
        <v/>
      </c>
      <c r="P198" s="382" t="str">
        <f t="shared" si="39"/>
        <v/>
      </c>
      <c r="Q198" s="382" t="str">
        <f t="shared" si="40"/>
        <v/>
      </c>
      <c r="R198" s="382" t="str">
        <f t="shared" si="41"/>
        <v/>
      </c>
      <c r="S198" s="382" t="str">
        <f t="shared" si="42"/>
        <v/>
      </c>
      <c r="T198" s="382" t="str">
        <f t="shared" si="43"/>
        <v/>
      </c>
      <c r="U198" s="382" t="str">
        <f t="shared" si="44"/>
        <v/>
      </c>
      <c r="V198" s="382" t="str">
        <f t="shared" si="45"/>
        <v/>
      </c>
      <c r="W198" s="382" t="str">
        <f t="shared" si="46"/>
        <v/>
      </c>
      <c r="X198" s="382" t="str">
        <f t="shared" si="47"/>
        <v/>
      </c>
      <c r="Y198" s="382" t="str">
        <f t="shared" si="48"/>
        <v/>
      </c>
    </row>
    <row r="199" spans="3:25" x14ac:dyDescent="0.25">
      <c r="C199" s="382" t="str">
        <f>IF(LEFT('1 Spec. - 4. Annan modell'!C153,4)="Vara",'1 Spec. - 4. Annan modell'!B153&amp;" - "&amp;'1 Spec. - 4. Annan modell'!C153&amp;" - "&amp;'1 Spec. - 4. Annan modell'!G153,IF('1 Spec. - 4. Annan modell'!C153="Tjänst",'1 Spec. - 4. Annan modell'!B153&amp;" - "&amp;'1 Spec. - 4. Annan modell'!C153&amp;" - "&amp;'1 Spec. - 4. Annan modell'!E153,""))</f>
        <v/>
      </c>
      <c r="D199" s="382" t="str">
        <f t="array" ref="D199">IFERROR(INDEX($C$135:$C$200,SMALL(IF($C$135:$C$200&lt;&gt;"",ROW($C$135:$C$200)-ROW(C$135)+1),ROWS(D$135:D199))),"")</f>
        <v/>
      </c>
      <c r="E199" s="382" t="str">
        <f>IF(LEFT('1 Spec. - 4. Annan modell'!E153,4)="Vara",'1 Spec. - 4. Annan modell'!D153&amp;" - "&amp;'1 Spec. - 4. Annan modell'!E153&amp;" - "&amp;'1 Spec. - 4. Annan modell'!I153,IF('1 Spec. - 4. Annan modell'!E153="Tjänst",'1 Spec. - 4. Annan modell'!D153&amp;" - "&amp;'1 Spec. - 4. Annan modell'!E153&amp;" - "&amp;'1 Spec. - 4. Annan modell'!G153,""))</f>
        <v/>
      </c>
      <c r="F199" s="382" t="str">
        <f t="array" ref="F199">IFERROR(INDEX($C$135:$C$200,SMALL(IF($C$135:$C$200&lt;&gt;"",ROW($C$135:$C$200)-ROW(E$135)+1),ROWS(F$135:F199))),"")</f>
        <v/>
      </c>
      <c r="G199" s="382" t="str">
        <f>IF(LEFT('1 Spec. - 4. Annan modell'!G153,4)="Vara",'1 Spec. - 4. Annan modell'!F153&amp;" - "&amp;'1 Spec. - 4. Annan modell'!G153&amp;" - "&amp;'1 Spec. - 4. Annan modell'!K153,IF('1 Spec. - 4. Annan modell'!G153="Tjänst",'1 Spec. - 4. Annan modell'!F153&amp;" - "&amp;'1 Spec. - 4. Annan modell'!G153&amp;" - "&amp;'1 Spec. - 4. Annan modell'!I153,""))</f>
        <v/>
      </c>
      <c r="H199" s="382" t="str">
        <f t="array" ref="H199">IFERROR(INDEX($C$135:$C$200,SMALL(IF($C$135:$C$200&lt;&gt;"",ROW($C$135:$C$200)-ROW(G$135)+1),ROWS(H$135:H199))),"")</f>
        <v/>
      </c>
      <c r="I199" s="382" t="str">
        <f>IF(LEFT('1 Spec. - 4. Annan modell'!I153,4)="Vara",'1 Spec. - 4. Annan modell'!H153&amp;" - "&amp;'1 Spec. - 4. Annan modell'!I153&amp;" - "&amp;'1 Spec. - 4. Annan modell'!M153,IF('1 Spec. - 4. Annan modell'!I153="Tjänst",'1 Spec. - 4. Annan modell'!H153&amp;" - "&amp;'1 Spec. - 4. Annan modell'!I153&amp;" - "&amp;'1 Spec. - 4. Annan modell'!K153,""))</f>
        <v/>
      </c>
      <c r="J199" s="382" t="str">
        <f t="array" ref="J199">IFERROR(INDEX($C$135:$C$200,SMALL(IF($C$135:$C$200&lt;&gt;"",ROW($C$135:$C$200)-ROW(I$135)+1),ROWS(J$135:J199))),"")</f>
        <v/>
      </c>
      <c r="L199" s="382" t="str">
        <f>'1 Spec. - 4. Annan modell'!B294</f>
        <v>Välj Vara eller Tjänst</v>
      </c>
      <c r="M199" s="382">
        <f t="shared" si="34"/>
        <v>17</v>
      </c>
      <c r="N199" s="382" t="str">
        <f t="shared" si="37"/>
        <v/>
      </c>
      <c r="O199" s="382" t="str">
        <f t="shared" si="38"/>
        <v/>
      </c>
      <c r="P199" s="382" t="str">
        <f t="shared" si="39"/>
        <v/>
      </c>
      <c r="Q199" s="382" t="str">
        <f t="shared" si="40"/>
        <v/>
      </c>
      <c r="R199" s="382" t="str">
        <f t="shared" si="41"/>
        <v/>
      </c>
      <c r="S199" s="382" t="str">
        <f t="shared" si="42"/>
        <v/>
      </c>
      <c r="T199" s="382" t="str">
        <f t="shared" si="43"/>
        <v/>
      </c>
      <c r="U199" s="382" t="str">
        <f t="shared" si="44"/>
        <v/>
      </c>
      <c r="V199" s="382" t="str">
        <f t="shared" si="45"/>
        <v/>
      </c>
      <c r="W199" s="382" t="str">
        <f t="shared" si="46"/>
        <v/>
      </c>
      <c r="X199" s="382" t="str">
        <f t="shared" si="47"/>
        <v/>
      </c>
      <c r="Y199" s="382" t="str">
        <f t="shared" si="48"/>
        <v/>
      </c>
    </row>
    <row r="200" spans="3:25" x14ac:dyDescent="0.25">
      <c r="C200" s="382" t="str">
        <f>IF(LEFT('1 Spec. - 4. Annan modell'!C154,4)="Vara",'1 Spec. - 4. Annan modell'!B154&amp;" - "&amp;'1 Spec. - 4. Annan modell'!C154&amp;" - "&amp;'1 Spec. - 4. Annan modell'!G154,IF('1 Spec. - 4. Annan modell'!C154="Tjänst",'1 Spec. - 4. Annan modell'!B154&amp;" - "&amp;'1 Spec. - 4. Annan modell'!C154&amp;" - "&amp;'1 Spec. - 4. Annan modell'!E154,""))</f>
        <v/>
      </c>
      <c r="D200" s="382" t="str">
        <f t="array" ref="D200">IFERROR(INDEX($C$135:$C$200,SMALL(IF($C$135:$C$200&lt;&gt;"",ROW($C$135:$C$200)-ROW(C$135)+1),ROWS(D$135:D200))),"")</f>
        <v/>
      </c>
      <c r="E200" s="382" t="str">
        <f>IF(LEFT('1 Spec. - 4. Annan modell'!E154,4)="Vara",'1 Spec. - 4. Annan modell'!D154&amp;" - "&amp;'1 Spec. - 4. Annan modell'!E154&amp;" - "&amp;'1 Spec. - 4. Annan modell'!I154,IF('1 Spec. - 4. Annan modell'!E154="Tjänst",'1 Spec. - 4. Annan modell'!D154&amp;" - "&amp;'1 Spec. - 4. Annan modell'!E154&amp;" - "&amp;'1 Spec. - 4. Annan modell'!G154,""))</f>
        <v/>
      </c>
      <c r="F200" s="382" t="str">
        <f t="array" ref="F200">IFERROR(INDEX($C$135:$C$200,SMALL(IF($C$135:$C$200&lt;&gt;"",ROW($C$135:$C$200)-ROW(E$135)+1),ROWS(F$135:F200))),"")</f>
        <v/>
      </c>
      <c r="G200" s="382" t="str">
        <f>IF(LEFT('1 Spec. - 4. Annan modell'!G154,4)="Vara",'1 Spec. - 4. Annan modell'!F154&amp;" - "&amp;'1 Spec. - 4. Annan modell'!G154&amp;" - "&amp;'1 Spec. - 4. Annan modell'!K154,IF('1 Spec. - 4. Annan modell'!G154="Tjänst",'1 Spec. - 4. Annan modell'!F154&amp;" - "&amp;'1 Spec. - 4. Annan modell'!G154&amp;" - "&amp;'1 Spec. - 4. Annan modell'!I154,""))</f>
        <v/>
      </c>
      <c r="H200" s="382" t="str">
        <f t="array" ref="H200">IFERROR(INDEX($C$135:$C$200,SMALL(IF($C$135:$C$200&lt;&gt;"",ROW($C$135:$C$200)-ROW(G$135)+1),ROWS(H$135:H200))),"")</f>
        <v/>
      </c>
      <c r="I200" s="382" t="str">
        <f>IF(LEFT('1 Spec. - 4. Annan modell'!I154,4)="Vara",'1 Spec. - 4. Annan modell'!H154&amp;" - "&amp;'1 Spec. - 4. Annan modell'!I154&amp;" - "&amp;'1 Spec. - 4. Annan modell'!M154,IF('1 Spec. - 4. Annan modell'!I154="Tjänst",'1 Spec. - 4. Annan modell'!H154&amp;" - "&amp;'1 Spec. - 4. Annan modell'!I154&amp;" - "&amp;'1 Spec. - 4. Annan modell'!K154,""))</f>
        <v/>
      </c>
      <c r="J200" s="382" t="str">
        <f t="array" ref="J200">IFERROR(INDEX($C$135:$C$200,SMALL(IF($C$135:$C$200&lt;&gt;"",ROW($C$135:$C$200)-ROW(I$135)+1),ROWS(J$135:J200))),"")</f>
        <v/>
      </c>
      <c r="L200" s="382" t="str">
        <f>'1 Spec. - 4. Annan modell'!B295</f>
        <v>Välj Vara eller Tjänst</v>
      </c>
      <c r="M200" s="382">
        <f t="shared" si="34"/>
        <v>17</v>
      </c>
      <c r="N200" s="382" t="str">
        <f t="shared" si="37"/>
        <v/>
      </c>
      <c r="O200" s="382" t="str">
        <f t="shared" si="38"/>
        <v/>
      </c>
      <c r="P200" s="382" t="str">
        <f t="shared" si="39"/>
        <v/>
      </c>
      <c r="Q200" s="382" t="str">
        <f t="shared" si="40"/>
        <v/>
      </c>
      <c r="R200" s="382" t="str">
        <f t="shared" si="41"/>
        <v/>
      </c>
      <c r="S200" s="382" t="str">
        <f t="shared" si="42"/>
        <v/>
      </c>
      <c r="T200" s="382" t="str">
        <f t="shared" si="43"/>
        <v/>
      </c>
      <c r="U200" s="382" t="str">
        <f t="shared" si="44"/>
        <v/>
      </c>
      <c r="V200" s="382" t="str">
        <f t="shared" si="45"/>
        <v/>
      </c>
      <c r="W200" s="382" t="str">
        <f t="shared" si="46"/>
        <v/>
      </c>
      <c r="X200" s="382" t="str">
        <f t="shared" si="47"/>
        <v/>
      </c>
      <c r="Y200" s="382" t="str">
        <f t="shared" si="48"/>
        <v/>
      </c>
    </row>
    <row r="202" spans="3:25" ht="13" x14ac:dyDescent="0.3">
      <c r="C202" s="41" t="s">
        <v>854</v>
      </c>
      <c r="D202" s="41" t="s">
        <v>855</v>
      </c>
      <c r="L202" s="41" t="s">
        <v>201</v>
      </c>
    </row>
    <row r="203" spans="3:25" x14ac:dyDescent="0.25">
      <c r="C203" s="382" t="s">
        <v>194</v>
      </c>
      <c r="D203" s="382" t="s">
        <v>194</v>
      </c>
      <c r="L203" s="382"/>
      <c r="M203" s="382"/>
      <c r="N203" s="382"/>
      <c r="O203" s="382"/>
      <c r="P203" s="382"/>
      <c r="Q203" s="382"/>
      <c r="R203" s="382"/>
      <c r="S203" s="382"/>
      <c r="T203" s="382"/>
      <c r="U203" s="382"/>
    </row>
    <row r="204" spans="3:25" x14ac:dyDescent="0.25">
      <c r="C204" s="382" t="str">
        <f t="shared" ref="C204:C235" si="50">IF(RIGHT(LEFT(C136,7),1)="T","",C136)</f>
        <v/>
      </c>
      <c r="D204" s="382" t="str">
        <f t="array" ref="D204">IFERROR(INDEX($C$203:$C$268,SMALL(IF($C$203:$C$268&lt;&gt;"",ROW($C$203:$C$268)-ROW(C$203)+1),ROWS(D$203:D204))),"")</f>
        <v/>
      </c>
      <c r="L204" s="382" t="str">
        <f>IF(RIGHT(LEFT('1 Spec. - 4. Annan modell'!B301,7),1)="T","",'1 Spec. - 4. Annan modell'!B301)</f>
        <v>Välj Vara</v>
      </c>
      <c r="M204" s="382">
        <f>IFERROR(IF(L204="","",FIND("Tjänst",L204)),0)</f>
        <v>0</v>
      </c>
      <c r="N204" s="382" t="str">
        <f t="shared" ref="N204:N235" si="51">IF($M204=0,$L$36,"")</f>
        <v>Varans egenskaper</v>
      </c>
      <c r="O204" s="382" t="str">
        <f t="shared" ref="O204:O235" si="52">IF($M204=0,$L$37,"")</f>
        <v>Varans hållbarhet</v>
      </c>
      <c r="P204" s="382" t="str">
        <f t="shared" ref="P204:P235" si="53">IF($M204=0,$L$38,"")</f>
        <v>Varans cirkularitet</v>
      </c>
      <c r="Q204" s="382" t="str">
        <f t="shared" ref="Q204:Q235" si="54">IF($M204=0,$L$39,"")</f>
        <v>Varans funktionalitet</v>
      </c>
      <c r="R204" s="382" t="str">
        <f t="shared" ref="R204:R235" si="55">IF($M204=0,$L$40,"")</f>
        <v>Varans estetiska utformning</v>
      </c>
      <c r="S204" s="382" t="str">
        <f t="shared" ref="S204:S235" si="56">IF($M204=0,$L$41,"")</f>
        <v>Varans anpassning till befintliga möbler och annan inredning</v>
      </c>
      <c r="T204" s="382" t="str">
        <f t="shared" ref="T204:T235" si="57">IF($M204=0,$L$42,"")</f>
        <v>Varans anpassning till lokalens utformning och funktionalitet</v>
      </c>
      <c r="U204" s="382" t="str">
        <f t="shared" ref="U204:U235" si="58">IF($M204=0,$L$43,"")</f>
        <v>Leveranstid</v>
      </c>
    </row>
    <row r="205" spans="3:25" x14ac:dyDescent="0.25">
      <c r="C205" s="382" t="str">
        <f t="shared" si="50"/>
        <v/>
      </c>
      <c r="D205" s="382" t="str">
        <f t="array" ref="D205">IFERROR(INDEX($C$203:$C$268,SMALL(IF($C$203:$C$268&lt;&gt;"",ROW($C$203:$C$268)-ROW(C$203)+1),ROWS(D$203:D205))),"")</f>
        <v/>
      </c>
      <c r="L205" s="382" t="str">
        <f>IF(RIGHT(LEFT('1 Spec. - 4. Annan modell'!B302,7),1)="T","",'1 Spec. - 4. Annan modell'!B302)</f>
        <v>Välj Vara</v>
      </c>
      <c r="M205" s="382">
        <f t="shared" ref="M205:M268" si="59">IFERROR(IF(L205="","",FIND("Tjänst",L205)),0)</f>
        <v>0</v>
      </c>
      <c r="N205" s="382" t="str">
        <f t="shared" si="51"/>
        <v>Varans egenskaper</v>
      </c>
      <c r="O205" s="382" t="str">
        <f t="shared" si="52"/>
        <v>Varans hållbarhet</v>
      </c>
      <c r="P205" s="382" t="str">
        <f t="shared" si="53"/>
        <v>Varans cirkularitet</v>
      </c>
      <c r="Q205" s="382" t="str">
        <f t="shared" si="54"/>
        <v>Varans funktionalitet</v>
      </c>
      <c r="R205" s="382" t="str">
        <f t="shared" si="55"/>
        <v>Varans estetiska utformning</v>
      </c>
      <c r="S205" s="382" t="str">
        <f t="shared" si="56"/>
        <v>Varans anpassning till befintliga möbler och annan inredning</v>
      </c>
      <c r="T205" s="382" t="str">
        <f t="shared" si="57"/>
        <v>Varans anpassning till lokalens utformning och funktionalitet</v>
      </c>
      <c r="U205" s="382" t="str">
        <f t="shared" si="58"/>
        <v>Leveranstid</v>
      </c>
    </row>
    <row r="206" spans="3:25" x14ac:dyDescent="0.25">
      <c r="C206" s="382" t="str">
        <f t="shared" si="50"/>
        <v/>
      </c>
      <c r="D206" s="382" t="str">
        <f t="array" ref="D206">IFERROR(INDEX($C$203:$C$268,SMALL(IF($C$203:$C$268&lt;&gt;"",ROW($C$203:$C$268)-ROW(C$203)+1),ROWS(D$203:D206))),"")</f>
        <v/>
      </c>
      <c r="L206" s="382" t="str">
        <f>IF(RIGHT(LEFT('1 Spec. - 4. Annan modell'!B303,7),1)="T","",'1 Spec. - 4. Annan modell'!B303)</f>
        <v>Välj Vara</v>
      </c>
      <c r="M206" s="382">
        <f t="shared" si="59"/>
        <v>0</v>
      </c>
      <c r="N206" s="382" t="str">
        <f t="shared" si="51"/>
        <v>Varans egenskaper</v>
      </c>
      <c r="O206" s="382" t="str">
        <f t="shared" si="52"/>
        <v>Varans hållbarhet</v>
      </c>
      <c r="P206" s="382" t="str">
        <f t="shared" si="53"/>
        <v>Varans cirkularitet</v>
      </c>
      <c r="Q206" s="382" t="str">
        <f t="shared" si="54"/>
        <v>Varans funktionalitet</v>
      </c>
      <c r="R206" s="382" t="str">
        <f t="shared" si="55"/>
        <v>Varans estetiska utformning</v>
      </c>
      <c r="S206" s="382" t="str">
        <f t="shared" si="56"/>
        <v>Varans anpassning till befintliga möbler och annan inredning</v>
      </c>
      <c r="T206" s="382" t="str">
        <f t="shared" si="57"/>
        <v>Varans anpassning till lokalens utformning och funktionalitet</v>
      </c>
      <c r="U206" s="382" t="str">
        <f t="shared" si="58"/>
        <v>Leveranstid</v>
      </c>
    </row>
    <row r="207" spans="3:25" x14ac:dyDescent="0.25">
      <c r="C207" s="382" t="str">
        <f t="shared" si="50"/>
        <v/>
      </c>
      <c r="D207" s="382" t="str">
        <f t="array" ref="D207">IFERROR(INDEX($C$203:$C$268,SMALL(IF($C$203:$C$268&lt;&gt;"",ROW($C$203:$C$268)-ROW(C$203)+1),ROWS(D$203:D207))),"")</f>
        <v/>
      </c>
      <c r="L207" s="382" t="str">
        <f>IF(RIGHT(LEFT('1 Spec. - 4. Annan modell'!B304,7),1)="T","",'1 Spec. - 4. Annan modell'!B304)</f>
        <v>Välj Vara</v>
      </c>
      <c r="M207" s="382">
        <f t="shared" si="59"/>
        <v>0</v>
      </c>
      <c r="N207" s="382" t="str">
        <f t="shared" si="51"/>
        <v>Varans egenskaper</v>
      </c>
      <c r="O207" s="382" t="str">
        <f t="shared" si="52"/>
        <v>Varans hållbarhet</v>
      </c>
      <c r="P207" s="382" t="str">
        <f t="shared" si="53"/>
        <v>Varans cirkularitet</v>
      </c>
      <c r="Q207" s="382" t="str">
        <f t="shared" si="54"/>
        <v>Varans funktionalitet</v>
      </c>
      <c r="R207" s="382" t="str">
        <f t="shared" si="55"/>
        <v>Varans estetiska utformning</v>
      </c>
      <c r="S207" s="382" t="str">
        <f t="shared" si="56"/>
        <v>Varans anpassning till befintliga möbler och annan inredning</v>
      </c>
      <c r="T207" s="382" t="str">
        <f t="shared" si="57"/>
        <v>Varans anpassning till lokalens utformning och funktionalitet</v>
      </c>
      <c r="U207" s="382" t="str">
        <f t="shared" si="58"/>
        <v>Leveranstid</v>
      </c>
    </row>
    <row r="208" spans="3:25" x14ac:dyDescent="0.25">
      <c r="C208" s="382" t="str">
        <f t="shared" si="50"/>
        <v/>
      </c>
      <c r="D208" s="382" t="str">
        <f t="array" ref="D208">IFERROR(INDEX($C$203:$C$268,SMALL(IF($C$203:$C$268&lt;&gt;"",ROW($C$203:$C$268)-ROW(C$203)+1),ROWS(D$203:D208))),"")</f>
        <v/>
      </c>
      <c r="L208" s="382" t="str">
        <f>IF(RIGHT(LEFT('1 Spec. - 4. Annan modell'!B305,7),1)="T","",'1 Spec. - 4. Annan modell'!B305)</f>
        <v>Välj Vara</v>
      </c>
      <c r="M208" s="382">
        <f t="shared" si="59"/>
        <v>0</v>
      </c>
      <c r="N208" s="382" t="str">
        <f t="shared" si="51"/>
        <v>Varans egenskaper</v>
      </c>
      <c r="O208" s="382" t="str">
        <f t="shared" si="52"/>
        <v>Varans hållbarhet</v>
      </c>
      <c r="P208" s="382" t="str">
        <f t="shared" si="53"/>
        <v>Varans cirkularitet</v>
      </c>
      <c r="Q208" s="382" t="str">
        <f t="shared" si="54"/>
        <v>Varans funktionalitet</v>
      </c>
      <c r="R208" s="382" t="str">
        <f t="shared" si="55"/>
        <v>Varans estetiska utformning</v>
      </c>
      <c r="S208" s="382" t="str">
        <f t="shared" si="56"/>
        <v>Varans anpassning till befintliga möbler och annan inredning</v>
      </c>
      <c r="T208" s="382" t="str">
        <f t="shared" si="57"/>
        <v>Varans anpassning till lokalens utformning och funktionalitet</v>
      </c>
      <c r="U208" s="382" t="str">
        <f t="shared" si="58"/>
        <v>Leveranstid</v>
      </c>
    </row>
    <row r="209" spans="3:21" x14ac:dyDescent="0.25">
      <c r="C209" s="382" t="str">
        <f t="shared" si="50"/>
        <v/>
      </c>
      <c r="D209" s="382" t="str">
        <f t="array" ref="D209">IFERROR(INDEX($C$203:$C$268,SMALL(IF($C$203:$C$268&lt;&gt;"",ROW($C$203:$C$268)-ROW(C$203)+1),ROWS(D$203:D209))),"")</f>
        <v/>
      </c>
      <c r="L209" s="382" t="str">
        <f>IF(RIGHT(LEFT('1 Spec. - 4. Annan modell'!B331,7),1)="T","",'1 Spec. - 4. Annan modell'!B331)</f>
        <v>Välj Vara</v>
      </c>
      <c r="M209" s="382">
        <f t="shared" si="59"/>
        <v>0</v>
      </c>
      <c r="N209" s="382" t="str">
        <f t="shared" si="51"/>
        <v>Varans egenskaper</v>
      </c>
      <c r="O209" s="382" t="str">
        <f t="shared" si="52"/>
        <v>Varans hållbarhet</v>
      </c>
      <c r="P209" s="382" t="str">
        <f t="shared" si="53"/>
        <v>Varans cirkularitet</v>
      </c>
      <c r="Q209" s="382" t="str">
        <f t="shared" si="54"/>
        <v>Varans funktionalitet</v>
      </c>
      <c r="R209" s="382" t="str">
        <f t="shared" si="55"/>
        <v>Varans estetiska utformning</v>
      </c>
      <c r="S209" s="382" t="str">
        <f t="shared" si="56"/>
        <v>Varans anpassning till befintliga möbler och annan inredning</v>
      </c>
      <c r="T209" s="382" t="str">
        <f t="shared" si="57"/>
        <v>Varans anpassning till lokalens utformning och funktionalitet</v>
      </c>
      <c r="U209" s="382" t="str">
        <f t="shared" si="58"/>
        <v>Leveranstid</v>
      </c>
    </row>
    <row r="210" spans="3:21" x14ac:dyDescent="0.25">
      <c r="C210" s="382" t="str">
        <f t="shared" si="50"/>
        <v/>
      </c>
      <c r="D210" s="382" t="str">
        <f t="array" ref="D210">IFERROR(INDEX($C$203:$C$268,SMALL(IF($C$203:$C$268&lt;&gt;"",ROW($C$203:$C$268)-ROW(C$203)+1),ROWS(D$203:D210))),"")</f>
        <v/>
      </c>
      <c r="L210" s="382" t="str">
        <f>IF(RIGHT(LEFT('1 Spec. - 4. Annan modell'!B332,7),1)="T","",'1 Spec. - 4. Annan modell'!B332)</f>
        <v>Välj Vara</v>
      </c>
      <c r="M210" s="382">
        <f t="shared" si="59"/>
        <v>0</v>
      </c>
      <c r="N210" s="382" t="str">
        <f t="shared" si="51"/>
        <v>Varans egenskaper</v>
      </c>
      <c r="O210" s="382" t="str">
        <f t="shared" si="52"/>
        <v>Varans hållbarhet</v>
      </c>
      <c r="P210" s="382" t="str">
        <f t="shared" si="53"/>
        <v>Varans cirkularitet</v>
      </c>
      <c r="Q210" s="382" t="str">
        <f t="shared" si="54"/>
        <v>Varans funktionalitet</v>
      </c>
      <c r="R210" s="382" t="str">
        <f t="shared" si="55"/>
        <v>Varans estetiska utformning</v>
      </c>
      <c r="S210" s="382" t="str">
        <f t="shared" si="56"/>
        <v>Varans anpassning till befintliga möbler och annan inredning</v>
      </c>
      <c r="T210" s="382" t="str">
        <f t="shared" si="57"/>
        <v>Varans anpassning till lokalens utformning och funktionalitet</v>
      </c>
      <c r="U210" s="382" t="str">
        <f t="shared" si="58"/>
        <v>Leveranstid</v>
      </c>
    </row>
    <row r="211" spans="3:21" x14ac:dyDescent="0.25">
      <c r="C211" s="382" t="str">
        <f t="shared" si="50"/>
        <v/>
      </c>
      <c r="D211" s="382" t="str">
        <f t="array" ref="D211">IFERROR(INDEX($C$203:$C$268,SMALL(IF($C$203:$C$268&lt;&gt;"",ROW($C$203:$C$268)-ROW(C$203)+1),ROWS(D$203:D211))),"")</f>
        <v/>
      </c>
      <c r="L211" s="382" t="str">
        <f>IF(RIGHT(LEFT('1 Spec. - 4. Annan modell'!B333,7),1)="T","",'1 Spec. - 4. Annan modell'!B333)</f>
        <v>Välj Vara</v>
      </c>
      <c r="M211" s="382">
        <f t="shared" si="59"/>
        <v>0</v>
      </c>
      <c r="N211" s="382" t="str">
        <f t="shared" si="51"/>
        <v>Varans egenskaper</v>
      </c>
      <c r="O211" s="382" t="str">
        <f t="shared" si="52"/>
        <v>Varans hållbarhet</v>
      </c>
      <c r="P211" s="382" t="str">
        <f t="shared" si="53"/>
        <v>Varans cirkularitet</v>
      </c>
      <c r="Q211" s="382" t="str">
        <f t="shared" si="54"/>
        <v>Varans funktionalitet</v>
      </c>
      <c r="R211" s="382" t="str">
        <f t="shared" si="55"/>
        <v>Varans estetiska utformning</v>
      </c>
      <c r="S211" s="382" t="str">
        <f t="shared" si="56"/>
        <v>Varans anpassning till befintliga möbler och annan inredning</v>
      </c>
      <c r="T211" s="382" t="str">
        <f t="shared" si="57"/>
        <v>Varans anpassning till lokalens utformning och funktionalitet</v>
      </c>
      <c r="U211" s="382" t="str">
        <f t="shared" si="58"/>
        <v>Leveranstid</v>
      </c>
    </row>
    <row r="212" spans="3:21" x14ac:dyDescent="0.25">
      <c r="C212" s="382" t="str">
        <f t="shared" si="50"/>
        <v/>
      </c>
      <c r="D212" s="382" t="str">
        <f t="array" ref="D212">IFERROR(INDEX($C$203:$C$268,SMALL(IF($C$203:$C$268&lt;&gt;"",ROW($C$203:$C$268)-ROW(C$203)+1),ROWS(D$203:D212))),"")</f>
        <v/>
      </c>
      <c r="L212" s="382" t="str">
        <f>IF(RIGHT(LEFT('1 Spec. - 4. Annan modell'!B334,7),1)="T","",'1 Spec. - 4. Annan modell'!B334)</f>
        <v>Välj Vara</v>
      </c>
      <c r="M212" s="382">
        <f t="shared" si="59"/>
        <v>0</v>
      </c>
      <c r="N212" s="382" t="str">
        <f t="shared" si="51"/>
        <v>Varans egenskaper</v>
      </c>
      <c r="O212" s="382" t="str">
        <f t="shared" si="52"/>
        <v>Varans hållbarhet</v>
      </c>
      <c r="P212" s="382" t="str">
        <f t="shared" si="53"/>
        <v>Varans cirkularitet</v>
      </c>
      <c r="Q212" s="382" t="str">
        <f t="shared" si="54"/>
        <v>Varans funktionalitet</v>
      </c>
      <c r="R212" s="382" t="str">
        <f t="shared" si="55"/>
        <v>Varans estetiska utformning</v>
      </c>
      <c r="S212" s="382" t="str">
        <f t="shared" si="56"/>
        <v>Varans anpassning till befintliga möbler och annan inredning</v>
      </c>
      <c r="T212" s="382" t="str">
        <f t="shared" si="57"/>
        <v>Varans anpassning till lokalens utformning och funktionalitet</v>
      </c>
      <c r="U212" s="382" t="str">
        <f t="shared" si="58"/>
        <v>Leveranstid</v>
      </c>
    </row>
    <row r="213" spans="3:21" x14ac:dyDescent="0.25">
      <c r="C213" s="382" t="str">
        <f t="shared" si="50"/>
        <v/>
      </c>
      <c r="D213" s="382" t="str">
        <f t="array" ref="D213">IFERROR(INDEX($C$203:$C$268,SMALL(IF($C$203:$C$268&lt;&gt;"",ROW($C$203:$C$268)-ROW(C$203)+1),ROWS(D$203:D213))),"")</f>
        <v/>
      </c>
      <c r="L213" s="382" t="str">
        <f>IF(RIGHT(LEFT('1 Spec. - 4. Annan modell'!B335,7),1)="T","",'1 Spec. - 4. Annan modell'!B335)</f>
        <v>Välj Vara</v>
      </c>
      <c r="M213" s="382">
        <f t="shared" si="59"/>
        <v>0</v>
      </c>
      <c r="N213" s="382" t="str">
        <f t="shared" si="51"/>
        <v>Varans egenskaper</v>
      </c>
      <c r="O213" s="382" t="str">
        <f t="shared" si="52"/>
        <v>Varans hållbarhet</v>
      </c>
      <c r="P213" s="382" t="str">
        <f t="shared" si="53"/>
        <v>Varans cirkularitet</v>
      </c>
      <c r="Q213" s="382" t="str">
        <f t="shared" si="54"/>
        <v>Varans funktionalitet</v>
      </c>
      <c r="R213" s="382" t="str">
        <f t="shared" si="55"/>
        <v>Varans estetiska utformning</v>
      </c>
      <c r="S213" s="382" t="str">
        <f t="shared" si="56"/>
        <v>Varans anpassning till befintliga möbler och annan inredning</v>
      </c>
      <c r="T213" s="382" t="str">
        <f t="shared" si="57"/>
        <v>Varans anpassning till lokalens utformning och funktionalitet</v>
      </c>
      <c r="U213" s="382" t="str">
        <f t="shared" si="58"/>
        <v>Leveranstid</v>
      </c>
    </row>
    <row r="214" spans="3:21" x14ac:dyDescent="0.25">
      <c r="C214" s="382" t="str">
        <f t="shared" si="50"/>
        <v/>
      </c>
      <c r="D214" s="382" t="str">
        <f t="array" ref="D214">IFERROR(INDEX($C$203:$C$268,SMALL(IF($C$203:$C$268&lt;&gt;"",ROW($C$203:$C$268)-ROW(C$203)+1),ROWS(D$203:D214))),"")</f>
        <v/>
      </c>
      <c r="L214" s="382" t="str">
        <f>IF(RIGHT(LEFT('1 Spec. - 4. Annan modell'!B336,7),1)="T","",'1 Spec. - 4. Annan modell'!B336)</f>
        <v>Välj Vara</v>
      </c>
      <c r="M214" s="382">
        <f t="shared" si="59"/>
        <v>0</v>
      </c>
      <c r="N214" s="382" t="str">
        <f t="shared" si="51"/>
        <v>Varans egenskaper</v>
      </c>
      <c r="O214" s="382" t="str">
        <f t="shared" si="52"/>
        <v>Varans hållbarhet</v>
      </c>
      <c r="P214" s="382" t="str">
        <f t="shared" si="53"/>
        <v>Varans cirkularitet</v>
      </c>
      <c r="Q214" s="382" t="str">
        <f t="shared" si="54"/>
        <v>Varans funktionalitet</v>
      </c>
      <c r="R214" s="382" t="str">
        <f t="shared" si="55"/>
        <v>Varans estetiska utformning</v>
      </c>
      <c r="S214" s="382" t="str">
        <f t="shared" si="56"/>
        <v>Varans anpassning till befintliga möbler och annan inredning</v>
      </c>
      <c r="T214" s="382" t="str">
        <f t="shared" si="57"/>
        <v>Varans anpassning till lokalens utformning och funktionalitet</v>
      </c>
      <c r="U214" s="382" t="str">
        <f t="shared" si="58"/>
        <v>Leveranstid</v>
      </c>
    </row>
    <row r="215" spans="3:21" x14ac:dyDescent="0.25">
      <c r="C215" s="382" t="str">
        <f t="shared" si="50"/>
        <v/>
      </c>
      <c r="D215" s="382" t="str">
        <f t="array" ref="D215">IFERROR(INDEX($C$203:$C$268,SMALL(IF($C$203:$C$268&lt;&gt;"",ROW($C$203:$C$268)-ROW(C$203)+1),ROWS(D$203:D215))),"")</f>
        <v/>
      </c>
      <c r="L215" s="382" t="str">
        <f>IF(RIGHT(LEFT('1 Spec. - 4. Annan modell'!B337,7),1)="T","",'1 Spec. - 4. Annan modell'!B337)</f>
        <v>Välj Vara</v>
      </c>
      <c r="M215" s="382">
        <f t="shared" si="59"/>
        <v>0</v>
      </c>
      <c r="N215" s="382" t="str">
        <f t="shared" si="51"/>
        <v>Varans egenskaper</v>
      </c>
      <c r="O215" s="382" t="str">
        <f t="shared" si="52"/>
        <v>Varans hållbarhet</v>
      </c>
      <c r="P215" s="382" t="str">
        <f t="shared" si="53"/>
        <v>Varans cirkularitet</v>
      </c>
      <c r="Q215" s="382" t="str">
        <f t="shared" si="54"/>
        <v>Varans funktionalitet</v>
      </c>
      <c r="R215" s="382" t="str">
        <f t="shared" si="55"/>
        <v>Varans estetiska utformning</v>
      </c>
      <c r="S215" s="382" t="str">
        <f t="shared" si="56"/>
        <v>Varans anpassning till befintliga möbler och annan inredning</v>
      </c>
      <c r="T215" s="382" t="str">
        <f t="shared" si="57"/>
        <v>Varans anpassning till lokalens utformning och funktionalitet</v>
      </c>
      <c r="U215" s="382" t="str">
        <f t="shared" si="58"/>
        <v>Leveranstid</v>
      </c>
    </row>
    <row r="216" spans="3:21" x14ac:dyDescent="0.25">
      <c r="C216" s="382" t="str">
        <f t="shared" si="50"/>
        <v/>
      </c>
      <c r="D216" s="382" t="str">
        <f t="array" ref="D216">IFERROR(INDEX($C$203:$C$268,SMALL(IF($C$203:$C$268&lt;&gt;"",ROW($C$203:$C$268)-ROW(C$203)+1),ROWS(D$203:D216))),"")</f>
        <v/>
      </c>
      <c r="L216" s="382" t="str">
        <f>IF(RIGHT(LEFT('1 Spec. - 4. Annan modell'!B338,7),1)="T","",'1 Spec. - 4. Annan modell'!B338)</f>
        <v>Välj Vara</v>
      </c>
      <c r="M216" s="382">
        <f t="shared" si="59"/>
        <v>0</v>
      </c>
      <c r="N216" s="382" t="str">
        <f t="shared" si="51"/>
        <v>Varans egenskaper</v>
      </c>
      <c r="O216" s="382" t="str">
        <f t="shared" si="52"/>
        <v>Varans hållbarhet</v>
      </c>
      <c r="P216" s="382" t="str">
        <f t="shared" si="53"/>
        <v>Varans cirkularitet</v>
      </c>
      <c r="Q216" s="382" t="str">
        <f t="shared" si="54"/>
        <v>Varans funktionalitet</v>
      </c>
      <c r="R216" s="382" t="str">
        <f t="shared" si="55"/>
        <v>Varans estetiska utformning</v>
      </c>
      <c r="S216" s="382" t="str">
        <f t="shared" si="56"/>
        <v>Varans anpassning till befintliga möbler och annan inredning</v>
      </c>
      <c r="T216" s="382" t="str">
        <f t="shared" si="57"/>
        <v>Varans anpassning till lokalens utformning och funktionalitet</v>
      </c>
      <c r="U216" s="382" t="str">
        <f t="shared" si="58"/>
        <v>Leveranstid</v>
      </c>
    </row>
    <row r="217" spans="3:21" x14ac:dyDescent="0.25">
      <c r="C217" s="382" t="str">
        <f t="shared" si="50"/>
        <v/>
      </c>
      <c r="D217" s="382" t="str">
        <f t="array" ref="D217">IFERROR(INDEX($C$203:$C$268,SMALL(IF($C$203:$C$268&lt;&gt;"",ROW($C$203:$C$268)-ROW(C$203)+1),ROWS(D$203:D217))),"")</f>
        <v/>
      </c>
      <c r="L217" s="382" t="str">
        <f>IF(RIGHT(LEFT('1 Spec. - 4. Annan modell'!B339,7),1)="T","",'1 Spec. - 4. Annan modell'!B339)</f>
        <v>Välj Vara</v>
      </c>
      <c r="M217" s="382">
        <f t="shared" ref="M217:M261" si="60">IFERROR(IF(L217="","",FIND("Tjänst",L217)),0)</f>
        <v>0</v>
      </c>
      <c r="N217" s="382" t="str">
        <f t="shared" si="51"/>
        <v>Varans egenskaper</v>
      </c>
      <c r="O217" s="382" t="str">
        <f t="shared" si="52"/>
        <v>Varans hållbarhet</v>
      </c>
      <c r="P217" s="382" t="str">
        <f t="shared" si="53"/>
        <v>Varans cirkularitet</v>
      </c>
      <c r="Q217" s="382" t="str">
        <f t="shared" si="54"/>
        <v>Varans funktionalitet</v>
      </c>
      <c r="R217" s="382" t="str">
        <f t="shared" si="55"/>
        <v>Varans estetiska utformning</v>
      </c>
      <c r="S217" s="382" t="str">
        <f t="shared" si="56"/>
        <v>Varans anpassning till befintliga möbler och annan inredning</v>
      </c>
      <c r="T217" s="382" t="str">
        <f t="shared" si="57"/>
        <v>Varans anpassning till lokalens utformning och funktionalitet</v>
      </c>
      <c r="U217" s="382" t="str">
        <f t="shared" si="58"/>
        <v>Leveranstid</v>
      </c>
    </row>
    <row r="218" spans="3:21" x14ac:dyDescent="0.25">
      <c r="C218" s="382" t="str">
        <f t="shared" si="50"/>
        <v/>
      </c>
      <c r="D218" s="382" t="str">
        <f t="array" ref="D218">IFERROR(INDEX($C$203:$C$268,SMALL(IF($C$203:$C$268&lt;&gt;"",ROW($C$203:$C$268)-ROW(C$203)+1),ROWS(D$203:D218))),"")</f>
        <v/>
      </c>
      <c r="L218" s="382" t="str">
        <f>IF(RIGHT(LEFT('1 Spec. - 4. Annan modell'!B340,7),1)="T","",'1 Spec. - 4. Annan modell'!B340)</f>
        <v>Välj Vara</v>
      </c>
      <c r="M218" s="382">
        <f t="shared" si="60"/>
        <v>0</v>
      </c>
      <c r="N218" s="382" t="str">
        <f t="shared" si="51"/>
        <v>Varans egenskaper</v>
      </c>
      <c r="O218" s="382" t="str">
        <f t="shared" si="52"/>
        <v>Varans hållbarhet</v>
      </c>
      <c r="P218" s="382" t="str">
        <f t="shared" si="53"/>
        <v>Varans cirkularitet</v>
      </c>
      <c r="Q218" s="382" t="str">
        <f t="shared" si="54"/>
        <v>Varans funktionalitet</v>
      </c>
      <c r="R218" s="382" t="str">
        <f t="shared" si="55"/>
        <v>Varans estetiska utformning</v>
      </c>
      <c r="S218" s="382" t="str">
        <f t="shared" si="56"/>
        <v>Varans anpassning till befintliga möbler och annan inredning</v>
      </c>
      <c r="T218" s="382" t="str">
        <f t="shared" si="57"/>
        <v>Varans anpassning till lokalens utformning och funktionalitet</v>
      </c>
      <c r="U218" s="382" t="str">
        <f t="shared" si="58"/>
        <v>Leveranstid</v>
      </c>
    </row>
    <row r="219" spans="3:21" x14ac:dyDescent="0.25">
      <c r="C219" s="382" t="str">
        <f t="shared" si="50"/>
        <v/>
      </c>
      <c r="D219" s="382" t="str">
        <f t="array" ref="D219">IFERROR(INDEX($C$203:$C$268,SMALL(IF($C$203:$C$268&lt;&gt;"",ROW($C$203:$C$268)-ROW(C$203)+1),ROWS(D$203:D219))),"")</f>
        <v/>
      </c>
      <c r="L219" s="382" t="str">
        <f>IF(RIGHT(LEFT('1 Spec. - 4. Annan modell'!B341,7),1)="T","",'1 Spec. - 4. Annan modell'!B341)</f>
        <v>Välj Vara</v>
      </c>
      <c r="M219" s="382">
        <f t="shared" si="60"/>
        <v>0</v>
      </c>
      <c r="N219" s="382" t="str">
        <f t="shared" si="51"/>
        <v>Varans egenskaper</v>
      </c>
      <c r="O219" s="382" t="str">
        <f t="shared" si="52"/>
        <v>Varans hållbarhet</v>
      </c>
      <c r="P219" s="382" t="str">
        <f t="shared" si="53"/>
        <v>Varans cirkularitet</v>
      </c>
      <c r="Q219" s="382" t="str">
        <f t="shared" si="54"/>
        <v>Varans funktionalitet</v>
      </c>
      <c r="R219" s="382" t="str">
        <f t="shared" si="55"/>
        <v>Varans estetiska utformning</v>
      </c>
      <c r="S219" s="382" t="str">
        <f t="shared" si="56"/>
        <v>Varans anpassning till befintliga möbler och annan inredning</v>
      </c>
      <c r="T219" s="382" t="str">
        <f t="shared" si="57"/>
        <v>Varans anpassning till lokalens utformning och funktionalitet</v>
      </c>
      <c r="U219" s="382" t="str">
        <f t="shared" si="58"/>
        <v>Leveranstid</v>
      </c>
    </row>
    <row r="220" spans="3:21" x14ac:dyDescent="0.25">
      <c r="C220" s="382" t="str">
        <f t="shared" si="50"/>
        <v/>
      </c>
      <c r="D220" s="382" t="str">
        <f t="array" ref="D220">IFERROR(INDEX($C$203:$C$268,SMALL(IF($C$203:$C$268&lt;&gt;"",ROW($C$203:$C$268)-ROW(C$203)+1),ROWS(D$203:D220))),"")</f>
        <v/>
      </c>
      <c r="L220" s="382" t="str">
        <f>IF(RIGHT(LEFT('1 Spec. - 4. Annan modell'!B342,7),1)="T","",'1 Spec. - 4. Annan modell'!B342)</f>
        <v>Välj Vara</v>
      </c>
      <c r="M220" s="382">
        <f t="shared" si="60"/>
        <v>0</v>
      </c>
      <c r="N220" s="382" t="str">
        <f t="shared" si="51"/>
        <v>Varans egenskaper</v>
      </c>
      <c r="O220" s="382" t="str">
        <f t="shared" si="52"/>
        <v>Varans hållbarhet</v>
      </c>
      <c r="P220" s="382" t="str">
        <f t="shared" si="53"/>
        <v>Varans cirkularitet</v>
      </c>
      <c r="Q220" s="382" t="str">
        <f t="shared" si="54"/>
        <v>Varans funktionalitet</v>
      </c>
      <c r="R220" s="382" t="str">
        <f t="shared" si="55"/>
        <v>Varans estetiska utformning</v>
      </c>
      <c r="S220" s="382" t="str">
        <f t="shared" si="56"/>
        <v>Varans anpassning till befintliga möbler och annan inredning</v>
      </c>
      <c r="T220" s="382" t="str">
        <f t="shared" si="57"/>
        <v>Varans anpassning till lokalens utformning och funktionalitet</v>
      </c>
      <c r="U220" s="382" t="str">
        <f t="shared" si="58"/>
        <v>Leveranstid</v>
      </c>
    </row>
    <row r="221" spans="3:21" x14ac:dyDescent="0.25">
      <c r="C221" s="382" t="str">
        <f t="shared" si="50"/>
        <v/>
      </c>
      <c r="D221" s="382" t="str">
        <f t="array" ref="D221">IFERROR(INDEX($C$203:$C$268,SMALL(IF($C$203:$C$268&lt;&gt;"",ROW($C$203:$C$268)-ROW(C$203)+1),ROWS(D$203:D221))),"")</f>
        <v/>
      </c>
      <c r="L221" s="382" t="str">
        <f>IF(RIGHT(LEFT('1 Spec. - 4. Annan modell'!B343,7),1)="T","",'1 Spec. - 4. Annan modell'!B343)</f>
        <v>Välj Vara</v>
      </c>
      <c r="M221" s="382">
        <f t="shared" si="60"/>
        <v>0</v>
      </c>
      <c r="N221" s="382" t="str">
        <f t="shared" si="51"/>
        <v>Varans egenskaper</v>
      </c>
      <c r="O221" s="382" t="str">
        <f t="shared" si="52"/>
        <v>Varans hållbarhet</v>
      </c>
      <c r="P221" s="382" t="str">
        <f t="shared" si="53"/>
        <v>Varans cirkularitet</v>
      </c>
      <c r="Q221" s="382" t="str">
        <f t="shared" si="54"/>
        <v>Varans funktionalitet</v>
      </c>
      <c r="R221" s="382" t="str">
        <f t="shared" si="55"/>
        <v>Varans estetiska utformning</v>
      </c>
      <c r="S221" s="382" t="str">
        <f t="shared" si="56"/>
        <v>Varans anpassning till befintliga möbler och annan inredning</v>
      </c>
      <c r="T221" s="382" t="str">
        <f t="shared" si="57"/>
        <v>Varans anpassning till lokalens utformning och funktionalitet</v>
      </c>
      <c r="U221" s="382" t="str">
        <f t="shared" si="58"/>
        <v>Leveranstid</v>
      </c>
    </row>
    <row r="222" spans="3:21" x14ac:dyDescent="0.25">
      <c r="C222" s="382" t="str">
        <f t="shared" si="50"/>
        <v/>
      </c>
      <c r="D222" s="382" t="str">
        <f t="array" ref="D222">IFERROR(INDEX($C$203:$C$268,SMALL(IF($C$203:$C$268&lt;&gt;"",ROW($C$203:$C$268)-ROW(C$203)+1),ROWS(D$203:D222))),"")</f>
        <v/>
      </c>
      <c r="L222" s="382" t="str">
        <f>IF(RIGHT(LEFT('1 Spec. - 4. Annan modell'!B344,7),1)="T","",'1 Spec. - 4. Annan modell'!B344)</f>
        <v>Välj Vara</v>
      </c>
      <c r="M222" s="382">
        <f t="shared" si="60"/>
        <v>0</v>
      </c>
      <c r="N222" s="382" t="str">
        <f t="shared" si="51"/>
        <v>Varans egenskaper</v>
      </c>
      <c r="O222" s="382" t="str">
        <f t="shared" si="52"/>
        <v>Varans hållbarhet</v>
      </c>
      <c r="P222" s="382" t="str">
        <f t="shared" si="53"/>
        <v>Varans cirkularitet</v>
      </c>
      <c r="Q222" s="382" t="str">
        <f t="shared" si="54"/>
        <v>Varans funktionalitet</v>
      </c>
      <c r="R222" s="382" t="str">
        <f t="shared" si="55"/>
        <v>Varans estetiska utformning</v>
      </c>
      <c r="S222" s="382" t="str">
        <f t="shared" si="56"/>
        <v>Varans anpassning till befintliga möbler och annan inredning</v>
      </c>
      <c r="T222" s="382" t="str">
        <f t="shared" si="57"/>
        <v>Varans anpassning till lokalens utformning och funktionalitet</v>
      </c>
      <c r="U222" s="382" t="str">
        <f t="shared" si="58"/>
        <v>Leveranstid</v>
      </c>
    </row>
    <row r="223" spans="3:21" x14ac:dyDescent="0.25">
      <c r="C223" s="382" t="str">
        <f t="shared" si="50"/>
        <v/>
      </c>
      <c r="D223" s="382" t="str">
        <f t="array" ref="D223">IFERROR(INDEX($C$203:$C$268,SMALL(IF($C$203:$C$268&lt;&gt;"",ROW($C$203:$C$268)-ROW(C$203)+1),ROWS(D$203:D223))),"")</f>
        <v/>
      </c>
      <c r="L223" s="382" t="str">
        <f>IF(RIGHT(LEFT('1 Spec. - 4. Annan modell'!B345,7),1)="T","",'1 Spec. - 4. Annan modell'!B345)</f>
        <v>Välj Vara</v>
      </c>
      <c r="M223" s="382">
        <f t="shared" si="60"/>
        <v>0</v>
      </c>
      <c r="N223" s="382" t="str">
        <f t="shared" si="51"/>
        <v>Varans egenskaper</v>
      </c>
      <c r="O223" s="382" t="str">
        <f t="shared" si="52"/>
        <v>Varans hållbarhet</v>
      </c>
      <c r="P223" s="382" t="str">
        <f t="shared" si="53"/>
        <v>Varans cirkularitet</v>
      </c>
      <c r="Q223" s="382" t="str">
        <f t="shared" si="54"/>
        <v>Varans funktionalitet</v>
      </c>
      <c r="R223" s="382" t="str">
        <f t="shared" si="55"/>
        <v>Varans estetiska utformning</v>
      </c>
      <c r="S223" s="382" t="str">
        <f t="shared" si="56"/>
        <v>Varans anpassning till befintliga möbler och annan inredning</v>
      </c>
      <c r="T223" s="382" t="str">
        <f t="shared" si="57"/>
        <v>Varans anpassning till lokalens utformning och funktionalitet</v>
      </c>
      <c r="U223" s="382" t="str">
        <f t="shared" si="58"/>
        <v>Leveranstid</v>
      </c>
    </row>
    <row r="224" spans="3:21" x14ac:dyDescent="0.25">
      <c r="C224" s="382" t="str">
        <f t="shared" si="50"/>
        <v/>
      </c>
      <c r="D224" s="382" t="str">
        <f t="array" ref="D224">IFERROR(INDEX($C$203:$C$268,SMALL(IF($C$203:$C$268&lt;&gt;"",ROW($C$203:$C$268)-ROW(C$203)+1),ROWS(D$203:D224))),"")</f>
        <v/>
      </c>
      <c r="L224" s="382" t="str">
        <f>IF(RIGHT(LEFT('1 Spec. - 4. Annan modell'!B346,7),1)="T","",'1 Spec. - 4. Annan modell'!B346)</f>
        <v>Välj Vara</v>
      </c>
      <c r="M224" s="382">
        <f t="shared" si="60"/>
        <v>0</v>
      </c>
      <c r="N224" s="382" t="str">
        <f t="shared" si="51"/>
        <v>Varans egenskaper</v>
      </c>
      <c r="O224" s="382" t="str">
        <f t="shared" si="52"/>
        <v>Varans hållbarhet</v>
      </c>
      <c r="P224" s="382" t="str">
        <f t="shared" si="53"/>
        <v>Varans cirkularitet</v>
      </c>
      <c r="Q224" s="382" t="str">
        <f t="shared" si="54"/>
        <v>Varans funktionalitet</v>
      </c>
      <c r="R224" s="382" t="str">
        <f t="shared" si="55"/>
        <v>Varans estetiska utformning</v>
      </c>
      <c r="S224" s="382" t="str">
        <f t="shared" si="56"/>
        <v>Varans anpassning till befintliga möbler och annan inredning</v>
      </c>
      <c r="T224" s="382" t="str">
        <f t="shared" si="57"/>
        <v>Varans anpassning till lokalens utformning och funktionalitet</v>
      </c>
      <c r="U224" s="382" t="str">
        <f t="shared" si="58"/>
        <v>Leveranstid</v>
      </c>
    </row>
    <row r="225" spans="3:21" x14ac:dyDescent="0.25">
      <c r="C225" s="382" t="str">
        <f t="shared" si="50"/>
        <v/>
      </c>
      <c r="D225" s="382" t="str">
        <f t="array" ref="D225">IFERROR(INDEX($C$203:$C$268,SMALL(IF($C$203:$C$268&lt;&gt;"",ROW($C$203:$C$268)-ROW(C$203)+1),ROWS(D$203:D225))),"")</f>
        <v/>
      </c>
      <c r="L225" s="382" t="str">
        <f>IF(RIGHT(LEFT('1 Spec. - 4. Annan modell'!B347,7),1)="T","",'1 Spec. - 4. Annan modell'!B347)</f>
        <v>Välj Vara</v>
      </c>
      <c r="M225" s="382">
        <f t="shared" si="60"/>
        <v>0</v>
      </c>
      <c r="N225" s="382" t="str">
        <f t="shared" si="51"/>
        <v>Varans egenskaper</v>
      </c>
      <c r="O225" s="382" t="str">
        <f t="shared" si="52"/>
        <v>Varans hållbarhet</v>
      </c>
      <c r="P225" s="382" t="str">
        <f t="shared" si="53"/>
        <v>Varans cirkularitet</v>
      </c>
      <c r="Q225" s="382" t="str">
        <f t="shared" si="54"/>
        <v>Varans funktionalitet</v>
      </c>
      <c r="R225" s="382" t="str">
        <f t="shared" si="55"/>
        <v>Varans estetiska utformning</v>
      </c>
      <c r="S225" s="382" t="str">
        <f t="shared" si="56"/>
        <v>Varans anpassning till befintliga möbler och annan inredning</v>
      </c>
      <c r="T225" s="382" t="str">
        <f t="shared" si="57"/>
        <v>Varans anpassning till lokalens utformning och funktionalitet</v>
      </c>
      <c r="U225" s="382" t="str">
        <f t="shared" si="58"/>
        <v>Leveranstid</v>
      </c>
    </row>
    <row r="226" spans="3:21" x14ac:dyDescent="0.25">
      <c r="C226" s="382" t="str">
        <f t="shared" si="50"/>
        <v/>
      </c>
      <c r="D226" s="382" t="str">
        <f t="array" ref="D226">IFERROR(INDEX($C$203:$C$268,SMALL(IF($C$203:$C$268&lt;&gt;"",ROW($C$203:$C$268)-ROW(C$203)+1),ROWS(D$203:D226))),"")</f>
        <v/>
      </c>
      <c r="L226" s="382" t="str">
        <f>IF(RIGHT(LEFT('1 Spec. - 4. Annan modell'!B348,7),1)="T","",'1 Spec. - 4. Annan modell'!B348)</f>
        <v>Välj Vara</v>
      </c>
      <c r="M226" s="382">
        <f t="shared" si="60"/>
        <v>0</v>
      </c>
      <c r="N226" s="382" t="str">
        <f t="shared" si="51"/>
        <v>Varans egenskaper</v>
      </c>
      <c r="O226" s="382" t="str">
        <f t="shared" si="52"/>
        <v>Varans hållbarhet</v>
      </c>
      <c r="P226" s="382" t="str">
        <f t="shared" si="53"/>
        <v>Varans cirkularitet</v>
      </c>
      <c r="Q226" s="382" t="str">
        <f t="shared" si="54"/>
        <v>Varans funktionalitet</v>
      </c>
      <c r="R226" s="382" t="str">
        <f t="shared" si="55"/>
        <v>Varans estetiska utformning</v>
      </c>
      <c r="S226" s="382" t="str">
        <f t="shared" si="56"/>
        <v>Varans anpassning till befintliga möbler och annan inredning</v>
      </c>
      <c r="T226" s="382" t="str">
        <f t="shared" si="57"/>
        <v>Varans anpassning till lokalens utformning och funktionalitet</v>
      </c>
      <c r="U226" s="382" t="str">
        <f t="shared" si="58"/>
        <v>Leveranstid</v>
      </c>
    </row>
    <row r="227" spans="3:21" x14ac:dyDescent="0.25">
      <c r="C227" s="382" t="str">
        <f t="shared" si="50"/>
        <v/>
      </c>
      <c r="D227" s="382" t="str">
        <f t="array" ref="D227">IFERROR(INDEX($C$203:$C$268,SMALL(IF($C$203:$C$268&lt;&gt;"",ROW($C$203:$C$268)-ROW(C$203)+1),ROWS(D$203:D227))),"")</f>
        <v/>
      </c>
      <c r="L227" s="382" t="str">
        <f>IF(RIGHT(LEFT('1 Spec. - 4. Annan modell'!B349,7),1)="T","",'1 Spec. - 4. Annan modell'!B349)</f>
        <v>Välj Vara</v>
      </c>
      <c r="M227" s="382">
        <f t="shared" si="60"/>
        <v>0</v>
      </c>
      <c r="N227" s="382" t="str">
        <f t="shared" si="51"/>
        <v>Varans egenskaper</v>
      </c>
      <c r="O227" s="382" t="str">
        <f t="shared" si="52"/>
        <v>Varans hållbarhet</v>
      </c>
      <c r="P227" s="382" t="str">
        <f t="shared" si="53"/>
        <v>Varans cirkularitet</v>
      </c>
      <c r="Q227" s="382" t="str">
        <f t="shared" si="54"/>
        <v>Varans funktionalitet</v>
      </c>
      <c r="R227" s="382" t="str">
        <f t="shared" si="55"/>
        <v>Varans estetiska utformning</v>
      </c>
      <c r="S227" s="382" t="str">
        <f t="shared" si="56"/>
        <v>Varans anpassning till befintliga möbler och annan inredning</v>
      </c>
      <c r="T227" s="382" t="str">
        <f t="shared" si="57"/>
        <v>Varans anpassning till lokalens utformning och funktionalitet</v>
      </c>
      <c r="U227" s="382" t="str">
        <f t="shared" si="58"/>
        <v>Leveranstid</v>
      </c>
    </row>
    <row r="228" spans="3:21" x14ac:dyDescent="0.25">
      <c r="C228" s="382" t="str">
        <f t="shared" si="50"/>
        <v/>
      </c>
      <c r="D228" s="382" t="str">
        <f t="array" ref="D228">IFERROR(INDEX($C$203:$C$268,SMALL(IF($C$203:$C$268&lt;&gt;"",ROW($C$203:$C$268)-ROW(C$203)+1),ROWS(D$203:D228))),"")</f>
        <v/>
      </c>
      <c r="L228" s="382" t="str">
        <f>IF(RIGHT(LEFT('1 Spec. - 4. Annan modell'!B350,7),1)="T","",'1 Spec. - 4. Annan modell'!B350)</f>
        <v>Välj Vara</v>
      </c>
      <c r="M228" s="382">
        <f t="shared" si="60"/>
        <v>0</v>
      </c>
      <c r="N228" s="382" t="str">
        <f t="shared" si="51"/>
        <v>Varans egenskaper</v>
      </c>
      <c r="O228" s="382" t="str">
        <f t="shared" si="52"/>
        <v>Varans hållbarhet</v>
      </c>
      <c r="P228" s="382" t="str">
        <f t="shared" si="53"/>
        <v>Varans cirkularitet</v>
      </c>
      <c r="Q228" s="382" t="str">
        <f t="shared" si="54"/>
        <v>Varans funktionalitet</v>
      </c>
      <c r="R228" s="382" t="str">
        <f t="shared" si="55"/>
        <v>Varans estetiska utformning</v>
      </c>
      <c r="S228" s="382" t="str">
        <f t="shared" si="56"/>
        <v>Varans anpassning till befintliga möbler och annan inredning</v>
      </c>
      <c r="T228" s="382" t="str">
        <f t="shared" si="57"/>
        <v>Varans anpassning till lokalens utformning och funktionalitet</v>
      </c>
      <c r="U228" s="382" t="str">
        <f t="shared" si="58"/>
        <v>Leveranstid</v>
      </c>
    </row>
    <row r="229" spans="3:21" x14ac:dyDescent="0.25">
      <c r="C229" s="382" t="str">
        <f t="shared" si="50"/>
        <v/>
      </c>
      <c r="D229" s="382" t="str">
        <f t="array" ref="D229">IFERROR(INDEX($C$203:$C$268,SMALL(IF($C$203:$C$268&lt;&gt;"",ROW($C$203:$C$268)-ROW(C$203)+1),ROWS(D$203:D229))),"")</f>
        <v/>
      </c>
      <c r="L229" s="382" t="str">
        <f>IF(RIGHT(LEFT('1 Spec. - 4. Annan modell'!B351,7),1)="T","",'1 Spec. - 4. Annan modell'!B351)</f>
        <v>Välj Vara</v>
      </c>
      <c r="M229" s="382">
        <f t="shared" si="60"/>
        <v>0</v>
      </c>
      <c r="N229" s="382" t="str">
        <f t="shared" si="51"/>
        <v>Varans egenskaper</v>
      </c>
      <c r="O229" s="382" t="str">
        <f t="shared" si="52"/>
        <v>Varans hållbarhet</v>
      </c>
      <c r="P229" s="382" t="str">
        <f t="shared" si="53"/>
        <v>Varans cirkularitet</v>
      </c>
      <c r="Q229" s="382" t="str">
        <f t="shared" si="54"/>
        <v>Varans funktionalitet</v>
      </c>
      <c r="R229" s="382" t="str">
        <f t="shared" si="55"/>
        <v>Varans estetiska utformning</v>
      </c>
      <c r="S229" s="382" t="str">
        <f t="shared" si="56"/>
        <v>Varans anpassning till befintliga möbler och annan inredning</v>
      </c>
      <c r="T229" s="382" t="str">
        <f t="shared" si="57"/>
        <v>Varans anpassning till lokalens utformning och funktionalitet</v>
      </c>
      <c r="U229" s="382" t="str">
        <f t="shared" si="58"/>
        <v>Leveranstid</v>
      </c>
    </row>
    <row r="230" spans="3:21" x14ac:dyDescent="0.25">
      <c r="C230" s="382" t="str">
        <f t="shared" si="50"/>
        <v/>
      </c>
      <c r="D230" s="382" t="str">
        <f t="array" ref="D230">IFERROR(INDEX($C$203:$C$268,SMALL(IF($C$203:$C$268&lt;&gt;"",ROW($C$203:$C$268)-ROW(C$203)+1),ROWS(D$203:D230))),"")</f>
        <v/>
      </c>
      <c r="L230" s="382" t="str">
        <f>IF(RIGHT(LEFT('1 Spec. - 4. Annan modell'!B352,7),1)="T","",'1 Spec. - 4. Annan modell'!B352)</f>
        <v>Välj Vara</v>
      </c>
      <c r="M230" s="382">
        <f t="shared" si="60"/>
        <v>0</v>
      </c>
      <c r="N230" s="382" t="str">
        <f t="shared" si="51"/>
        <v>Varans egenskaper</v>
      </c>
      <c r="O230" s="382" t="str">
        <f t="shared" si="52"/>
        <v>Varans hållbarhet</v>
      </c>
      <c r="P230" s="382" t="str">
        <f t="shared" si="53"/>
        <v>Varans cirkularitet</v>
      </c>
      <c r="Q230" s="382" t="str">
        <f t="shared" si="54"/>
        <v>Varans funktionalitet</v>
      </c>
      <c r="R230" s="382" t="str">
        <f t="shared" si="55"/>
        <v>Varans estetiska utformning</v>
      </c>
      <c r="S230" s="382" t="str">
        <f t="shared" si="56"/>
        <v>Varans anpassning till befintliga möbler och annan inredning</v>
      </c>
      <c r="T230" s="382" t="str">
        <f t="shared" si="57"/>
        <v>Varans anpassning till lokalens utformning och funktionalitet</v>
      </c>
      <c r="U230" s="382" t="str">
        <f t="shared" si="58"/>
        <v>Leveranstid</v>
      </c>
    </row>
    <row r="231" spans="3:21" x14ac:dyDescent="0.25">
      <c r="C231" s="382" t="str">
        <f t="shared" si="50"/>
        <v/>
      </c>
      <c r="D231" s="382" t="str">
        <f t="array" ref="D231">IFERROR(INDEX($C$203:$C$268,SMALL(IF($C$203:$C$268&lt;&gt;"",ROW($C$203:$C$268)-ROW(C$203)+1),ROWS(D$203:D231))),"")</f>
        <v/>
      </c>
      <c r="L231" s="382" t="str">
        <f>IF(RIGHT(LEFT('1 Spec. - 4. Annan modell'!B353,7),1)="T","",'1 Spec. - 4. Annan modell'!B353)</f>
        <v>Välj Vara</v>
      </c>
      <c r="M231" s="382">
        <f t="shared" si="60"/>
        <v>0</v>
      </c>
      <c r="N231" s="382" t="str">
        <f t="shared" si="51"/>
        <v>Varans egenskaper</v>
      </c>
      <c r="O231" s="382" t="str">
        <f t="shared" si="52"/>
        <v>Varans hållbarhet</v>
      </c>
      <c r="P231" s="382" t="str">
        <f t="shared" si="53"/>
        <v>Varans cirkularitet</v>
      </c>
      <c r="Q231" s="382" t="str">
        <f t="shared" si="54"/>
        <v>Varans funktionalitet</v>
      </c>
      <c r="R231" s="382" t="str">
        <f t="shared" si="55"/>
        <v>Varans estetiska utformning</v>
      </c>
      <c r="S231" s="382" t="str">
        <f t="shared" si="56"/>
        <v>Varans anpassning till befintliga möbler och annan inredning</v>
      </c>
      <c r="T231" s="382" t="str">
        <f t="shared" si="57"/>
        <v>Varans anpassning till lokalens utformning och funktionalitet</v>
      </c>
      <c r="U231" s="382" t="str">
        <f t="shared" si="58"/>
        <v>Leveranstid</v>
      </c>
    </row>
    <row r="232" spans="3:21" x14ac:dyDescent="0.25">
      <c r="C232" s="382" t="str">
        <f t="shared" si="50"/>
        <v/>
      </c>
      <c r="D232" s="382" t="str">
        <f t="array" ref="D232">IFERROR(INDEX($C$203:$C$268,SMALL(IF($C$203:$C$268&lt;&gt;"",ROW($C$203:$C$268)-ROW(C$203)+1),ROWS(D$203:D232))),"")</f>
        <v/>
      </c>
      <c r="L232" s="382" t="str">
        <f>IF(RIGHT(LEFT('1 Spec. - 4. Annan modell'!B354,7),1)="T","",'1 Spec. - 4. Annan modell'!B354)</f>
        <v>Välj Vara</v>
      </c>
      <c r="M232" s="382">
        <f t="shared" ref="M232:M241" si="61">IFERROR(IF(L232="","",FIND("Tjänst",L232)),0)</f>
        <v>0</v>
      </c>
      <c r="N232" s="382" t="str">
        <f t="shared" si="51"/>
        <v>Varans egenskaper</v>
      </c>
      <c r="O232" s="382" t="str">
        <f t="shared" si="52"/>
        <v>Varans hållbarhet</v>
      </c>
      <c r="P232" s="382" t="str">
        <f t="shared" si="53"/>
        <v>Varans cirkularitet</v>
      </c>
      <c r="Q232" s="382" t="str">
        <f t="shared" si="54"/>
        <v>Varans funktionalitet</v>
      </c>
      <c r="R232" s="382" t="str">
        <f t="shared" si="55"/>
        <v>Varans estetiska utformning</v>
      </c>
      <c r="S232" s="382" t="str">
        <f t="shared" si="56"/>
        <v>Varans anpassning till befintliga möbler och annan inredning</v>
      </c>
      <c r="T232" s="382" t="str">
        <f t="shared" si="57"/>
        <v>Varans anpassning till lokalens utformning och funktionalitet</v>
      </c>
      <c r="U232" s="382" t="str">
        <f t="shared" si="58"/>
        <v>Leveranstid</v>
      </c>
    </row>
    <row r="233" spans="3:21" x14ac:dyDescent="0.25">
      <c r="C233" s="382" t="str">
        <f t="shared" si="50"/>
        <v/>
      </c>
      <c r="D233" s="382" t="str">
        <f t="array" ref="D233">IFERROR(INDEX($C$203:$C$268,SMALL(IF($C$203:$C$268&lt;&gt;"",ROW($C$203:$C$268)-ROW(C$203)+1),ROWS(D$203:D233))),"")</f>
        <v/>
      </c>
      <c r="L233" s="382" t="str">
        <f>IF(RIGHT(LEFT('1 Spec. - 4. Annan modell'!B355,7),1)="T","",'1 Spec. - 4. Annan modell'!B355)</f>
        <v>Välj Vara</v>
      </c>
      <c r="M233" s="382">
        <f t="shared" si="61"/>
        <v>0</v>
      </c>
      <c r="N233" s="382" t="str">
        <f t="shared" si="51"/>
        <v>Varans egenskaper</v>
      </c>
      <c r="O233" s="382" t="str">
        <f t="shared" si="52"/>
        <v>Varans hållbarhet</v>
      </c>
      <c r="P233" s="382" t="str">
        <f t="shared" si="53"/>
        <v>Varans cirkularitet</v>
      </c>
      <c r="Q233" s="382" t="str">
        <f t="shared" si="54"/>
        <v>Varans funktionalitet</v>
      </c>
      <c r="R233" s="382" t="str">
        <f t="shared" si="55"/>
        <v>Varans estetiska utformning</v>
      </c>
      <c r="S233" s="382" t="str">
        <f t="shared" si="56"/>
        <v>Varans anpassning till befintliga möbler och annan inredning</v>
      </c>
      <c r="T233" s="382" t="str">
        <f t="shared" si="57"/>
        <v>Varans anpassning till lokalens utformning och funktionalitet</v>
      </c>
      <c r="U233" s="382" t="str">
        <f t="shared" si="58"/>
        <v>Leveranstid</v>
      </c>
    </row>
    <row r="234" spans="3:21" x14ac:dyDescent="0.25">
      <c r="C234" s="382" t="str">
        <f t="shared" si="50"/>
        <v/>
      </c>
      <c r="D234" s="382" t="str">
        <f t="array" ref="D234">IFERROR(INDEX($C$203:$C$268,SMALL(IF($C$203:$C$268&lt;&gt;"",ROW($C$203:$C$268)-ROW(C$203)+1),ROWS(D$203:D234))),"")</f>
        <v/>
      </c>
      <c r="L234" s="382" t="str">
        <f>IF(RIGHT(LEFT('1 Spec. - 4. Annan modell'!B356,7),1)="T","",'1 Spec. - 4. Annan modell'!B356)</f>
        <v>Välj Vara</v>
      </c>
      <c r="M234" s="382">
        <f t="shared" si="61"/>
        <v>0</v>
      </c>
      <c r="N234" s="382" t="str">
        <f t="shared" si="51"/>
        <v>Varans egenskaper</v>
      </c>
      <c r="O234" s="382" t="str">
        <f t="shared" si="52"/>
        <v>Varans hållbarhet</v>
      </c>
      <c r="P234" s="382" t="str">
        <f t="shared" si="53"/>
        <v>Varans cirkularitet</v>
      </c>
      <c r="Q234" s="382" t="str">
        <f t="shared" si="54"/>
        <v>Varans funktionalitet</v>
      </c>
      <c r="R234" s="382" t="str">
        <f t="shared" si="55"/>
        <v>Varans estetiska utformning</v>
      </c>
      <c r="S234" s="382" t="str">
        <f t="shared" si="56"/>
        <v>Varans anpassning till befintliga möbler och annan inredning</v>
      </c>
      <c r="T234" s="382" t="str">
        <f t="shared" si="57"/>
        <v>Varans anpassning till lokalens utformning och funktionalitet</v>
      </c>
      <c r="U234" s="382" t="str">
        <f t="shared" si="58"/>
        <v>Leveranstid</v>
      </c>
    </row>
    <row r="235" spans="3:21" x14ac:dyDescent="0.25">
      <c r="C235" s="382" t="str">
        <f t="shared" si="50"/>
        <v/>
      </c>
      <c r="D235" s="382" t="str">
        <f t="array" ref="D235">IFERROR(INDEX($C$203:$C$268,SMALL(IF($C$203:$C$268&lt;&gt;"",ROW($C$203:$C$268)-ROW(C$203)+1),ROWS(D$203:D235))),"")</f>
        <v/>
      </c>
      <c r="L235" s="382" t="str">
        <f>IF(RIGHT(LEFT('1 Spec. - 4. Annan modell'!B357,7),1)="T","",'1 Spec. - 4. Annan modell'!B357)</f>
        <v>Välj Vara</v>
      </c>
      <c r="M235" s="382">
        <f t="shared" si="61"/>
        <v>0</v>
      </c>
      <c r="N235" s="382" t="str">
        <f t="shared" si="51"/>
        <v>Varans egenskaper</v>
      </c>
      <c r="O235" s="382" t="str">
        <f t="shared" si="52"/>
        <v>Varans hållbarhet</v>
      </c>
      <c r="P235" s="382" t="str">
        <f t="shared" si="53"/>
        <v>Varans cirkularitet</v>
      </c>
      <c r="Q235" s="382" t="str">
        <f t="shared" si="54"/>
        <v>Varans funktionalitet</v>
      </c>
      <c r="R235" s="382" t="str">
        <f t="shared" si="55"/>
        <v>Varans estetiska utformning</v>
      </c>
      <c r="S235" s="382" t="str">
        <f t="shared" si="56"/>
        <v>Varans anpassning till befintliga möbler och annan inredning</v>
      </c>
      <c r="T235" s="382" t="str">
        <f t="shared" si="57"/>
        <v>Varans anpassning till lokalens utformning och funktionalitet</v>
      </c>
      <c r="U235" s="382" t="str">
        <f t="shared" si="58"/>
        <v>Leveranstid</v>
      </c>
    </row>
    <row r="236" spans="3:21" x14ac:dyDescent="0.25">
      <c r="C236" s="382" t="str">
        <f t="shared" ref="C236:C267" si="62">IF(RIGHT(LEFT(C168,7),1)="T","",C168)</f>
        <v/>
      </c>
      <c r="D236" s="382" t="str">
        <f t="array" ref="D236">IFERROR(INDEX($C$203:$C$268,SMALL(IF($C$203:$C$268&lt;&gt;"",ROW($C$203:$C$268)-ROW(C$203)+1),ROWS(D$203:D236))),"")</f>
        <v/>
      </c>
      <c r="L236" s="382" t="str">
        <f>IF(RIGHT(LEFT('1 Spec. - 4. Annan modell'!B358,7),1)="T","",'1 Spec. - 4. Annan modell'!B358)</f>
        <v>Välj Vara</v>
      </c>
      <c r="M236" s="382">
        <f t="shared" si="61"/>
        <v>0</v>
      </c>
      <c r="N236" s="382" t="str">
        <f t="shared" ref="N236:N268" si="63">IF($M236=0,$L$36,"")</f>
        <v>Varans egenskaper</v>
      </c>
      <c r="O236" s="382" t="str">
        <f t="shared" ref="O236:O268" si="64">IF($M236=0,$L$37,"")</f>
        <v>Varans hållbarhet</v>
      </c>
      <c r="P236" s="382" t="str">
        <f t="shared" ref="P236:P268" si="65">IF($M236=0,$L$38,"")</f>
        <v>Varans cirkularitet</v>
      </c>
      <c r="Q236" s="382" t="str">
        <f t="shared" ref="Q236:Q268" si="66">IF($M236=0,$L$39,"")</f>
        <v>Varans funktionalitet</v>
      </c>
      <c r="R236" s="382" t="str">
        <f t="shared" ref="R236:R268" si="67">IF($M236=0,$L$40,"")</f>
        <v>Varans estetiska utformning</v>
      </c>
      <c r="S236" s="382" t="str">
        <f t="shared" ref="S236:S268" si="68">IF($M236=0,$L$41,"")</f>
        <v>Varans anpassning till befintliga möbler och annan inredning</v>
      </c>
      <c r="T236" s="382" t="str">
        <f t="shared" ref="T236:T268" si="69">IF($M236=0,$L$42,"")</f>
        <v>Varans anpassning till lokalens utformning och funktionalitet</v>
      </c>
      <c r="U236" s="382" t="str">
        <f t="shared" ref="U236:U268" si="70">IF($M236=0,$L$43,"")</f>
        <v>Leveranstid</v>
      </c>
    </row>
    <row r="237" spans="3:21" x14ac:dyDescent="0.25">
      <c r="C237" s="382" t="str">
        <f t="shared" si="62"/>
        <v/>
      </c>
      <c r="D237" s="382" t="str">
        <f t="array" ref="D237">IFERROR(INDEX($C$203:$C$268,SMALL(IF($C$203:$C$268&lt;&gt;"",ROW($C$203:$C$268)-ROW(C$203)+1),ROWS(D$203:D237))),"")</f>
        <v/>
      </c>
      <c r="L237" s="382" t="str">
        <f>IF(RIGHT(LEFT('1 Spec. - 4. Annan modell'!B359,7),1)="T","",'1 Spec. - 4. Annan modell'!B359)</f>
        <v>Välj Vara</v>
      </c>
      <c r="M237" s="382">
        <f t="shared" si="61"/>
        <v>0</v>
      </c>
      <c r="N237" s="382" t="str">
        <f t="shared" si="63"/>
        <v>Varans egenskaper</v>
      </c>
      <c r="O237" s="382" t="str">
        <f t="shared" si="64"/>
        <v>Varans hållbarhet</v>
      </c>
      <c r="P237" s="382" t="str">
        <f t="shared" si="65"/>
        <v>Varans cirkularitet</v>
      </c>
      <c r="Q237" s="382" t="str">
        <f t="shared" si="66"/>
        <v>Varans funktionalitet</v>
      </c>
      <c r="R237" s="382" t="str">
        <f t="shared" si="67"/>
        <v>Varans estetiska utformning</v>
      </c>
      <c r="S237" s="382" t="str">
        <f t="shared" si="68"/>
        <v>Varans anpassning till befintliga möbler och annan inredning</v>
      </c>
      <c r="T237" s="382" t="str">
        <f t="shared" si="69"/>
        <v>Varans anpassning till lokalens utformning och funktionalitet</v>
      </c>
      <c r="U237" s="382" t="str">
        <f t="shared" si="70"/>
        <v>Leveranstid</v>
      </c>
    </row>
    <row r="238" spans="3:21" x14ac:dyDescent="0.25">
      <c r="C238" s="382" t="str">
        <f t="shared" si="62"/>
        <v/>
      </c>
      <c r="D238" s="382" t="str">
        <f t="array" ref="D238">IFERROR(INDEX($C$203:$C$268,SMALL(IF($C$203:$C$268&lt;&gt;"",ROW($C$203:$C$268)-ROW(C$203)+1),ROWS(D$203:D238))),"")</f>
        <v/>
      </c>
      <c r="L238" s="382" t="str">
        <f>IF(RIGHT(LEFT('1 Spec. - 4. Annan modell'!B360,7),1)="T","",'1 Spec. - 4. Annan modell'!B360)</f>
        <v>Välj Vara</v>
      </c>
      <c r="M238" s="382">
        <f t="shared" si="61"/>
        <v>0</v>
      </c>
      <c r="N238" s="382" t="str">
        <f t="shared" si="63"/>
        <v>Varans egenskaper</v>
      </c>
      <c r="O238" s="382" t="str">
        <f t="shared" si="64"/>
        <v>Varans hållbarhet</v>
      </c>
      <c r="P238" s="382" t="str">
        <f t="shared" si="65"/>
        <v>Varans cirkularitet</v>
      </c>
      <c r="Q238" s="382" t="str">
        <f t="shared" si="66"/>
        <v>Varans funktionalitet</v>
      </c>
      <c r="R238" s="382" t="str">
        <f t="shared" si="67"/>
        <v>Varans estetiska utformning</v>
      </c>
      <c r="S238" s="382" t="str">
        <f t="shared" si="68"/>
        <v>Varans anpassning till befintliga möbler och annan inredning</v>
      </c>
      <c r="T238" s="382" t="str">
        <f t="shared" si="69"/>
        <v>Varans anpassning till lokalens utformning och funktionalitet</v>
      </c>
      <c r="U238" s="382" t="str">
        <f t="shared" si="70"/>
        <v>Leveranstid</v>
      </c>
    </row>
    <row r="239" spans="3:21" x14ac:dyDescent="0.25">
      <c r="C239" s="382" t="str">
        <f t="shared" si="62"/>
        <v/>
      </c>
      <c r="D239" s="382" t="str">
        <f t="array" ref="D239">IFERROR(INDEX($C$203:$C$268,SMALL(IF($C$203:$C$268&lt;&gt;"",ROW($C$203:$C$268)-ROW(C$203)+1),ROWS(D$203:D239))),"")</f>
        <v/>
      </c>
      <c r="L239" s="382" t="str">
        <f>IF(RIGHT(LEFT('1 Spec. - 4. Annan modell'!B361,7),1)="T","",'1 Spec. - 4. Annan modell'!B361)</f>
        <v>Välj Vara</v>
      </c>
      <c r="M239" s="382">
        <f t="shared" si="61"/>
        <v>0</v>
      </c>
      <c r="N239" s="382" t="str">
        <f t="shared" si="63"/>
        <v>Varans egenskaper</v>
      </c>
      <c r="O239" s="382" t="str">
        <f t="shared" si="64"/>
        <v>Varans hållbarhet</v>
      </c>
      <c r="P239" s="382" t="str">
        <f t="shared" si="65"/>
        <v>Varans cirkularitet</v>
      </c>
      <c r="Q239" s="382" t="str">
        <f t="shared" si="66"/>
        <v>Varans funktionalitet</v>
      </c>
      <c r="R239" s="382" t="str">
        <f t="shared" si="67"/>
        <v>Varans estetiska utformning</v>
      </c>
      <c r="S239" s="382" t="str">
        <f t="shared" si="68"/>
        <v>Varans anpassning till befintliga möbler och annan inredning</v>
      </c>
      <c r="T239" s="382" t="str">
        <f t="shared" si="69"/>
        <v>Varans anpassning till lokalens utformning och funktionalitet</v>
      </c>
      <c r="U239" s="382" t="str">
        <f t="shared" si="70"/>
        <v>Leveranstid</v>
      </c>
    </row>
    <row r="240" spans="3:21" x14ac:dyDescent="0.25">
      <c r="C240" s="382" t="str">
        <f t="shared" si="62"/>
        <v/>
      </c>
      <c r="D240" s="382" t="str">
        <f t="array" ref="D240">IFERROR(INDEX($C$203:$C$268,SMALL(IF($C$203:$C$268&lt;&gt;"",ROW($C$203:$C$268)-ROW(C$203)+1),ROWS(D$203:D240))),"")</f>
        <v/>
      </c>
      <c r="L240" s="382" t="str">
        <f>IF(RIGHT(LEFT('1 Spec. - 4. Annan modell'!B362,7),1)="T","",'1 Spec. - 4. Annan modell'!B362)</f>
        <v>Välj Vara</v>
      </c>
      <c r="M240" s="382">
        <f t="shared" si="61"/>
        <v>0</v>
      </c>
      <c r="N240" s="382" t="str">
        <f t="shared" si="63"/>
        <v>Varans egenskaper</v>
      </c>
      <c r="O240" s="382" t="str">
        <f t="shared" si="64"/>
        <v>Varans hållbarhet</v>
      </c>
      <c r="P240" s="382" t="str">
        <f t="shared" si="65"/>
        <v>Varans cirkularitet</v>
      </c>
      <c r="Q240" s="382" t="str">
        <f t="shared" si="66"/>
        <v>Varans funktionalitet</v>
      </c>
      <c r="R240" s="382" t="str">
        <f t="shared" si="67"/>
        <v>Varans estetiska utformning</v>
      </c>
      <c r="S240" s="382" t="str">
        <f t="shared" si="68"/>
        <v>Varans anpassning till befintliga möbler och annan inredning</v>
      </c>
      <c r="T240" s="382" t="str">
        <f t="shared" si="69"/>
        <v>Varans anpassning till lokalens utformning och funktionalitet</v>
      </c>
      <c r="U240" s="382" t="str">
        <f t="shared" si="70"/>
        <v>Leveranstid</v>
      </c>
    </row>
    <row r="241" spans="3:21" x14ac:dyDescent="0.25">
      <c r="C241" s="382" t="str">
        <f t="shared" si="62"/>
        <v/>
      </c>
      <c r="D241" s="382" t="str">
        <f t="array" ref="D241">IFERROR(INDEX($C$203:$C$268,SMALL(IF($C$203:$C$268&lt;&gt;"",ROW($C$203:$C$268)-ROW(C$203)+1),ROWS(D$203:D241))),"")</f>
        <v/>
      </c>
      <c r="L241" s="382" t="str">
        <f>IF(RIGHT(LEFT('1 Spec. - 4. Annan modell'!B363,7),1)="T","",'1 Spec. - 4. Annan modell'!B363)</f>
        <v>Välj Vara</v>
      </c>
      <c r="M241" s="382">
        <f t="shared" si="61"/>
        <v>0</v>
      </c>
      <c r="N241" s="382" t="str">
        <f t="shared" si="63"/>
        <v>Varans egenskaper</v>
      </c>
      <c r="O241" s="382" t="str">
        <f t="shared" si="64"/>
        <v>Varans hållbarhet</v>
      </c>
      <c r="P241" s="382" t="str">
        <f t="shared" si="65"/>
        <v>Varans cirkularitet</v>
      </c>
      <c r="Q241" s="382" t="str">
        <f t="shared" si="66"/>
        <v>Varans funktionalitet</v>
      </c>
      <c r="R241" s="382" t="str">
        <f t="shared" si="67"/>
        <v>Varans estetiska utformning</v>
      </c>
      <c r="S241" s="382" t="str">
        <f t="shared" si="68"/>
        <v>Varans anpassning till befintliga möbler och annan inredning</v>
      </c>
      <c r="T241" s="382" t="str">
        <f t="shared" si="69"/>
        <v>Varans anpassning till lokalens utformning och funktionalitet</v>
      </c>
      <c r="U241" s="382" t="str">
        <f t="shared" si="70"/>
        <v>Leveranstid</v>
      </c>
    </row>
    <row r="242" spans="3:21" x14ac:dyDescent="0.25">
      <c r="C242" s="382" t="str">
        <f t="shared" si="62"/>
        <v/>
      </c>
      <c r="D242" s="382" t="str">
        <f t="array" ref="D242">IFERROR(INDEX($C$203:$C$268,SMALL(IF($C$203:$C$268&lt;&gt;"",ROW($C$203:$C$268)-ROW(C$203)+1),ROWS(D$203:D242))),"")</f>
        <v/>
      </c>
      <c r="L242" s="382" t="str">
        <f>IF(RIGHT(LEFT('1 Spec. - 4. Annan modell'!B364,7),1)="T","",'1 Spec. - 4. Annan modell'!B364)</f>
        <v>Välj Vara</v>
      </c>
      <c r="M242" s="382">
        <f t="shared" si="60"/>
        <v>0</v>
      </c>
      <c r="N242" s="382" t="str">
        <f t="shared" si="63"/>
        <v>Varans egenskaper</v>
      </c>
      <c r="O242" s="382" t="str">
        <f t="shared" si="64"/>
        <v>Varans hållbarhet</v>
      </c>
      <c r="P242" s="382" t="str">
        <f t="shared" si="65"/>
        <v>Varans cirkularitet</v>
      </c>
      <c r="Q242" s="382" t="str">
        <f t="shared" si="66"/>
        <v>Varans funktionalitet</v>
      </c>
      <c r="R242" s="382" t="str">
        <f t="shared" si="67"/>
        <v>Varans estetiska utformning</v>
      </c>
      <c r="S242" s="382" t="str">
        <f t="shared" si="68"/>
        <v>Varans anpassning till befintliga möbler och annan inredning</v>
      </c>
      <c r="T242" s="382" t="str">
        <f t="shared" si="69"/>
        <v>Varans anpassning till lokalens utformning och funktionalitet</v>
      </c>
      <c r="U242" s="382" t="str">
        <f t="shared" si="70"/>
        <v>Leveranstid</v>
      </c>
    </row>
    <row r="243" spans="3:21" x14ac:dyDescent="0.25">
      <c r="C243" s="382" t="str">
        <f t="shared" si="62"/>
        <v/>
      </c>
      <c r="D243" s="382" t="str">
        <f t="array" ref="D243">IFERROR(INDEX($C$203:$C$268,SMALL(IF($C$203:$C$268&lt;&gt;"",ROW($C$203:$C$268)-ROW(C$203)+1),ROWS(D$203:D243))),"")</f>
        <v/>
      </c>
      <c r="L243" s="382" t="str">
        <f>IF(RIGHT(LEFT('1 Spec. - 4. Annan modell'!B365,7),1)="T","",'1 Spec. - 4. Annan modell'!B365)</f>
        <v>Välj Vara</v>
      </c>
      <c r="M243" s="382">
        <f t="shared" si="60"/>
        <v>0</v>
      </c>
      <c r="N243" s="382" t="str">
        <f t="shared" si="63"/>
        <v>Varans egenskaper</v>
      </c>
      <c r="O243" s="382" t="str">
        <f t="shared" si="64"/>
        <v>Varans hållbarhet</v>
      </c>
      <c r="P243" s="382" t="str">
        <f t="shared" si="65"/>
        <v>Varans cirkularitet</v>
      </c>
      <c r="Q243" s="382" t="str">
        <f t="shared" si="66"/>
        <v>Varans funktionalitet</v>
      </c>
      <c r="R243" s="382" t="str">
        <f t="shared" si="67"/>
        <v>Varans estetiska utformning</v>
      </c>
      <c r="S243" s="382" t="str">
        <f t="shared" si="68"/>
        <v>Varans anpassning till befintliga möbler och annan inredning</v>
      </c>
      <c r="T243" s="382" t="str">
        <f t="shared" si="69"/>
        <v>Varans anpassning till lokalens utformning och funktionalitet</v>
      </c>
      <c r="U243" s="382" t="str">
        <f t="shared" si="70"/>
        <v>Leveranstid</v>
      </c>
    </row>
    <row r="244" spans="3:21" x14ac:dyDescent="0.25">
      <c r="C244" s="382" t="str">
        <f t="shared" si="62"/>
        <v/>
      </c>
      <c r="D244" s="382" t="str">
        <f t="array" ref="D244">IFERROR(INDEX($C$203:$C$268,SMALL(IF($C$203:$C$268&lt;&gt;"",ROW($C$203:$C$268)-ROW(C$203)+1),ROWS(D$203:D244))),"")</f>
        <v/>
      </c>
      <c r="L244" s="382" t="str">
        <f>IF(RIGHT(LEFT('1 Spec. - 4. Annan modell'!B366,7),1)="T","",'1 Spec. - 4. Annan modell'!B366)</f>
        <v>Välj Vara</v>
      </c>
      <c r="M244" s="382">
        <f t="shared" si="60"/>
        <v>0</v>
      </c>
      <c r="N244" s="382" t="str">
        <f t="shared" si="63"/>
        <v>Varans egenskaper</v>
      </c>
      <c r="O244" s="382" t="str">
        <f t="shared" si="64"/>
        <v>Varans hållbarhet</v>
      </c>
      <c r="P244" s="382" t="str">
        <f t="shared" si="65"/>
        <v>Varans cirkularitet</v>
      </c>
      <c r="Q244" s="382" t="str">
        <f t="shared" si="66"/>
        <v>Varans funktionalitet</v>
      </c>
      <c r="R244" s="382" t="str">
        <f t="shared" si="67"/>
        <v>Varans estetiska utformning</v>
      </c>
      <c r="S244" s="382" t="str">
        <f t="shared" si="68"/>
        <v>Varans anpassning till befintliga möbler och annan inredning</v>
      </c>
      <c r="T244" s="382" t="str">
        <f t="shared" si="69"/>
        <v>Varans anpassning till lokalens utformning och funktionalitet</v>
      </c>
      <c r="U244" s="382" t="str">
        <f t="shared" si="70"/>
        <v>Leveranstid</v>
      </c>
    </row>
    <row r="245" spans="3:21" x14ac:dyDescent="0.25">
      <c r="C245" s="382" t="str">
        <f t="shared" si="62"/>
        <v/>
      </c>
      <c r="D245" s="382" t="str">
        <f t="array" ref="D245">IFERROR(INDEX($C$203:$C$268,SMALL(IF($C$203:$C$268&lt;&gt;"",ROW($C$203:$C$268)-ROW(C$203)+1),ROWS(D$203:D245))),"")</f>
        <v/>
      </c>
      <c r="L245" s="382" t="str">
        <f>IF(RIGHT(LEFT('1 Spec. - 4. Annan modell'!B367,7),1)="T","",'1 Spec. - 4. Annan modell'!B367)</f>
        <v>Välj Vara</v>
      </c>
      <c r="M245" s="382">
        <f t="shared" si="60"/>
        <v>0</v>
      </c>
      <c r="N245" s="382" t="str">
        <f t="shared" si="63"/>
        <v>Varans egenskaper</v>
      </c>
      <c r="O245" s="382" t="str">
        <f t="shared" si="64"/>
        <v>Varans hållbarhet</v>
      </c>
      <c r="P245" s="382" t="str">
        <f t="shared" si="65"/>
        <v>Varans cirkularitet</v>
      </c>
      <c r="Q245" s="382" t="str">
        <f t="shared" si="66"/>
        <v>Varans funktionalitet</v>
      </c>
      <c r="R245" s="382" t="str">
        <f t="shared" si="67"/>
        <v>Varans estetiska utformning</v>
      </c>
      <c r="S245" s="382" t="str">
        <f t="shared" si="68"/>
        <v>Varans anpassning till befintliga möbler och annan inredning</v>
      </c>
      <c r="T245" s="382" t="str">
        <f t="shared" si="69"/>
        <v>Varans anpassning till lokalens utformning och funktionalitet</v>
      </c>
      <c r="U245" s="382" t="str">
        <f t="shared" si="70"/>
        <v>Leveranstid</v>
      </c>
    </row>
    <row r="246" spans="3:21" x14ac:dyDescent="0.25">
      <c r="C246" s="382" t="str">
        <f t="shared" si="62"/>
        <v/>
      </c>
      <c r="D246" s="382" t="str">
        <f t="array" ref="D246">IFERROR(INDEX($C$203:$C$268,SMALL(IF($C$203:$C$268&lt;&gt;"",ROW($C$203:$C$268)-ROW(C$203)+1),ROWS(D$203:D246))),"")</f>
        <v/>
      </c>
      <c r="L246" s="382" t="str">
        <f>IF(RIGHT(LEFT('1 Spec. - 4. Annan modell'!B368,7),1)="T","",'1 Spec. - 4. Annan modell'!B368)</f>
        <v>Välj Vara</v>
      </c>
      <c r="M246" s="382">
        <f t="shared" si="60"/>
        <v>0</v>
      </c>
      <c r="N246" s="382" t="str">
        <f t="shared" si="63"/>
        <v>Varans egenskaper</v>
      </c>
      <c r="O246" s="382" t="str">
        <f t="shared" si="64"/>
        <v>Varans hållbarhet</v>
      </c>
      <c r="P246" s="382" t="str">
        <f t="shared" si="65"/>
        <v>Varans cirkularitet</v>
      </c>
      <c r="Q246" s="382" t="str">
        <f t="shared" si="66"/>
        <v>Varans funktionalitet</v>
      </c>
      <c r="R246" s="382" t="str">
        <f t="shared" si="67"/>
        <v>Varans estetiska utformning</v>
      </c>
      <c r="S246" s="382" t="str">
        <f t="shared" si="68"/>
        <v>Varans anpassning till befintliga möbler och annan inredning</v>
      </c>
      <c r="T246" s="382" t="str">
        <f t="shared" si="69"/>
        <v>Varans anpassning till lokalens utformning och funktionalitet</v>
      </c>
      <c r="U246" s="382" t="str">
        <f t="shared" si="70"/>
        <v>Leveranstid</v>
      </c>
    </row>
    <row r="247" spans="3:21" x14ac:dyDescent="0.25">
      <c r="C247" s="382" t="str">
        <f t="shared" si="62"/>
        <v/>
      </c>
      <c r="D247" s="382" t="str">
        <f t="array" ref="D247">IFERROR(INDEX($C$203:$C$268,SMALL(IF($C$203:$C$268&lt;&gt;"",ROW($C$203:$C$268)-ROW(C$203)+1),ROWS(D$203:D247))),"")</f>
        <v/>
      </c>
      <c r="L247" s="382" t="str">
        <f>IF(RIGHT(LEFT('1 Spec. - 4. Annan modell'!B369,7),1)="T","",'1 Spec. - 4. Annan modell'!B369)</f>
        <v>Välj Vara</v>
      </c>
      <c r="M247" s="382">
        <f t="shared" si="60"/>
        <v>0</v>
      </c>
      <c r="N247" s="382" t="str">
        <f t="shared" si="63"/>
        <v>Varans egenskaper</v>
      </c>
      <c r="O247" s="382" t="str">
        <f t="shared" si="64"/>
        <v>Varans hållbarhet</v>
      </c>
      <c r="P247" s="382" t="str">
        <f t="shared" si="65"/>
        <v>Varans cirkularitet</v>
      </c>
      <c r="Q247" s="382" t="str">
        <f t="shared" si="66"/>
        <v>Varans funktionalitet</v>
      </c>
      <c r="R247" s="382" t="str">
        <f t="shared" si="67"/>
        <v>Varans estetiska utformning</v>
      </c>
      <c r="S247" s="382" t="str">
        <f t="shared" si="68"/>
        <v>Varans anpassning till befintliga möbler och annan inredning</v>
      </c>
      <c r="T247" s="382" t="str">
        <f t="shared" si="69"/>
        <v>Varans anpassning till lokalens utformning och funktionalitet</v>
      </c>
      <c r="U247" s="382" t="str">
        <f t="shared" si="70"/>
        <v>Leveranstid</v>
      </c>
    </row>
    <row r="248" spans="3:21" x14ac:dyDescent="0.25">
      <c r="C248" s="382" t="str">
        <f t="shared" si="62"/>
        <v/>
      </c>
      <c r="D248" s="382" t="str">
        <f t="array" ref="D248">IFERROR(INDEX($C$203:$C$268,SMALL(IF($C$203:$C$268&lt;&gt;"",ROW($C$203:$C$268)-ROW(C$203)+1),ROWS(D$203:D248))),"")</f>
        <v/>
      </c>
      <c r="L248" s="382" t="str">
        <f>IF(RIGHT(LEFT('1 Spec. - 4. Annan modell'!B370,7),1)="T","",'1 Spec. - 4. Annan modell'!B370)</f>
        <v>Välj Vara</v>
      </c>
      <c r="M248" s="382">
        <f t="shared" si="60"/>
        <v>0</v>
      </c>
      <c r="N248" s="382" t="str">
        <f t="shared" si="63"/>
        <v>Varans egenskaper</v>
      </c>
      <c r="O248" s="382" t="str">
        <f t="shared" si="64"/>
        <v>Varans hållbarhet</v>
      </c>
      <c r="P248" s="382" t="str">
        <f t="shared" si="65"/>
        <v>Varans cirkularitet</v>
      </c>
      <c r="Q248" s="382" t="str">
        <f t="shared" si="66"/>
        <v>Varans funktionalitet</v>
      </c>
      <c r="R248" s="382" t="str">
        <f t="shared" si="67"/>
        <v>Varans estetiska utformning</v>
      </c>
      <c r="S248" s="382" t="str">
        <f t="shared" si="68"/>
        <v>Varans anpassning till befintliga möbler och annan inredning</v>
      </c>
      <c r="T248" s="382" t="str">
        <f t="shared" si="69"/>
        <v>Varans anpassning till lokalens utformning och funktionalitet</v>
      </c>
      <c r="U248" s="382" t="str">
        <f t="shared" si="70"/>
        <v>Leveranstid</v>
      </c>
    </row>
    <row r="249" spans="3:21" x14ac:dyDescent="0.25">
      <c r="C249" s="382" t="str">
        <f t="shared" si="62"/>
        <v/>
      </c>
      <c r="D249" s="382" t="str">
        <f t="array" ref="D249">IFERROR(INDEX($C$203:$C$268,SMALL(IF($C$203:$C$268&lt;&gt;"",ROW($C$203:$C$268)-ROW(C$203)+1),ROWS(D$203:D249))),"")</f>
        <v/>
      </c>
      <c r="L249" s="382" t="str">
        <f>IF(RIGHT(LEFT('1 Spec. - 4. Annan modell'!B371,7),1)="T","",'1 Spec. - 4. Annan modell'!B371)</f>
        <v>Välj Vara</v>
      </c>
      <c r="M249" s="382">
        <f t="shared" si="60"/>
        <v>0</v>
      </c>
      <c r="N249" s="382" t="str">
        <f t="shared" si="63"/>
        <v>Varans egenskaper</v>
      </c>
      <c r="O249" s="382" t="str">
        <f t="shared" si="64"/>
        <v>Varans hållbarhet</v>
      </c>
      <c r="P249" s="382" t="str">
        <f t="shared" si="65"/>
        <v>Varans cirkularitet</v>
      </c>
      <c r="Q249" s="382" t="str">
        <f t="shared" si="66"/>
        <v>Varans funktionalitet</v>
      </c>
      <c r="R249" s="382" t="str">
        <f t="shared" si="67"/>
        <v>Varans estetiska utformning</v>
      </c>
      <c r="S249" s="382" t="str">
        <f t="shared" si="68"/>
        <v>Varans anpassning till befintliga möbler och annan inredning</v>
      </c>
      <c r="T249" s="382" t="str">
        <f t="shared" si="69"/>
        <v>Varans anpassning till lokalens utformning och funktionalitet</v>
      </c>
      <c r="U249" s="382" t="str">
        <f t="shared" si="70"/>
        <v>Leveranstid</v>
      </c>
    </row>
    <row r="250" spans="3:21" x14ac:dyDescent="0.25">
      <c r="C250" s="382" t="str">
        <f t="shared" si="62"/>
        <v/>
      </c>
      <c r="D250" s="382" t="str">
        <f t="array" ref="D250">IFERROR(INDEX($C$203:$C$268,SMALL(IF($C$203:$C$268&lt;&gt;"",ROW($C$203:$C$268)-ROW(C$203)+1),ROWS(D$203:D250))),"")</f>
        <v/>
      </c>
      <c r="L250" s="382" t="str">
        <f>IF(RIGHT(LEFT('1 Spec. - 4. Annan modell'!B372,7),1)="T","",'1 Spec. - 4. Annan modell'!B372)</f>
        <v>Välj Vara</v>
      </c>
      <c r="M250" s="382">
        <f t="shared" si="60"/>
        <v>0</v>
      </c>
      <c r="N250" s="382" t="str">
        <f t="shared" si="63"/>
        <v>Varans egenskaper</v>
      </c>
      <c r="O250" s="382" t="str">
        <f t="shared" si="64"/>
        <v>Varans hållbarhet</v>
      </c>
      <c r="P250" s="382" t="str">
        <f t="shared" si="65"/>
        <v>Varans cirkularitet</v>
      </c>
      <c r="Q250" s="382" t="str">
        <f t="shared" si="66"/>
        <v>Varans funktionalitet</v>
      </c>
      <c r="R250" s="382" t="str">
        <f t="shared" si="67"/>
        <v>Varans estetiska utformning</v>
      </c>
      <c r="S250" s="382" t="str">
        <f t="shared" si="68"/>
        <v>Varans anpassning till befintliga möbler och annan inredning</v>
      </c>
      <c r="T250" s="382" t="str">
        <f t="shared" si="69"/>
        <v>Varans anpassning till lokalens utformning och funktionalitet</v>
      </c>
      <c r="U250" s="382" t="str">
        <f t="shared" si="70"/>
        <v>Leveranstid</v>
      </c>
    </row>
    <row r="251" spans="3:21" x14ac:dyDescent="0.25">
      <c r="C251" s="382" t="str">
        <f t="shared" si="62"/>
        <v/>
      </c>
      <c r="D251" s="382" t="str">
        <f t="array" ref="D251">IFERROR(INDEX($C$203:$C$268,SMALL(IF($C$203:$C$268&lt;&gt;"",ROW($C$203:$C$268)-ROW(C$203)+1),ROWS(D$203:D251))),"")</f>
        <v/>
      </c>
      <c r="L251" s="382" t="str">
        <f>IF(RIGHT(LEFT('1 Spec. - 4. Annan modell'!B373,7),1)="T","",'1 Spec. - 4. Annan modell'!B373)</f>
        <v>Välj Vara</v>
      </c>
      <c r="M251" s="382">
        <f t="shared" si="60"/>
        <v>0</v>
      </c>
      <c r="N251" s="382" t="str">
        <f t="shared" si="63"/>
        <v>Varans egenskaper</v>
      </c>
      <c r="O251" s="382" t="str">
        <f t="shared" si="64"/>
        <v>Varans hållbarhet</v>
      </c>
      <c r="P251" s="382" t="str">
        <f t="shared" si="65"/>
        <v>Varans cirkularitet</v>
      </c>
      <c r="Q251" s="382" t="str">
        <f t="shared" si="66"/>
        <v>Varans funktionalitet</v>
      </c>
      <c r="R251" s="382" t="str">
        <f t="shared" si="67"/>
        <v>Varans estetiska utformning</v>
      </c>
      <c r="S251" s="382" t="str">
        <f t="shared" si="68"/>
        <v>Varans anpassning till befintliga möbler och annan inredning</v>
      </c>
      <c r="T251" s="382" t="str">
        <f t="shared" si="69"/>
        <v>Varans anpassning till lokalens utformning och funktionalitet</v>
      </c>
      <c r="U251" s="382" t="str">
        <f t="shared" si="70"/>
        <v>Leveranstid</v>
      </c>
    </row>
    <row r="252" spans="3:21" x14ac:dyDescent="0.25">
      <c r="C252" s="382" t="str">
        <f t="shared" si="62"/>
        <v/>
      </c>
      <c r="D252" s="382" t="str">
        <f t="array" ref="D252">IFERROR(INDEX($C$203:$C$268,SMALL(IF($C$203:$C$268&lt;&gt;"",ROW($C$203:$C$268)-ROW(C$203)+1),ROWS(D$203:D252))),"")</f>
        <v/>
      </c>
      <c r="L252" s="382" t="str">
        <f>IF(RIGHT(LEFT('1 Spec. - 4. Annan modell'!B374,7),1)="T","",'1 Spec. - 4. Annan modell'!B374)</f>
        <v>Välj Vara</v>
      </c>
      <c r="M252" s="382">
        <f t="shared" ref="M252:M260" si="71">IFERROR(IF(L252="","",FIND("Tjänst",L252)),0)</f>
        <v>0</v>
      </c>
      <c r="N252" s="382" t="str">
        <f t="shared" si="63"/>
        <v>Varans egenskaper</v>
      </c>
      <c r="O252" s="382" t="str">
        <f t="shared" si="64"/>
        <v>Varans hållbarhet</v>
      </c>
      <c r="P252" s="382" t="str">
        <f t="shared" si="65"/>
        <v>Varans cirkularitet</v>
      </c>
      <c r="Q252" s="382" t="str">
        <f t="shared" si="66"/>
        <v>Varans funktionalitet</v>
      </c>
      <c r="R252" s="382" t="str">
        <f t="shared" si="67"/>
        <v>Varans estetiska utformning</v>
      </c>
      <c r="S252" s="382" t="str">
        <f t="shared" si="68"/>
        <v>Varans anpassning till befintliga möbler och annan inredning</v>
      </c>
      <c r="T252" s="382" t="str">
        <f t="shared" si="69"/>
        <v>Varans anpassning till lokalens utformning och funktionalitet</v>
      </c>
      <c r="U252" s="382" t="str">
        <f t="shared" si="70"/>
        <v>Leveranstid</v>
      </c>
    </row>
    <row r="253" spans="3:21" x14ac:dyDescent="0.25">
      <c r="C253" s="382" t="str">
        <f t="shared" si="62"/>
        <v/>
      </c>
      <c r="D253" s="382" t="str">
        <f t="array" ref="D253">IFERROR(INDEX($C$203:$C$268,SMALL(IF($C$203:$C$268&lt;&gt;"",ROW($C$203:$C$268)-ROW(C$203)+1),ROWS(D$203:D253))),"")</f>
        <v/>
      </c>
      <c r="L253" s="382" t="str">
        <f>IF(RIGHT(LEFT('1 Spec. - 4. Annan modell'!B375,7),1)="T","",'1 Spec. - 4. Annan modell'!B375)</f>
        <v>Välj Vara</v>
      </c>
      <c r="M253" s="382">
        <f t="shared" si="71"/>
        <v>0</v>
      </c>
      <c r="N253" s="382" t="str">
        <f t="shared" si="63"/>
        <v>Varans egenskaper</v>
      </c>
      <c r="O253" s="382" t="str">
        <f t="shared" si="64"/>
        <v>Varans hållbarhet</v>
      </c>
      <c r="P253" s="382" t="str">
        <f t="shared" si="65"/>
        <v>Varans cirkularitet</v>
      </c>
      <c r="Q253" s="382" t="str">
        <f t="shared" si="66"/>
        <v>Varans funktionalitet</v>
      </c>
      <c r="R253" s="382" t="str">
        <f t="shared" si="67"/>
        <v>Varans estetiska utformning</v>
      </c>
      <c r="S253" s="382" t="str">
        <f t="shared" si="68"/>
        <v>Varans anpassning till befintliga möbler och annan inredning</v>
      </c>
      <c r="T253" s="382" t="str">
        <f t="shared" si="69"/>
        <v>Varans anpassning till lokalens utformning och funktionalitet</v>
      </c>
      <c r="U253" s="382" t="str">
        <f t="shared" si="70"/>
        <v>Leveranstid</v>
      </c>
    </row>
    <row r="254" spans="3:21" x14ac:dyDescent="0.25">
      <c r="C254" s="382" t="str">
        <f t="shared" si="62"/>
        <v/>
      </c>
      <c r="D254" s="382" t="str">
        <f t="array" ref="D254">IFERROR(INDEX($C$203:$C$268,SMALL(IF($C$203:$C$268&lt;&gt;"",ROW($C$203:$C$268)-ROW(C$203)+1),ROWS(D$203:D254))),"")</f>
        <v/>
      </c>
      <c r="L254" s="382" t="str">
        <f>IF(RIGHT(LEFT('1 Spec. - 4. Annan modell'!B376,7),1)="T","",'1 Spec. - 4. Annan modell'!B376)</f>
        <v>Välj Vara</v>
      </c>
      <c r="M254" s="382">
        <f t="shared" si="71"/>
        <v>0</v>
      </c>
      <c r="N254" s="382" t="str">
        <f t="shared" si="63"/>
        <v>Varans egenskaper</v>
      </c>
      <c r="O254" s="382" t="str">
        <f t="shared" si="64"/>
        <v>Varans hållbarhet</v>
      </c>
      <c r="P254" s="382" t="str">
        <f t="shared" si="65"/>
        <v>Varans cirkularitet</v>
      </c>
      <c r="Q254" s="382" t="str">
        <f t="shared" si="66"/>
        <v>Varans funktionalitet</v>
      </c>
      <c r="R254" s="382" t="str">
        <f t="shared" si="67"/>
        <v>Varans estetiska utformning</v>
      </c>
      <c r="S254" s="382" t="str">
        <f t="shared" si="68"/>
        <v>Varans anpassning till befintliga möbler och annan inredning</v>
      </c>
      <c r="T254" s="382" t="str">
        <f t="shared" si="69"/>
        <v>Varans anpassning till lokalens utformning och funktionalitet</v>
      </c>
      <c r="U254" s="382" t="str">
        <f t="shared" si="70"/>
        <v>Leveranstid</v>
      </c>
    </row>
    <row r="255" spans="3:21" x14ac:dyDescent="0.25">
      <c r="C255" s="382" t="str">
        <f t="shared" si="62"/>
        <v/>
      </c>
      <c r="D255" s="382" t="str">
        <f t="array" ref="D255">IFERROR(INDEX($C$203:$C$268,SMALL(IF($C$203:$C$268&lt;&gt;"",ROW($C$203:$C$268)-ROW(C$203)+1),ROWS(D$203:D255))),"")</f>
        <v/>
      </c>
      <c r="L255" s="382" t="str">
        <f>IF(RIGHT(LEFT('1 Spec. - 4. Annan modell'!B377,7),1)="T","",'1 Spec. - 4. Annan modell'!B377)</f>
        <v>Välj Vara</v>
      </c>
      <c r="M255" s="382">
        <f t="shared" si="71"/>
        <v>0</v>
      </c>
      <c r="N255" s="382" t="str">
        <f t="shared" si="63"/>
        <v>Varans egenskaper</v>
      </c>
      <c r="O255" s="382" t="str">
        <f t="shared" si="64"/>
        <v>Varans hållbarhet</v>
      </c>
      <c r="P255" s="382" t="str">
        <f t="shared" si="65"/>
        <v>Varans cirkularitet</v>
      </c>
      <c r="Q255" s="382" t="str">
        <f t="shared" si="66"/>
        <v>Varans funktionalitet</v>
      </c>
      <c r="R255" s="382" t="str">
        <f t="shared" si="67"/>
        <v>Varans estetiska utformning</v>
      </c>
      <c r="S255" s="382" t="str">
        <f t="shared" si="68"/>
        <v>Varans anpassning till befintliga möbler och annan inredning</v>
      </c>
      <c r="T255" s="382" t="str">
        <f t="shared" si="69"/>
        <v>Varans anpassning till lokalens utformning och funktionalitet</v>
      </c>
      <c r="U255" s="382" t="str">
        <f t="shared" si="70"/>
        <v>Leveranstid</v>
      </c>
    </row>
    <row r="256" spans="3:21" x14ac:dyDescent="0.25">
      <c r="C256" s="382" t="str">
        <f t="shared" si="62"/>
        <v/>
      </c>
      <c r="D256" s="382" t="str">
        <f t="array" ref="D256">IFERROR(INDEX($C$203:$C$268,SMALL(IF($C$203:$C$268&lt;&gt;"",ROW($C$203:$C$268)-ROW(C$203)+1),ROWS(D$203:D256))),"")</f>
        <v/>
      </c>
      <c r="L256" s="382" t="str">
        <f>IF(RIGHT(LEFT('1 Spec. - 4. Annan modell'!B378,7),1)="T","",'1 Spec. - 4. Annan modell'!B378)</f>
        <v>Välj Vara</v>
      </c>
      <c r="M256" s="382">
        <f t="shared" si="71"/>
        <v>0</v>
      </c>
      <c r="N256" s="382" t="str">
        <f t="shared" si="63"/>
        <v>Varans egenskaper</v>
      </c>
      <c r="O256" s="382" t="str">
        <f t="shared" si="64"/>
        <v>Varans hållbarhet</v>
      </c>
      <c r="P256" s="382" t="str">
        <f t="shared" si="65"/>
        <v>Varans cirkularitet</v>
      </c>
      <c r="Q256" s="382" t="str">
        <f t="shared" si="66"/>
        <v>Varans funktionalitet</v>
      </c>
      <c r="R256" s="382" t="str">
        <f t="shared" si="67"/>
        <v>Varans estetiska utformning</v>
      </c>
      <c r="S256" s="382" t="str">
        <f t="shared" si="68"/>
        <v>Varans anpassning till befintliga möbler och annan inredning</v>
      </c>
      <c r="T256" s="382" t="str">
        <f t="shared" si="69"/>
        <v>Varans anpassning till lokalens utformning och funktionalitet</v>
      </c>
      <c r="U256" s="382" t="str">
        <f t="shared" si="70"/>
        <v>Leveranstid</v>
      </c>
    </row>
    <row r="257" spans="3:21" x14ac:dyDescent="0.25">
      <c r="C257" s="382" t="str">
        <f t="shared" si="62"/>
        <v/>
      </c>
      <c r="D257" s="382" t="str">
        <f t="array" ref="D257">IFERROR(INDEX($C$203:$C$268,SMALL(IF($C$203:$C$268&lt;&gt;"",ROW($C$203:$C$268)-ROW(C$203)+1),ROWS(D$203:D257))),"")</f>
        <v/>
      </c>
      <c r="L257" s="382" t="str">
        <f>IF(RIGHT(LEFT('1 Spec. - 4. Annan modell'!B379,7),1)="T","",'1 Spec. - 4. Annan modell'!B379)</f>
        <v>Välj Vara</v>
      </c>
      <c r="M257" s="382">
        <f t="shared" si="71"/>
        <v>0</v>
      </c>
      <c r="N257" s="382" t="str">
        <f t="shared" si="63"/>
        <v>Varans egenskaper</v>
      </c>
      <c r="O257" s="382" t="str">
        <f t="shared" si="64"/>
        <v>Varans hållbarhet</v>
      </c>
      <c r="P257" s="382" t="str">
        <f t="shared" si="65"/>
        <v>Varans cirkularitet</v>
      </c>
      <c r="Q257" s="382" t="str">
        <f t="shared" si="66"/>
        <v>Varans funktionalitet</v>
      </c>
      <c r="R257" s="382" t="str">
        <f t="shared" si="67"/>
        <v>Varans estetiska utformning</v>
      </c>
      <c r="S257" s="382" t="str">
        <f t="shared" si="68"/>
        <v>Varans anpassning till befintliga möbler och annan inredning</v>
      </c>
      <c r="T257" s="382" t="str">
        <f t="shared" si="69"/>
        <v>Varans anpassning till lokalens utformning och funktionalitet</v>
      </c>
      <c r="U257" s="382" t="str">
        <f t="shared" si="70"/>
        <v>Leveranstid</v>
      </c>
    </row>
    <row r="258" spans="3:21" x14ac:dyDescent="0.25">
      <c r="C258" s="382" t="str">
        <f t="shared" si="62"/>
        <v/>
      </c>
      <c r="D258" s="382" t="str">
        <f t="array" ref="D258">IFERROR(INDEX($C$203:$C$268,SMALL(IF($C$203:$C$268&lt;&gt;"",ROW($C$203:$C$268)-ROW(C$203)+1),ROWS(D$203:D258))),"")</f>
        <v/>
      </c>
      <c r="L258" s="382" t="str">
        <f>IF(RIGHT(LEFT('1 Spec. - 4. Annan modell'!B380,7),1)="T","",'1 Spec. - 4. Annan modell'!B380)</f>
        <v>Välj Vara</v>
      </c>
      <c r="M258" s="382">
        <f t="shared" si="71"/>
        <v>0</v>
      </c>
      <c r="N258" s="382" t="str">
        <f t="shared" si="63"/>
        <v>Varans egenskaper</v>
      </c>
      <c r="O258" s="382" t="str">
        <f t="shared" si="64"/>
        <v>Varans hållbarhet</v>
      </c>
      <c r="P258" s="382" t="str">
        <f t="shared" si="65"/>
        <v>Varans cirkularitet</v>
      </c>
      <c r="Q258" s="382" t="str">
        <f t="shared" si="66"/>
        <v>Varans funktionalitet</v>
      </c>
      <c r="R258" s="382" t="str">
        <f t="shared" si="67"/>
        <v>Varans estetiska utformning</v>
      </c>
      <c r="S258" s="382" t="str">
        <f t="shared" si="68"/>
        <v>Varans anpassning till befintliga möbler och annan inredning</v>
      </c>
      <c r="T258" s="382" t="str">
        <f t="shared" si="69"/>
        <v>Varans anpassning till lokalens utformning och funktionalitet</v>
      </c>
      <c r="U258" s="382" t="str">
        <f t="shared" si="70"/>
        <v>Leveranstid</v>
      </c>
    </row>
    <row r="259" spans="3:21" x14ac:dyDescent="0.25">
      <c r="C259" s="382" t="str">
        <f t="shared" si="62"/>
        <v/>
      </c>
      <c r="D259" s="382" t="str">
        <f t="array" ref="D259">IFERROR(INDEX($C$203:$C$268,SMALL(IF($C$203:$C$268&lt;&gt;"",ROW($C$203:$C$268)-ROW(C$203)+1),ROWS(D$203:D259))),"")</f>
        <v/>
      </c>
      <c r="L259" s="382" t="str">
        <f>IF(RIGHT(LEFT('1 Spec. - 4. Annan modell'!B381,7),1)="T","",'1 Spec. - 4. Annan modell'!B381)</f>
        <v>Välj Vara</v>
      </c>
      <c r="M259" s="382">
        <f t="shared" si="71"/>
        <v>0</v>
      </c>
      <c r="N259" s="382" t="str">
        <f t="shared" si="63"/>
        <v>Varans egenskaper</v>
      </c>
      <c r="O259" s="382" t="str">
        <f t="shared" si="64"/>
        <v>Varans hållbarhet</v>
      </c>
      <c r="P259" s="382" t="str">
        <f t="shared" si="65"/>
        <v>Varans cirkularitet</v>
      </c>
      <c r="Q259" s="382" t="str">
        <f t="shared" si="66"/>
        <v>Varans funktionalitet</v>
      </c>
      <c r="R259" s="382" t="str">
        <f t="shared" si="67"/>
        <v>Varans estetiska utformning</v>
      </c>
      <c r="S259" s="382" t="str">
        <f t="shared" si="68"/>
        <v>Varans anpassning till befintliga möbler och annan inredning</v>
      </c>
      <c r="T259" s="382" t="str">
        <f t="shared" si="69"/>
        <v>Varans anpassning till lokalens utformning och funktionalitet</v>
      </c>
      <c r="U259" s="382" t="str">
        <f t="shared" si="70"/>
        <v>Leveranstid</v>
      </c>
    </row>
    <row r="260" spans="3:21" x14ac:dyDescent="0.25">
      <c r="C260" s="382" t="str">
        <f t="shared" si="62"/>
        <v/>
      </c>
      <c r="D260" s="382" t="str">
        <f t="array" ref="D260">IFERROR(INDEX($C$203:$C$268,SMALL(IF($C$203:$C$268&lt;&gt;"",ROW($C$203:$C$268)-ROW(C$203)+1),ROWS(D$203:D260))),"")</f>
        <v/>
      </c>
      <c r="L260" s="382" t="str">
        <f>IF(RIGHT(LEFT('1 Spec. - 4. Annan modell'!B382,7),1)="T","",'1 Spec. - 4. Annan modell'!B382)</f>
        <v>Välj Vara</v>
      </c>
      <c r="M260" s="382">
        <f t="shared" si="71"/>
        <v>0</v>
      </c>
      <c r="N260" s="382" t="str">
        <f t="shared" si="63"/>
        <v>Varans egenskaper</v>
      </c>
      <c r="O260" s="382" t="str">
        <f t="shared" si="64"/>
        <v>Varans hållbarhet</v>
      </c>
      <c r="P260" s="382" t="str">
        <f t="shared" si="65"/>
        <v>Varans cirkularitet</v>
      </c>
      <c r="Q260" s="382" t="str">
        <f t="shared" si="66"/>
        <v>Varans funktionalitet</v>
      </c>
      <c r="R260" s="382" t="str">
        <f t="shared" si="67"/>
        <v>Varans estetiska utformning</v>
      </c>
      <c r="S260" s="382" t="str">
        <f t="shared" si="68"/>
        <v>Varans anpassning till befintliga möbler och annan inredning</v>
      </c>
      <c r="T260" s="382" t="str">
        <f t="shared" si="69"/>
        <v>Varans anpassning till lokalens utformning och funktionalitet</v>
      </c>
      <c r="U260" s="382" t="str">
        <f t="shared" si="70"/>
        <v>Leveranstid</v>
      </c>
    </row>
    <row r="261" spans="3:21" x14ac:dyDescent="0.25">
      <c r="C261" s="382" t="str">
        <f t="shared" si="62"/>
        <v/>
      </c>
      <c r="D261" s="382" t="str">
        <f t="array" ref="D261">IFERROR(INDEX($C$203:$C$268,SMALL(IF($C$203:$C$268&lt;&gt;"",ROW($C$203:$C$268)-ROW(C$203)+1),ROWS(D$203:D261))),"")</f>
        <v/>
      </c>
      <c r="L261" s="382" t="str">
        <f>IF(RIGHT(LEFT('1 Spec. - 4. Annan modell'!B383,7),1)="T","",'1 Spec. - 4. Annan modell'!B383)</f>
        <v>Välj Vara</v>
      </c>
      <c r="M261" s="382">
        <f t="shared" si="60"/>
        <v>0</v>
      </c>
      <c r="N261" s="382" t="str">
        <f t="shared" si="63"/>
        <v>Varans egenskaper</v>
      </c>
      <c r="O261" s="382" t="str">
        <f t="shared" si="64"/>
        <v>Varans hållbarhet</v>
      </c>
      <c r="P261" s="382" t="str">
        <f t="shared" si="65"/>
        <v>Varans cirkularitet</v>
      </c>
      <c r="Q261" s="382" t="str">
        <f t="shared" si="66"/>
        <v>Varans funktionalitet</v>
      </c>
      <c r="R261" s="382" t="str">
        <f t="shared" si="67"/>
        <v>Varans estetiska utformning</v>
      </c>
      <c r="S261" s="382" t="str">
        <f t="shared" si="68"/>
        <v>Varans anpassning till befintliga möbler och annan inredning</v>
      </c>
      <c r="T261" s="382" t="str">
        <f t="shared" si="69"/>
        <v>Varans anpassning till lokalens utformning och funktionalitet</v>
      </c>
      <c r="U261" s="382" t="str">
        <f t="shared" si="70"/>
        <v>Leveranstid</v>
      </c>
    </row>
    <row r="262" spans="3:21" x14ac:dyDescent="0.25">
      <c r="C262" s="382" t="str">
        <f t="shared" si="62"/>
        <v/>
      </c>
      <c r="D262" s="382" t="str">
        <f t="array" ref="D262">IFERROR(INDEX($C$203:$C$268,SMALL(IF($C$203:$C$268&lt;&gt;"",ROW($C$203:$C$268)-ROW(C$203)+1),ROWS(D$203:D262))),"")</f>
        <v/>
      </c>
      <c r="L262" s="382" t="str">
        <f>IF(RIGHT(LEFT('1 Spec. - 4. Annan modell'!B384,7),1)="T","",'1 Spec. - 4. Annan modell'!B384)</f>
        <v>Välj Vara</v>
      </c>
      <c r="M262" s="382">
        <f t="shared" si="59"/>
        <v>0</v>
      </c>
      <c r="N262" s="382" t="str">
        <f t="shared" si="63"/>
        <v>Varans egenskaper</v>
      </c>
      <c r="O262" s="382" t="str">
        <f t="shared" si="64"/>
        <v>Varans hållbarhet</v>
      </c>
      <c r="P262" s="382" t="str">
        <f t="shared" si="65"/>
        <v>Varans cirkularitet</v>
      </c>
      <c r="Q262" s="382" t="str">
        <f t="shared" si="66"/>
        <v>Varans funktionalitet</v>
      </c>
      <c r="R262" s="382" t="str">
        <f t="shared" si="67"/>
        <v>Varans estetiska utformning</v>
      </c>
      <c r="S262" s="382" t="str">
        <f t="shared" si="68"/>
        <v>Varans anpassning till befintliga möbler och annan inredning</v>
      </c>
      <c r="T262" s="382" t="str">
        <f t="shared" si="69"/>
        <v>Varans anpassning till lokalens utformning och funktionalitet</v>
      </c>
      <c r="U262" s="382" t="str">
        <f t="shared" si="70"/>
        <v>Leveranstid</v>
      </c>
    </row>
    <row r="263" spans="3:21" x14ac:dyDescent="0.25">
      <c r="C263" s="382" t="str">
        <f t="shared" si="62"/>
        <v/>
      </c>
      <c r="D263" s="382" t="str">
        <f t="array" ref="D263">IFERROR(INDEX($C$203:$C$268,SMALL(IF($C$203:$C$268&lt;&gt;"",ROW($C$203:$C$268)-ROW(C$203)+1),ROWS(D$203:D263))),"")</f>
        <v/>
      </c>
      <c r="L263" s="382" t="str">
        <f>IF(RIGHT(LEFT('1 Spec. - 4. Annan modell'!B385,7),1)="T","",'1 Spec. - 4. Annan modell'!B385)</f>
        <v>Välj Vara</v>
      </c>
      <c r="M263" s="382">
        <f t="shared" si="59"/>
        <v>0</v>
      </c>
      <c r="N263" s="382" t="str">
        <f t="shared" si="63"/>
        <v>Varans egenskaper</v>
      </c>
      <c r="O263" s="382" t="str">
        <f t="shared" si="64"/>
        <v>Varans hållbarhet</v>
      </c>
      <c r="P263" s="382" t="str">
        <f t="shared" si="65"/>
        <v>Varans cirkularitet</v>
      </c>
      <c r="Q263" s="382" t="str">
        <f t="shared" si="66"/>
        <v>Varans funktionalitet</v>
      </c>
      <c r="R263" s="382" t="str">
        <f t="shared" si="67"/>
        <v>Varans estetiska utformning</v>
      </c>
      <c r="S263" s="382" t="str">
        <f t="shared" si="68"/>
        <v>Varans anpassning till befintliga möbler och annan inredning</v>
      </c>
      <c r="T263" s="382" t="str">
        <f t="shared" si="69"/>
        <v>Varans anpassning till lokalens utformning och funktionalitet</v>
      </c>
      <c r="U263" s="382" t="str">
        <f t="shared" si="70"/>
        <v>Leveranstid</v>
      </c>
    </row>
    <row r="264" spans="3:21" x14ac:dyDescent="0.25">
      <c r="C264" s="382" t="str">
        <f t="shared" si="62"/>
        <v/>
      </c>
      <c r="D264" s="382" t="str">
        <f t="array" ref="D264">IFERROR(INDEX($C$203:$C$268,SMALL(IF($C$203:$C$268&lt;&gt;"",ROW($C$203:$C$268)-ROW(C$203)+1),ROWS(D$203:D264))),"")</f>
        <v/>
      </c>
      <c r="L264" s="382" t="str">
        <f>IF(RIGHT(LEFT('1 Spec. - 4. Annan modell'!B386,7),1)="T","",'1 Spec. - 4. Annan modell'!B386)</f>
        <v>Välj Vara</v>
      </c>
      <c r="M264" s="382">
        <f t="shared" si="59"/>
        <v>0</v>
      </c>
      <c r="N264" s="382" t="str">
        <f t="shared" si="63"/>
        <v>Varans egenskaper</v>
      </c>
      <c r="O264" s="382" t="str">
        <f t="shared" si="64"/>
        <v>Varans hållbarhet</v>
      </c>
      <c r="P264" s="382" t="str">
        <f t="shared" si="65"/>
        <v>Varans cirkularitet</v>
      </c>
      <c r="Q264" s="382" t="str">
        <f t="shared" si="66"/>
        <v>Varans funktionalitet</v>
      </c>
      <c r="R264" s="382" t="str">
        <f t="shared" si="67"/>
        <v>Varans estetiska utformning</v>
      </c>
      <c r="S264" s="382" t="str">
        <f t="shared" si="68"/>
        <v>Varans anpassning till befintliga möbler och annan inredning</v>
      </c>
      <c r="T264" s="382" t="str">
        <f t="shared" si="69"/>
        <v>Varans anpassning till lokalens utformning och funktionalitet</v>
      </c>
      <c r="U264" s="382" t="str">
        <f t="shared" si="70"/>
        <v>Leveranstid</v>
      </c>
    </row>
    <row r="265" spans="3:21" x14ac:dyDescent="0.25">
      <c r="C265" s="382" t="str">
        <f t="shared" si="62"/>
        <v/>
      </c>
      <c r="D265" s="382" t="str">
        <f t="array" ref="D265">IFERROR(INDEX($C$203:$C$268,SMALL(IF($C$203:$C$268&lt;&gt;"",ROW($C$203:$C$268)-ROW(C$203)+1),ROWS(D$203:D265))),"")</f>
        <v/>
      </c>
      <c r="L265" s="382" t="str">
        <f>IF(RIGHT(LEFT('1 Spec. - 4. Annan modell'!B387,7),1)="T","",'1 Spec. - 4. Annan modell'!B387)</f>
        <v>Välj Vara</v>
      </c>
      <c r="M265" s="382">
        <f t="shared" si="59"/>
        <v>0</v>
      </c>
      <c r="N265" s="382" t="str">
        <f t="shared" si="63"/>
        <v>Varans egenskaper</v>
      </c>
      <c r="O265" s="382" t="str">
        <f t="shared" si="64"/>
        <v>Varans hållbarhet</v>
      </c>
      <c r="P265" s="382" t="str">
        <f t="shared" si="65"/>
        <v>Varans cirkularitet</v>
      </c>
      <c r="Q265" s="382" t="str">
        <f t="shared" si="66"/>
        <v>Varans funktionalitet</v>
      </c>
      <c r="R265" s="382" t="str">
        <f t="shared" si="67"/>
        <v>Varans estetiska utformning</v>
      </c>
      <c r="S265" s="382" t="str">
        <f t="shared" si="68"/>
        <v>Varans anpassning till befintliga möbler och annan inredning</v>
      </c>
      <c r="T265" s="382" t="str">
        <f t="shared" si="69"/>
        <v>Varans anpassning till lokalens utformning och funktionalitet</v>
      </c>
      <c r="U265" s="382" t="str">
        <f t="shared" si="70"/>
        <v>Leveranstid</v>
      </c>
    </row>
    <row r="266" spans="3:21" x14ac:dyDescent="0.25">
      <c r="C266" s="382" t="str">
        <f t="shared" si="62"/>
        <v/>
      </c>
      <c r="D266" s="382" t="str">
        <f t="array" ref="D266">IFERROR(INDEX($C$203:$C$268,SMALL(IF($C$203:$C$268&lt;&gt;"",ROW($C$203:$C$268)-ROW(C$203)+1),ROWS(D$203:D266))),"")</f>
        <v/>
      </c>
      <c r="L266" s="382" t="str">
        <f>IF(RIGHT(LEFT('1 Spec. - 4. Annan modell'!B388,7),1)="T","",'1 Spec. - 4. Annan modell'!B388)</f>
        <v>Välj Vara</v>
      </c>
      <c r="M266" s="382">
        <f t="shared" si="59"/>
        <v>0</v>
      </c>
      <c r="N266" s="382" t="str">
        <f t="shared" si="63"/>
        <v>Varans egenskaper</v>
      </c>
      <c r="O266" s="382" t="str">
        <f t="shared" si="64"/>
        <v>Varans hållbarhet</v>
      </c>
      <c r="P266" s="382" t="str">
        <f t="shared" si="65"/>
        <v>Varans cirkularitet</v>
      </c>
      <c r="Q266" s="382" t="str">
        <f t="shared" si="66"/>
        <v>Varans funktionalitet</v>
      </c>
      <c r="R266" s="382" t="str">
        <f t="shared" si="67"/>
        <v>Varans estetiska utformning</v>
      </c>
      <c r="S266" s="382" t="str">
        <f t="shared" si="68"/>
        <v>Varans anpassning till befintliga möbler och annan inredning</v>
      </c>
      <c r="T266" s="382" t="str">
        <f t="shared" si="69"/>
        <v>Varans anpassning till lokalens utformning och funktionalitet</v>
      </c>
      <c r="U266" s="382" t="str">
        <f t="shared" si="70"/>
        <v>Leveranstid</v>
      </c>
    </row>
    <row r="267" spans="3:21" x14ac:dyDescent="0.25">
      <c r="C267" s="382" t="str">
        <f t="shared" si="62"/>
        <v/>
      </c>
      <c r="D267" s="382" t="str">
        <f t="array" ref="D267">IFERROR(INDEX($C$203:$C$268,SMALL(IF($C$203:$C$268&lt;&gt;"",ROW($C$203:$C$268)-ROW(C$203)+1),ROWS(D$203:D267))),"")</f>
        <v/>
      </c>
      <c r="L267" s="382" t="str">
        <f>IF(RIGHT(LEFT('1 Spec. - 4. Annan modell'!B389,7),1)="T","",'1 Spec. - 4. Annan modell'!B389)</f>
        <v>Välj Vara</v>
      </c>
      <c r="M267" s="382">
        <f t="shared" si="59"/>
        <v>0</v>
      </c>
      <c r="N267" s="382" t="str">
        <f t="shared" si="63"/>
        <v>Varans egenskaper</v>
      </c>
      <c r="O267" s="382" t="str">
        <f t="shared" si="64"/>
        <v>Varans hållbarhet</v>
      </c>
      <c r="P267" s="382" t="str">
        <f t="shared" si="65"/>
        <v>Varans cirkularitet</v>
      </c>
      <c r="Q267" s="382" t="str">
        <f t="shared" si="66"/>
        <v>Varans funktionalitet</v>
      </c>
      <c r="R267" s="382" t="str">
        <f t="shared" si="67"/>
        <v>Varans estetiska utformning</v>
      </c>
      <c r="S267" s="382" t="str">
        <f t="shared" si="68"/>
        <v>Varans anpassning till befintliga möbler och annan inredning</v>
      </c>
      <c r="T267" s="382" t="str">
        <f t="shared" si="69"/>
        <v>Varans anpassning till lokalens utformning och funktionalitet</v>
      </c>
      <c r="U267" s="382" t="str">
        <f t="shared" si="70"/>
        <v>Leveranstid</v>
      </c>
    </row>
    <row r="268" spans="3:21" x14ac:dyDescent="0.25">
      <c r="C268" s="382" t="str">
        <f t="shared" ref="C268" si="72">IF(RIGHT(LEFT(C200,7),1)="T","",C200)</f>
        <v/>
      </c>
      <c r="D268" s="382" t="str">
        <f t="array" ref="D268">IFERROR(INDEX($C$203:$C$268,SMALL(IF($C$203:$C$268&lt;&gt;"",ROW($C$203:$C$268)-ROW(C$203)+1),ROWS(D$203:D268))),"")</f>
        <v/>
      </c>
      <c r="L268" s="382" t="str">
        <f>IF(RIGHT(LEFT('1 Spec. - 4. Annan modell'!B390,7),1)="T","",'1 Spec. - 4. Annan modell'!B390)</f>
        <v>Välj Vara</v>
      </c>
      <c r="M268" s="382">
        <f t="shared" si="59"/>
        <v>0</v>
      </c>
      <c r="N268" s="382" t="str">
        <f t="shared" si="63"/>
        <v>Varans egenskaper</v>
      </c>
      <c r="O268" s="382" t="str">
        <f t="shared" si="64"/>
        <v>Varans hållbarhet</v>
      </c>
      <c r="P268" s="382" t="str">
        <f t="shared" si="65"/>
        <v>Varans cirkularitet</v>
      </c>
      <c r="Q268" s="382" t="str">
        <f t="shared" si="66"/>
        <v>Varans funktionalitet</v>
      </c>
      <c r="R268" s="382" t="str">
        <f t="shared" si="67"/>
        <v>Varans estetiska utformning</v>
      </c>
      <c r="S268" s="382" t="str">
        <f t="shared" si="68"/>
        <v>Varans anpassning till befintliga möbler och annan inredning</v>
      </c>
      <c r="T268" s="382" t="str">
        <f t="shared" si="69"/>
        <v>Varans anpassning till lokalens utformning och funktionalitet</v>
      </c>
      <c r="U268" s="382" t="str">
        <f t="shared" si="70"/>
        <v>Leveranstid</v>
      </c>
    </row>
  </sheetData>
  <sheetProtection algorithmName="SHA-512" hashValue="IoF10K5n54TYN5uY/RCjLJ+7mE7UBVwv5Ak78v++NPAuTOQZE2MIokBnh3ur9d0nfn5y2TcTj5nmEWaWHDIN3A==" saltValue="dO08svx2uiQVpIwooicZJg==" spinCount="100000" sheet="1" objects="1" scenarios="1" selectLockedCells="1"/>
  <phoneticPr fontId="13" type="noConversion"/>
  <pageMargins left="0.7" right="0.7" top="0.75" bottom="0.75" header="0.3" footer="0.3"/>
  <pageSetup paperSize="9" scale="29" orientation="landscape" r:id="rId1"/>
  <headerFooter>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F10"/>
  <sheetViews>
    <sheetView zoomScaleNormal="100" workbookViewId="0"/>
  </sheetViews>
  <sheetFormatPr defaultColWidth="9.1796875" defaultRowHeight="12.5" x14ac:dyDescent="0.25"/>
  <cols>
    <col min="1" max="1" width="9.1796875" style="128"/>
    <col min="2" max="2" width="15" style="128" bestFit="1" customWidth="1"/>
    <col min="3" max="3" width="12.26953125" style="128" bestFit="1" customWidth="1"/>
    <col min="4" max="4" width="9.1796875" style="128"/>
    <col min="5" max="5" width="16.81640625" style="128" customWidth="1"/>
    <col min="6" max="16384" width="9.1796875" style="128"/>
  </cols>
  <sheetData>
    <row r="1" spans="1:6" x14ac:dyDescent="0.25">
      <c r="A1" s="128" t="s">
        <v>856</v>
      </c>
      <c r="B1" s="128" t="b">
        <v>0</v>
      </c>
    </row>
    <row r="2" spans="1:6" ht="13" x14ac:dyDescent="0.3">
      <c r="A2" s="197" t="s">
        <v>857</v>
      </c>
      <c r="B2" s="2" t="s">
        <v>0</v>
      </c>
      <c r="C2" s="2"/>
      <c r="D2" s="128">
        <v>1</v>
      </c>
      <c r="E2" s="198" t="str">
        <f>INDEX(E3:E5,D2)</f>
        <v>Adminläge! Klicka här för att låsa vita celler.</v>
      </c>
    </row>
    <row r="3" spans="1:6" x14ac:dyDescent="0.25">
      <c r="A3" s="197" t="s">
        <v>858</v>
      </c>
      <c r="B3" s="195" t="s">
        <v>0</v>
      </c>
      <c r="C3" s="2"/>
      <c r="E3" s="2" t="s">
        <v>859</v>
      </c>
    </row>
    <row r="4" spans="1:6" ht="13" x14ac:dyDescent="0.3">
      <c r="A4" s="197" t="s">
        <v>860</v>
      </c>
      <c r="B4" s="196" t="s">
        <v>0</v>
      </c>
      <c r="C4" s="2" t="s">
        <v>861</v>
      </c>
      <c r="E4" s="198" t="s">
        <v>862</v>
      </c>
    </row>
    <row r="5" spans="1:6" ht="13" x14ac:dyDescent="0.3">
      <c r="A5" s="197" t="s">
        <v>863</v>
      </c>
      <c r="B5" s="174" t="s">
        <v>849</v>
      </c>
      <c r="C5" s="2" t="s">
        <v>864</v>
      </c>
      <c r="E5" s="198" t="s">
        <v>865</v>
      </c>
    </row>
    <row r="6" spans="1:6" x14ac:dyDescent="0.25">
      <c r="A6" s="197"/>
      <c r="B6" s="129"/>
      <c r="C6" s="2" t="s">
        <v>866</v>
      </c>
      <c r="F6" s="199"/>
    </row>
    <row r="7" spans="1:6" x14ac:dyDescent="0.25">
      <c r="A7" s="197"/>
      <c r="B7" s="130"/>
      <c r="C7" s="2" t="s">
        <v>867</v>
      </c>
      <c r="E7" s="128" t="s">
        <v>868</v>
      </c>
    </row>
    <row r="8" spans="1:6" x14ac:dyDescent="0.25">
      <c r="A8" s="197"/>
      <c r="B8" s="387"/>
      <c r="C8" s="2" t="s">
        <v>869</v>
      </c>
      <c r="E8" s="128">
        <f>VALUE(IF(ISNUMBER(SEARCH("2",DpDwnTDV))=TRUE,"2","1"))</f>
        <v>2</v>
      </c>
    </row>
    <row r="9" spans="1:6" x14ac:dyDescent="0.25">
      <c r="A9" s="197"/>
      <c r="B9" s="3"/>
      <c r="C9" s="2" t="s">
        <v>870</v>
      </c>
      <c r="E9" s="128" t="str">
        <f>"Alt"&amp;IF(ISNUMBER(SEARCH("1",DpDwnUtvddrop))=TRUE,"1",IF(ISNUMBER(SEARCH("2",DpDwnUtvddrop))=TRUE,"2",IF(ISNUMBER(SEARCH("3",DpDwnUtvddrop))=TRUE,"3",IF(ISNUMBER(SEARCH("4",DpDwnUtvddrop))=TRUE,"4"))))</f>
        <v>Alt1</v>
      </c>
    </row>
    <row r="10" spans="1:6" x14ac:dyDescent="0.25">
      <c r="A10" s="2"/>
      <c r="B10" s="2"/>
      <c r="C10" s="2"/>
    </row>
  </sheetData>
  <sheetProtection algorithmName="SHA-512" hashValue="Wn7mZE5GodrjSrzJAbpnvMoTltoE6LXwJw494hd2Up4Xe1A88S9HIggxXvxqNOuJik4pJFhOSiMb93dw4k5Tmw==" saltValue="v1Fjq16IpP5KxVzUDX3JEw=="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4f02f41cd9bae8ec16cc821a735c47af">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ec6d9b0a743996c96d653b7413533369"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92914C-7DA7-48FE-B9FC-603789EEACA2}">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customXml/itemProps2.xml><?xml version="1.0" encoding="utf-8"?>
<ds:datastoreItem xmlns:ds="http://schemas.openxmlformats.org/officeDocument/2006/customXml" ds:itemID="{8F74CAD3-379A-4583-9958-741254CEB9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FAD21FC-833F-451C-89EE-03D9B48457D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6</vt:i4>
      </vt:variant>
      <vt:variant>
        <vt:lpstr>Namngivna områden</vt:lpstr>
      </vt:variant>
      <vt:variant>
        <vt:i4>198</vt:i4>
      </vt:variant>
    </vt:vector>
  </HeadingPairs>
  <TitlesOfParts>
    <vt:vector size="204" baseType="lpstr">
      <vt:lpstr>Information</vt:lpstr>
      <vt:lpstr>1 Spec. - 1. Lägsta pris</vt:lpstr>
      <vt:lpstr>1 Spec. - 2. Relativ viktning</vt:lpstr>
      <vt:lpstr>1 Spec. - 3. Mervärdesmodell</vt:lpstr>
      <vt:lpstr>1 Spec. - 4. Annan modell</vt:lpstr>
      <vt:lpstr>2 Avtalstecknande</vt:lpstr>
      <vt:lpstr>ButtonStatus</vt:lpstr>
      <vt:lpstr>ButtonText</vt:lpstr>
      <vt:lpstr>'1 Spec. - 1. Lägsta pris'!Cell_CB_St2_Rd1</vt:lpstr>
      <vt:lpstr>'1 Spec. - 2. Relativ viktning'!Cell_CB_St2_Rd1</vt:lpstr>
      <vt:lpstr>'1 Spec. - 3. Mervärdesmodell'!Cell_CB_St2_Rd1</vt:lpstr>
      <vt:lpstr>Information!Cell_CB_St2_Rd1</vt:lpstr>
      <vt:lpstr>Cell_CB_St2_Rd1</vt:lpstr>
      <vt:lpstr>'1 Spec. - 1. Lägsta pris'!Cell_CB_St2_Rd10</vt:lpstr>
      <vt:lpstr>'1 Spec. - 2. Relativ viktning'!Cell_CB_St2_Rd10</vt:lpstr>
      <vt:lpstr>'1 Spec. - 3. Mervärdesmodell'!Cell_CB_St2_Rd10</vt:lpstr>
      <vt:lpstr>Cell_CB_St2_Rd10</vt:lpstr>
      <vt:lpstr>'1 Spec. - 1. Lägsta pris'!Cell_CB_St2_Rd11</vt:lpstr>
      <vt:lpstr>'1 Spec. - 2. Relativ viktning'!Cell_CB_St2_Rd11</vt:lpstr>
      <vt:lpstr>'1 Spec. - 3. Mervärdesmodell'!Cell_CB_St2_Rd11</vt:lpstr>
      <vt:lpstr>Information!Cell_CB_St2_Rd11</vt:lpstr>
      <vt:lpstr>Cell_CB_St2_Rd11</vt:lpstr>
      <vt:lpstr>'1 Spec. - 1. Lägsta pris'!Cell_CB_St2_Rd12</vt:lpstr>
      <vt:lpstr>'1 Spec. - 2. Relativ viktning'!Cell_CB_St2_Rd12</vt:lpstr>
      <vt:lpstr>'1 Spec. - 3. Mervärdesmodell'!Cell_CB_St2_Rd12</vt:lpstr>
      <vt:lpstr>Information!Cell_CB_St2_Rd12</vt:lpstr>
      <vt:lpstr>Cell_CB_St2_Rd12</vt:lpstr>
      <vt:lpstr>'1 Spec. - 1. Lägsta pris'!Cell_CB_St2_Rd13</vt:lpstr>
      <vt:lpstr>'1 Spec. - 2. Relativ viktning'!Cell_CB_St2_Rd13</vt:lpstr>
      <vt:lpstr>'1 Spec. - 3. Mervärdesmodell'!Cell_CB_St2_Rd13</vt:lpstr>
      <vt:lpstr>Information!Cell_CB_St2_Rd13</vt:lpstr>
      <vt:lpstr>Cell_CB_St2_Rd13</vt:lpstr>
      <vt:lpstr>'1 Spec. - 1. Lägsta pris'!Cell_CB_St2_Rd14</vt:lpstr>
      <vt:lpstr>'1 Spec. - 2. Relativ viktning'!Cell_CB_St2_Rd14</vt:lpstr>
      <vt:lpstr>'1 Spec. - 3. Mervärdesmodell'!Cell_CB_St2_Rd14</vt:lpstr>
      <vt:lpstr>Information!Cell_CB_St2_Rd14</vt:lpstr>
      <vt:lpstr>Cell_CB_St2_Rd14</vt:lpstr>
      <vt:lpstr>'1 Spec. - 1. Lägsta pris'!Cell_CB_St2_Rd15</vt:lpstr>
      <vt:lpstr>'1 Spec. - 2. Relativ viktning'!Cell_CB_St2_Rd15</vt:lpstr>
      <vt:lpstr>'1 Spec. - 3. Mervärdesmodell'!Cell_CB_St2_Rd15</vt:lpstr>
      <vt:lpstr>Information!Cell_CB_St2_Rd15</vt:lpstr>
      <vt:lpstr>Cell_CB_St2_Rd15</vt:lpstr>
      <vt:lpstr>'1 Spec. - 1. Lägsta pris'!Cell_CB_St2_Rd16</vt:lpstr>
      <vt:lpstr>'1 Spec. - 2. Relativ viktning'!Cell_CB_St2_Rd16</vt:lpstr>
      <vt:lpstr>'1 Spec. - 3. Mervärdesmodell'!Cell_CB_St2_Rd16</vt:lpstr>
      <vt:lpstr>Information!Cell_CB_St2_Rd16</vt:lpstr>
      <vt:lpstr>Cell_CB_St2_Rd16</vt:lpstr>
      <vt:lpstr>'1 Spec. - 1. Lägsta pris'!Cell_CB_St2_Rd17</vt:lpstr>
      <vt:lpstr>'1 Spec. - 2. Relativ viktning'!Cell_CB_St2_Rd17</vt:lpstr>
      <vt:lpstr>'1 Spec. - 3. Mervärdesmodell'!Cell_CB_St2_Rd17</vt:lpstr>
      <vt:lpstr>Information!Cell_CB_St2_Rd17</vt:lpstr>
      <vt:lpstr>Cell_CB_St2_Rd17</vt:lpstr>
      <vt:lpstr>'1 Spec. - 1. Lägsta pris'!Cell_CB_St2_Rd18</vt:lpstr>
      <vt:lpstr>'1 Spec. - 2. Relativ viktning'!Cell_CB_St2_Rd18</vt:lpstr>
      <vt:lpstr>'1 Spec. - 3. Mervärdesmodell'!Cell_CB_St2_Rd18</vt:lpstr>
      <vt:lpstr>Information!Cell_CB_St2_Rd18</vt:lpstr>
      <vt:lpstr>Cell_CB_St2_Rd18</vt:lpstr>
      <vt:lpstr>'1 Spec. - 1. Lägsta pris'!Cell_CB_St2_Rd19</vt:lpstr>
      <vt:lpstr>'1 Spec. - 2. Relativ viktning'!Cell_CB_St2_Rd19</vt:lpstr>
      <vt:lpstr>'1 Spec. - 3. Mervärdesmodell'!Cell_CB_St2_Rd19</vt:lpstr>
      <vt:lpstr>Information!Cell_CB_St2_Rd19</vt:lpstr>
      <vt:lpstr>Cell_CB_St2_Rd19</vt:lpstr>
      <vt:lpstr>'1 Spec. - 1. Lägsta pris'!Cell_CB_St2_Rd2</vt:lpstr>
      <vt:lpstr>'1 Spec. - 2. Relativ viktning'!Cell_CB_St2_Rd2</vt:lpstr>
      <vt:lpstr>'1 Spec. - 3. Mervärdesmodell'!Cell_CB_St2_Rd2</vt:lpstr>
      <vt:lpstr>Cell_CB_St2_Rd2</vt:lpstr>
      <vt:lpstr>'1 Spec. - 1. Lägsta pris'!Cell_CB_St2_Rd20</vt:lpstr>
      <vt:lpstr>'1 Spec. - 2. Relativ viktning'!Cell_CB_St2_Rd20</vt:lpstr>
      <vt:lpstr>'1 Spec. - 3. Mervärdesmodell'!Cell_CB_St2_Rd20</vt:lpstr>
      <vt:lpstr>Cell_CB_St2_Rd20</vt:lpstr>
      <vt:lpstr>'1 Spec. - 1. Lägsta pris'!Cell_CB_St2_Rd3</vt:lpstr>
      <vt:lpstr>'1 Spec. - 2. Relativ viktning'!Cell_CB_St2_Rd3</vt:lpstr>
      <vt:lpstr>'1 Spec. - 3. Mervärdesmodell'!Cell_CB_St2_Rd3</vt:lpstr>
      <vt:lpstr>Cell_CB_St2_Rd3</vt:lpstr>
      <vt:lpstr>'1 Spec. - 1. Lägsta pris'!Cell_CB_St2_Rd4</vt:lpstr>
      <vt:lpstr>'1 Spec. - 2. Relativ viktning'!Cell_CB_St2_Rd4</vt:lpstr>
      <vt:lpstr>'1 Spec. - 3. Mervärdesmodell'!Cell_CB_St2_Rd4</vt:lpstr>
      <vt:lpstr>Cell_CB_St2_Rd4</vt:lpstr>
      <vt:lpstr>'1 Spec. - 1. Lägsta pris'!Cell_CB_St2_Rd5</vt:lpstr>
      <vt:lpstr>'1 Spec. - 2. Relativ viktning'!Cell_CB_St2_Rd5</vt:lpstr>
      <vt:lpstr>'1 Spec. - 3. Mervärdesmodell'!Cell_CB_St2_Rd5</vt:lpstr>
      <vt:lpstr>Cell_CB_St2_Rd5</vt:lpstr>
      <vt:lpstr>'1 Spec. - 1. Lägsta pris'!Cell_CB_St2_Rd6</vt:lpstr>
      <vt:lpstr>'1 Spec. - 2. Relativ viktning'!Cell_CB_St2_Rd6</vt:lpstr>
      <vt:lpstr>'1 Spec. - 3. Mervärdesmodell'!Cell_CB_St2_Rd6</vt:lpstr>
      <vt:lpstr>Cell_CB_St2_Rd6</vt:lpstr>
      <vt:lpstr>'1 Spec. - 1. Lägsta pris'!Cell_CB_St2_Rd7</vt:lpstr>
      <vt:lpstr>'1 Spec. - 2. Relativ viktning'!Cell_CB_St2_Rd7</vt:lpstr>
      <vt:lpstr>'1 Spec. - 3. Mervärdesmodell'!Cell_CB_St2_Rd7</vt:lpstr>
      <vt:lpstr>Cell_CB_St2_Rd7</vt:lpstr>
      <vt:lpstr>'1 Spec. - 1. Lägsta pris'!Cell_CB_St2_Rd8</vt:lpstr>
      <vt:lpstr>'1 Spec. - 2. Relativ viktning'!Cell_CB_St2_Rd8</vt:lpstr>
      <vt:lpstr>'1 Spec. - 3. Mervärdesmodell'!Cell_CB_St2_Rd8</vt:lpstr>
      <vt:lpstr>Cell_CB_St2_Rd8</vt:lpstr>
      <vt:lpstr>'1 Spec. - 1. Lägsta pris'!Cell_CB_St2_Rd9</vt:lpstr>
      <vt:lpstr>'1 Spec. - 2. Relativ viktning'!Cell_CB_St2_Rd9</vt:lpstr>
      <vt:lpstr>'1 Spec. - 3. Mervärdesmodell'!Cell_CB_St2_Rd9</vt:lpstr>
      <vt:lpstr>Cell_CB_St2_Rd9</vt:lpstr>
      <vt:lpstr>'1 Spec. - 1. Lägsta pris'!DpDwnTDV</vt:lpstr>
      <vt:lpstr>'1 Spec. - 2. Relativ viktning'!DpDwnTDV</vt:lpstr>
      <vt:lpstr>'1 Spec. - 3. Mervärdesmodell'!DpDwnTDV</vt:lpstr>
      <vt:lpstr>Information!DpDwnTDV</vt:lpstr>
      <vt:lpstr>DpDwnTDV</vt:lpstr>
      <vt:lpstr>'1 Spec. - 1. Lägsta pris'!DpDwnUtvddrop</vt:lpstr>
      <vt:lpstr>'1 Spec. - 2. Relativ viktning'!DpDwnUtvddrop</vt:lpstr>
      <vt:lpstr>'1 Spec. - 3. Mervärdesmodell'!DpDwnUtvddrop</vt:lpstr>
      <vt:lpstr>Information!DpDwnUtvddrop</vt:lpstr>
      <vt:lpstr>DpDwnUtvddrop</vt:lpstr>
      <vt:lpstr>'1 Spec. - 1. Lägsta pris'!LarmStatus</vt:lpstr>
      <vt:lpstr>'1 Spec. - 2. Relativ viktning'!LarmStatus</vt:lpstr>
      <vt:lpstr>'1 Spec. - 3. Mervärdesmodell'!LarmStatus</vt:lpstr>
      <vt:lpstr>Information!LarmStatus</vt:lpstr>
      <vt:lpstr>LarmStatus</vt:lpstr>
      <vt:lpstr>ListaTilldelningsVara</vt:lpstr>
      <vt:lpstr>ListaVaraTjänst</vt:lpstr>
      <vt:lpstr>ListLevNamn</vt:lpstr>
      <vt:lpstr>ListvalRegion</vt:lpstr>
      <vt:lpstr>LockStatus</vt:lpstr>
      <vt:lpstr>MiljöNrTjänst</vt:lpstr>
      <vt:lpstr>NrTjänst</vt:lpstr>
      <vt:lpstr>pkey</vt:lpstr>
      <vt:lpstr>ResLevDelområde</vt:lpstr>
      <vt:lpstr>ResOpt</vt:lpstr>
      <vt:lpstr>ResVarTja</vt:lpstr>
      <vt:lpstr>'1 Spec. - 1. Lägsta pris'!SpecBilaga</vt:lpstr>
      <vt:lpstr>'1 Spec. - 2. Relativ viktning'!SpecBilaga</vt:lpstr>
      <vt:lpstr>'1 Spec. - 3. Mervärdesmodell'!SpecBilaga</vt:lpstr>
      <vt:lpstr>Information!SpecBilaga</vt:lpstr>
      <vt:lpstr>SpecBilaga</vt:lpstr>
      <vt:lpstr>'1 Spec. - 1. Lägsta pris'!StatusSpec01</vt:lpstr>
      <vt:lpstr>'1 Spec. - 2. Relativ viktning'!StatusSpec01</vt:lpstr>
      <vt:lpstr>'1 Spec. - 3. Mervärdesmodell'!StatusSpec01</vt:lpstr>
      <vt:lpstr>Information!StatusSpec01</vt:lpstr>
      <vt:lpstr>StatusSpec01</vt:lpstr>
      <vt:lpstr>TblBeräkning</vt:lpstr>
      <vt:lpstr>TblBörKravFKU</vt:lpstr>
      <vt:lpstr>TblBörKravSF</vt:lpstr>
      <vt:lpstr>TblDelområde</vt:lpstr>
      <vt:lpstr>TblEnhet</vt:lpstr>
      <vt:lpstr>TblGrundTilldeln</vt:lpstr>
      <vt:lpstr>TblKravSF</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TblSkaKravFKU</vt:lpstr>
      <vt:lpstr>TblSkaKravSF</vt:lpstr>
      <vt:lpstr>TblTilldelningsVara</vt:lpstr>
      <vt:lpstr>TblTjänst</vt:lpstr>
      <vt:lpstr>TblUtVrd</vt:lpstr>
      <vt:lpstr>TblValdaVaraTjnst</vt:lpstr>
      <vt:lpstr>TblVaraTjanstAlt</vt:lpstr>
      <vt:lpstr>TidsåtgNrTjänst</vt:lpstr>
      <vt:lpstr>TillDelVal</vt:lpstr>
      <vt:lpstr>'1 Spec. - 1. Lägsta pris'!TillDelVal2</vt:lpstr>
      <vt:lpstr>'1 Spec. - 2. Relativ viktning'!TillDelVal2</vt:lpstr>
      <vt:lpstr>'1 Spec. - 3. Mervärdesmodell'!TillDelVal2</vt:lpstr>
      <vt:lpstr>Information!TillDelVal2</vt:lpstr>
      <vt:lpstr>TillDelVal2</vt:lpstr>
      <vt:lpstr>UKey</vt:lpstr>
      <vt:lpstr>'1 Spec. - 1. Lägsta pris'!USRDelområde</vt:lpstr>
      <vt:lpstr>'1 Spec. - 2. Relativ viktning'!USRDelområde</vt:lpstr>
      <vt:lpstr>'1 Spec. - 3. Mervärdesmodell'!USRDelområde</vt:lpstr>
      <vt:lpstr>Information!USRDelområde</vt:lpstr>
      <vt:lpstr>USRDelområde</vt:lpstr>
      <vt:lpstr>'1 Spec. - 1. Lägsta pris'!Utskriftsområde</vt:lpstr>
      <vt:lpstr>'1 Spec. - 2. Relativ viktning'!Utskriftsområde</vt:lpstr>
      <vt:lpstr>'1 Spec. - 3. Mervärdesmodell'!Utskriftsområde</vt:lpstr>
      <vt:lpstr>'1 Spec. - 4. Annan modell'!Utskriftsområde</vt:lpstr>
      <vt:lpstr>Information!Utskriftsområde</vt:lpstr>
      <vt:lpstr>'1 Spec. - 1. Lägsta pris'!Utskriftsrubriker</vt:lpstr>
      <vt:lpstr>'1 Spec. - 2. Relativ viktning'!Utskriftsrubriker</vt:lpstr>
      <vt:lpstr>'1 Spec. - 3. Mervärdesmodell'!Utskriftsrubriker</vt:lpstr>
      <vt:lpstr>'1 Spec. - 4. Annan modell'!Utskriftsrubriker</vt:lpstr>
      <vt:lpstr>'2 Avtalstecknande'!Utskriftsrubriker</vt:lpstr>
      <vt:lpstr>Information!Utskriftsrubriker</vt:lpstr>
      <vt:lpstr>UtvarderingsVal</vt:lpstr>
      <vt:lpstr>'1 Spec. - 1. Lägsta pris'!UtvarderingsVal2</vt:lpstr>
      <vt:lpstr>'1 Spec. - 2. Relativ viktning'!UtvarderingsVal2</vt:lpstr>
      <vt:lpstr>'1 Spec. - 3. Mervärdesmodell'!UtvarderingsVal2</vt:lpstr>
      <vt:lpstr>Information!UtvarderingsVal2</vt:lpstr>
      <vt:lpstr>UtvarderingsVal2</vt:lpstr>
      <vt:lpstr>ValBilaga</vt:lpstr>
      <vt:lpstr>ValVarTja</vt:lpstr>
      <vt:lpstr>Wkey</vt:lpstr>
      <vt:lpstr>YColor</vt:lpstr>
    </vt:vector>
  </TitlesOfParts>
  <Manager/>
  <Company>VHS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Dator</dc:creator>
  <cp:keywords/>
  <dc:description/>
  <cp:lastModifiedBy>Stefan Persson</cp:lastModifiedBy>
  <cp:revision/>
  <dcterms:created xsi:type="dcterms:W3CDTF">2008-11-24T11:40:31Z</dcterms:created>
  <dcterms:modified xsi:type="dcterms:W3CDTF">2025-12-01T12:52:22Z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