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C:\users\KlEricss\Work Folders\Dokument\ExcelMacros\"/>
    </mc:Choice>
  </mc:AlternateContent>
  <xr:revisionPtr revIDLastSave="0" documentId="13_ncr:1_{31438971-2CB6-4484-BC6E-1C3A08B95C15}" xr6:coauthVersionLast="47" xr6:coauthVersionMax="47" xr10:uidLastSave="{00000000-0000-0000-0000-000000000000}"/>
  <bookViews>
    <workbookView xWindow="-110" yWindow="-110" windowWidth="19420" windowHeight="10420" tabRatio="622" xr2:uid="{00000000-000D-0000-FFFF-FFFF00000000}"/>
  </bookViews>
  <sheets>
    <sheet name="Försättsblad" sheetId="5" r:id="rId1"/>
    <sheet name="Exempel LCC (ej elbilar)" sheetId="1" r:id="rId2"/>
    <sheet name="LCC (ej elbilar)" sheetId="6" r:id="rId3"/>
    <sheet name="Exempel LCC Elbilar" sheetId="4" r:id="rId4"/>
    <sheet name="LCC Elbilar" sheetId="3" r:id="rId5"/>
  </sheets>
  <definedNames>
    <definedName name="_xlnm._FilterDatabase" localSheetId="1" hidden="1">'Exempel LCC (ej elbilar)'!$C$12:$C$12</definedName>
    <definedName name="_xlnm._FilterDatabase" localSheetId="0" hidden="1">Försättsblad!#REF!</definedName>
    <definedName name="_xlnm._FilterDatabase" localSheetId="2" hidden="1">'LCC (ej elbilar)'!$C$12:$C$12</definedName>
    <definedName name="_xlnm.Print_Area" localSheetId="1">'Exempel LCC (ej elbilar)'!$A$1:$J$34</definedName>
    <definedName name="_xlnm.Print_Area" localSheetId="0">Försättsblad!#REF!</definedName>
    <definedName name="_xlnm.Print_Area" localSheetId="2">'LCC (ej elbilar)'!$A$1:$J$34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9" i="6" l="1"/>
  <c r="G31" i="6" s="1"/>
  <c r="F29" i="6"/>
  <c r="F31" i="6" s="1"/>
  <c r="E29" i="6"/>
  <c r="E31" i="6" s="1"/>
  <c r="E33" i="6" s="1"/>
  <c r="D29" i="6"/>
  <c r="D31" i="6" s="1"/>
  <c r="D32" i="6" s="1"/>
  <c r="C29" i="6"/>
  <c r="C31" i="6" s="1"/>
  <c r="G28" i="6"/>
  <c r="F28" i="6"/>
  <c r="E28" i="6"/>
  <c r="D28" i="6"/>
  <c r="C28" i="6"/>
  <c r="G22" i="6"/>
  <c r="F22" i="6"/>
  <c r="E22" i="6"/>
  <c r="D22" i="6"/>
  <c r="C22" i="6"/>
  <c r="G19" i="6"/>
  <c r="F19" i="6"/>
  <c r="E19" i="6"/>
  <c r="D19" i="6"/>
  <c r="C19" i="6"/>
  <c r="G14" i="6"/>
  <c r="F14" i="6"/>
  <c r="E14" i="6"/>
  <c r="E32" i="6" s="1"/>
  <c r="D14" i="6"/>
  <c r="D33" i="6" s="1"/>
  <c r="C14" i="6"/>
  <c r="G32" i="6" l="1"/>
  <c r="C32" i="6"/>
  <c r="C33" i="6"/>
  <c r="F32" i="6"/>
  <c r="F33" i="6"/>
  <c r="G33" i="6"/>
  <c r="C30" i="6"/>
  <c r="D19" i="1" l="1"/>
  <c r="D28" i="1" l="1"/>
  <c r="E28" i="1"/>
  <c r="F28" i="1"/>
  <c r="G28" i="1"/>
  <c r="G14" i="1"/>
  <c r="C28" i="1" l="1"/>
  <c r="C29" i="1" l="1"/>
  <c r="C31" i="1" s="1"/>
  <c r="G29" i="1" l="1"/>
  <c r="G31" i="1" s="1"/>
  <c r="G22" i="1"/>
  <c r="G19" i="1"/>
  <c r="G33" i="1" l="1"/>
  <c r="G32" i="1"/>
  <c r="F22" i="1"/>
  <c r="F19" i="1"/>
  <c r="C19" i="1"/>
  <c r="C32" i="1" s="1"/>
  <c r="F14" i="1"/>
  <c r="F29" i="1"/>
  <c r="F31" i="1" s="1"/>
  <c r="D29" i="1"/>
  <c r="D31" i="1" s="1"/>
  <c r="D22" i="1"/>
  <c r="D14" i="1"/>
  <c r="E29" i="1"/>
  <c r="E31" i="1" s="1"/>
  <c r="E19" i="1"/>
  <c r="E22" i="1"/>
  <c r="E14" i="1"/>
  <c r="C26" i="4"/>
  <c r="C28" i="4" s="1"/>
  <c r="C19" i="3"/>
  <c r="C22" i="3"/>
  <c r="C25" i="3"/>
  <c r="C26" i="3"/>
  <c r="C29" i="3"/>
  <c r="C30" i="3"/>
  <c r="C16" i="4"/>
  <c r="C19" i="4"/>
  <c r="C22" i="4"/>
  <c r="C25" i="4"/>
  <c r="C30" i="1"/>
  <c r="C14" i="1"/>
  <c r="C22" i="1"/>
  <c r="C27" i="3"/>
  <c r="C16" i="3"/>
  <c r="C28" i="3"/>
  <c r="F33" i="1" l="1"/>
  <c r="C30" i="4"/>
  <c r="C27" i="4"/>
  <c r="C29" i="4"/>
  <c r="F32" i="1"/>
  <c r="D33" i="1"/>
  <c r="C33" i="1"/>
  <c r="E32" i="1"/>
  <c r="E33" i="1"/>
  <c r="D32" i="1"/>
</calcChain>
</file>

<file path=xl/sharedStrings.xml><?xml version="1.0" encoding="utf-8"?>
<sst xmlns="http://schemas.openxmlformats.org/spreadsheetml/2006/main" count="277" uniqueCount="82">
  <si>
    <t>%</t>
  </si>
  <si>
    <t>TOTAL LCC</t>
  </si>
  <si>
    <t>år</t>
  </si>
  <si>
    <r>
      <t>Kalkylränta</t>
    </r>
    <r>
      <rPr>
        <sz val="9"/>
        <rFont val="Arial"/>
        <family val="2"/>
      </rPr>
      <t xml:space="preserve"> </t>
    </r>
  </si>
  <si>
    <t>FÖRUTSÄTTNINGAR</t>
  </si>
  <si>
    <t>ANSKAFFNINGSKOSTNAD PER STYCK</t>
  </si>
  <si>
    <t>TOTAL ÖVRIG KOSTNAD PER STYCK NUVÄRDE</t>
  </si>
  <si>
    <t>mil</t>
  </si>
  <si>
    <t>UNDERHÅLLSKOSTNAD PER STYCK NUVÄRDE</t>
  </si>
  <si>
    <t>DRIFTKOSTNAD PER STYCK NUVÄRDE</t>
  </si>
  <si>
    <t>Årlig körsträcka per fordon</t>
  </si>
  <si>
    <t>Skatter och övriga kostnader</t>
  </si>
  <si>
    <t>Bränsleförbrukning blandad körning per fordon</t>
  </si>
  <si>
    <t>Underhåll</t>
  </si>
  <si>
    <t xml:space="preserve">Anskaffningskostnad </t>
  </si>
  <si>
    <t>Bränslekostnad</t>
  </si>
  <si>
    <t>Anskaffningskostnad exkl. restvärde</t>
  </si>
  <si>
    <t>Offererad fodonsmodell</t>
  </si>
  <si>
    <t xml:space="preserve">Restvärde </t>
  </si>
  <si>
    <t>Elpris</t>
  </si>
  <si>
    <t>kr/kWh</t>
  </si>
  <si>
    <t>Bränslekostnad elbil</t>
  </si>
  <si>
    <t>Elförbrukning</t>
  </si>
  <si>
    <t>kWh/mil</t>
  </si>
  <si>
    <t>Leasingkostnad</t>
  </si>
  <si>
    <t>Batteri</t>
  </si>
  <si>
    <t>DRIFTKOSTNAD VID HYRA PER STYCK NUVÄRDE</t>
  </si>
  <si>
    <t xml:space="preserve">Underhåll </t>
  </si>
  <si>
    <t>LIVSCYKELKOSTNADER (LCC) VID KÖP AV ELBILAR (ej laddhybrider)</t>
  </si>
  <si>
    <t>Antal</t>
  </si>
  <si>
    <t>Antal användningsår</t>
  </si>
  <si>
    <t>Nettopris grundbil exkl. moms</t>
  </si>
  <si>
    <t>RESTVÄRDE NUVÄRDE</t>
  </si>
  <si>
    <t>/år</t>
  </si>
  <si>
    <t>Restvärde</t>
  </si>
  <si>
    <t>/månad</t>
  </si>
  <si>
    <t>Bilaga LCC-kalkyl</t>
  </si>
  <si>
    <t>TOTAL LCC per styck</t>
  </si>
  <si>
    <t xml:space="preserve">från statliga ramavtal inom området </t>
  </si>
  <si>
    <t>Avropsblankett</t>
  </si>
  <si>
    <t>endast innehållande LCC-kalkyl</t>
  </si>
  <si>
    <t xml:space="preserve">Avropsförfrågan - </t>
  </si>
  <si>
    <t>Servicekostnad per år (utförd på stationeringsorten)</t>
  </si>
  <si>
    <t>Antal fordon.</t>
  </si>
  <si>
    <t>Kalkylränta i procent.</t>
  </si>
  <si>
    <t>Uppgift från leverantören.</t>
  </si>
  <si>
    <t>Avropande enhet specificerar det förväntade bränslepriset för aktuella bränslen</t>
  </si>
  <si>
    <t>Restvärde / återköpsvärde</t>
  </si>
  <si>
    <t>Xxxx</t>
  </si>
  <si>
    <t>X</t>
  </si>
  <si>
    <t xml:space="preserve">Antal år fordonen kommer att användas. </t>
  </si>
  <si>
    <t>Avropande enhet specificerar det förväntade elpriset.</t>
  </si>
  <si>
    <t>Vid avrop då avropsblanketten i övrigt inte används, t.ex. vid avrop via Tendsign eller avrop av förmånsbilar. Observera att administrativa uppgifter, krav på fordon och t.ex. information om hur utvärdering ska ske, måste bifogas på annat sätt. Ramavtalets Allmänna villkor gäller alltid vid tecknande av kontrakt.</t>
  </si>
  <si>
    <t>Bensin</t>
  </si>
  <si>
    <t>Diesel</t>
  </si>
  <si>
    <t>Etanol</t>
  </si>
  <si>
    <t>Avropande enhet definierar antal mil fordonet beräknas användas per år.</t>
  </si>
  <si>
    <t>Fordonsgas</t>
  </si>
  <si>
    <t>FÖRUTSÄTTNINGAR (Accepterade bränslen)</t>
  </si>
  <si>
    <t>liter/mil (kg/mil)</t>
  </si>
  <si>
    <t>/liter (/kg)</t>
  </si>
  <si>
    <r>
      <t xml:space="preserve">Uppgift från leverantören. </t>
    </r>
    <r>
      <rPr>
        <sz val="9"/>
        <color indexed="26"/>
        <rFont val="Arial"/>
        <family val="2"/>
      </rPr>
      <t>OBS! Ett (1) bränslealternativ (registrerat huvudbränsle) får offereras.</t>
    </r>
  </si>
  <si>
    <r>
      <t xml:space="preserve">Avropande enhet fyller här i de grundläggande förutsättningarna. </t>
    </r>
    <r>
      <rPr>
        <sz val="9"/>
        <color indexed="26"/>
        <rFont val="Arial"/>
        <family val="2"/>
      </rPr>
      <t>Ett eller flera accepterade bränslealternativ kan anges.</t>
    </r>
  </si>
  <si>
    <t>Avropande enhet fyller här i de grundläggande förutsättningarna.</t>
  </si>
  <si>
    <r>
      <t xml:space="preserve">Värde vid användningsperiodens slut, ex. leverantörens garanti för återköp efter användningsperiodens slut. 
</t>
    </r>
    <r>
      <rPr>
        <sz val="9"/>
        <color indexed="26"/>
        <rFont val="Arial"/>
        <family val="2"/>
      </rPr>
      <t>Om 0 % i C9 anger leverantören ett återköpsvärde i kr här.</t>
    </r>
  </si>
  <si>
    <r>
      <t xml:space="preserve">Förväntat restvärde vid användningsperiodens slut. </t>
    </r>
    <r>
      <rPr>
        <sz val="9"/>
        <color indexed="26"/>
        <rFont val="Arial"/>
        <family val="2"/>
      </rPr>
      <t>Om 0% här anger leverantören ett återköpsvärde i C26.</t>
    </r>
  </si>
  <si>
    <t>Fordonskategori (A-H)</t>
  </si>
  <si>
    <t xml:space="preserve">Uppgift från leverantören. </t>
  </si>
  <si>
    <t>LIVSCYKELKOSTNADER (LCC) VID KÖP AV BILAR (ej elbilar)</t>
  </si>
  <si>
    <r>
      <t xml:space="preserve">Värde vid användningsperiodens slut, ex. leverantörens garanti för återköp efter användningsperiodens slut. </t>
    </r>
    <r>
      <rPr>
        <sz val="9"/>
        <color indexed="26"/>
        <rFont val="Arial"/>
        <family val="2"/>
      </rPr>
      <t>Om 0 % i C11 anger leverantören ett återköpsvärde i kr här.</t>
    </r>
  </si>
  <si>
    <t>OBS! EXEMPEL</t>
  </si>
  <si>
    <t>Antal fordon</t>
  </si>
  <si>
    <t>Bränslepris  ex moms</t>
  </si>
  <si>
    <t>Tjänstefordon 2019</t>
  </si>
  <si>
    <t>Dnr: 23.2-3666-19</t>
  </si>
  <si>
    <t>23.2-3666-19</t>
  </si>
  <si>
    <t>Laddhybrid</t>
  </si>
  <si>
    <t>Fordonsskatt (år 4-)</t>
  </si>
  <si>
    <t>Fordonsskatt (år 2)</t>
  </si>
  <si>
    <t>Fordonsskatt (år 3)</t>
  </si>
  <si>
    <t>Fordonsskatt (år 1)</t>
  </si>
  <si>
    <t>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</si>
</sst>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kr&quot;_-;\-* #,##0.00\ &quot;kr&quot;_-;_-* &quot;-&quot;??\ &quot;kr&quot;_-;_-@_-"/>
    <numFmt numFmtId="164" formatCode="#,##0.0\ &quot;kr&quot;;[Red]\-#,##0.0\ &quot;kr&quot;"/>
    <numFmt numFmtId="165" formatCode="#,##0.00\ &quot;kr&quot;"/>
    <numFmt numFmtId="166" formatCode="#,##0\ &quot;kr&quot;"/>
    <numFmt numFmtId="167" formatCode="_-* #,##0\ &quot;kr&quot;_-;\-* #,##0\ &quot;kr&quot;_-;_-* &quot;-&quot;??\ &quot;kr&quot;_-;_-@_-"/>
    <numFmt numFmtId="168" formatCode="&quot;Ramavtalsupphandlingens diarienr: &quot;@&quot;  (referensnummer)&quot;"/>
    <numFmt numFmtId="169" formatCode="0.000"/>
  </numFmts>
  <fonts count="36" x14ac:knownFonts="1">
    <font>
      <sz val="9"/>
      <name val="Arial"/>
      <family val="2"/>
    </font>
    <font>
      <b/>
      <sz val="10"/>
      <name val="Arial"/>
      <family val="2"/>
    </font>
    <font>
      <sz val="11"/>
      <color indexed="8"/>
      <name val="Calibri"/>
      <family val="2"/>
    </font>
    <font>
      <sz val="8"/>
      <name val="Calibri"/>
      <family val="2"/>
    </font>
    <font>
      <sz val="9"/>
      <name val="Arial"/>
      <family val="2"/>
    </font>
    <font>
      <b/>
      <sz val="9"/>
      <color indexed="8"/>
      <name val="Arial"/>
      <family val="2"/>
    </font>
    <font>
      <sz val="14"/>
      <name val="Arial"/>
      <family val="2"/>
    </font>
    <font>
      <b/>
      <sz val="9"/>
      <name val="Arial"/>
      <family val="2"/>
    </font>
    <font>
      <b/>
      <sz val="9"/>
      <color indexed="18"/>
      <name val="Arial"/>
      <family val="2"/>
    </font>
    <font>
      <sz val="9"/>
      <name val="Arial"/>
      <family val="2"/>
    </font>
    <font>
      <sz val="9"/>
      <name val="Arial"/>
      <family val="2"/>
    </font>
    <font>
      <sz val="9"/>
      <name val="Arial"/>
      <family val="2"/>
    </font>
    <font>
      <b/>
      <u/>
      <sz val="9"/>
      <name val="Arial"/>
      <family val="2"/>
    </font>
    <font>
      <sz val="9"/>
      <name val="Arial"/>
      <family val="2"/>
    </font>
    <font>
      <sz val="9"/>
      <name val="Arial"/>
      <family val="2"/>
    </font>
    <font>
      <sz val="9"/>
      <name val="Arial"/>
      <family val="2"/>
    </font>
    <font>
      <sz val="9"/>
      <name val="Arial"/>
      <family val="2"/>
    </font>
    <font>
      <u/>
      <sz val="9"/>
      <name val="Arial"/>
      <family val="2"/>
    </font>
    <font>
      <sz val="9"/>
      <name val="Arial"/>
      <family val="2"/>
    </font>
    <font>
      <b/>
      <u/>
      <sz val="9"/>
      <color indexed="18"/>
      <name val="Arial"/>
      <family val="2"/>
    </font>
    <font>
      <sz val="10"/>
      <name val="Arial"/>
      <family val="2"/>
    </font>
    <font>
      <sz val="14"/>
      <color indexed="18"/>
      <name val="Arial"/>
      <family val="2"/>
    </font>
    <font>
      <sz val="10"/>
      <color indexed="18"/>
      <name val="Arial"/>
      <family val="2"/>
    </font>
    <font>
      <sz val="9"/>
      <color indexed="18"/>
      <name val="Arial"/>
      <family val="2"/>
    </font>
    <font>
      <b/>
      <i/>
      <sz val="9"/>
      <name val="Arial"/>
      <family val="2"/>
    </font>
    <font>
      <sz val="12"/>
      <name val="Arial"/>
      <family val="2"/>
    </font>
    <font>
      <b/>
      <sz val="12"/>
      <color indexed="18"/>
      <name val="Arial"/>
      <family val="2"/>
    </font>
    <font>
      <b/>
      <u/>
      <sz val="12"/>
      <color indexed="18"/>
      <name val="Arial"/>
      <family val="2"/>
    </font>
    <font>
      <sz val="20"/>
      <name val="Arial"/>
      <family val="2"/>
    </font>
    <font>
      <b/>
      <sz val="36"/>
      <name val="Arial"/>
      <family val="2"/>
    </font>
    <font>
      <sz val="9"/>
      <color indexed="26"/>
      <name val="Arial"/>
      <family val="2"/>
    </font>
    <font>
      <b/>
      <sz val="9"/>
      <color theme="0"/>
      <name val="Arial"/>
      <family val="2"/>
    </font>
    <font>
      <sz val="9"/>
      <color theme="0"/>
      <name val="Arial"/>
      <family val="2"/>
    </font>
    <font>
      <sz val="14"/>
      <color theme="0"/>
      <name val="Arial"/>
      <family val="2"/>
    </font>
    <font>
      <sz val="9"/>
      <color rgb="FFFF0000"/>
      <name val="Arial"/>
      <family val="2"/>
    </font>
    <font>
      <b/>
      <sz val="10"/>
      <color rgb="FFFF0000"/>
      <name val="Arial"/>
      <family val="2"/>
    </font>
  </fonts>
  <fills count="10">
    <fill>
      <patternFill patternType="none"/>
    </fill>
    <fill>
      <patternFill patternType="gray125"/>
    </fill>
    <fill>
      <patternFill patternType="solid">
        <fgColor indexed="54"/>
        <bgColor indexed="64"/>
      </patternFill>
    </fill>
    <fill>
      <patternFill patternType="solid">
        <fgColor indexed="8"/>
        <bgColor indexed="64"/>
      </patternFill>
    </fill>
    <fill>
      <patternFill patternType="solid">
        <fgColor indexed="18"/>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s>
  <borders count="18">
    <border>
      <left/>
      <right/>
      <top/>
      <bottom/>
      <diagonal/>
    </border>
    <border>
      <left style="thin">
        <color indexed="60"/>
      </left>
      <right style="thin">
        <color indexed="60"/>
      </right>
      <top style="thin">
        <color indexed="60"/>
      </top>
      <bottom style="thin">
        <color indexed="60"/>
      </bottom>
      <diagonal/>
    </border>
    <border>
      <left/>
      <right/>
      <top style="thin">
        <color indexed="8"/>
      </top>
      <bottom style="thin">
        <color indexed="8"/>
      </bottom>
      <diagonal/>
    </border>
    <border>
      <left style="medium">
        <color indexed="8"/>
      </left>
      <right style="thin">
        <color indexed="60"/>
      </right>
      <top style="medium">
        <color indexed="8"/>
      </top>
      <bottom style="thin">
        <color indexed="60"/>
      </bottom>
      <diagonal/>
    </border>
    <border>
      <left style="medium">
        <color indexed="8"/>
      </left>
      <right/>
      <top/>
      <bottom style="medium">
        <color indexed="8"/>
      </bottom>
      <diagonal/>
    </border>
    <border>
      <left style="medium">
        <color indexed="8"/>
      </left>
      <right/>
      <top style="medium">
        <color indexed="8"/>
      </top>
      <bottom/>
      <diagonal/>
    </border>
    <border>
      <left style="medium">
        <color indexed="8"/>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8"/>
      </right>
      <top/>
      <bottom/>
      <diagonal/>
    </border>
    <border>
      <left style="medium">
        <color indexed="8"/>
      </left>
      <right style="thin">
        <color indexed="60"/>
      </right>
      <top/>
      <bottom/>
      <diagonal/>
    </border>
    <border>
      <left style="thin">
        <color indexed="60"/>
      </left>
      <right style="thin">
        <color indexed="60"/>
      </right>
      <top/>
      <bottom/>
      <diagonal/>
    </border>
    <border>
      <left/>
      <right/>
      <top style="medium">
        <color indexed="8"/>
      </top>
      <bottom style="medium">
        <color indexed="8"/>
      </bottom>
      <diagonal/>
    </border>
    <border>
      <left/>
      <right/>
      <top style="medium">
        <color indexed="8"/>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medium">
        <color indexed="8"/>
      </right>
      <top style="medium">
        <color indexed="8"/>
      </top>
      <bottom/>
      <diagonal/>
    </border>
    <border>
      <left/>
      <right style="medium">
        <color indexed="8"/>
      </right>
      <top style="medium">
        <color indexed="8"/>
      </top>
      <bottom style="medium">
        <color indexed="8"/>
      </bottom>
      <diagonal/>
    </border>
  </borders>
  <cellStyleXfs count="15">
    <xf numFmtId="0" fontId="0" fillId="0" borderId="0"/>
    <xf numFmtId="0" fontId="4" fillId="2" borderId="1" applyNumberFormat="0" applyFont="0" applyBorder="0" applyAlignment="0" applyProtection="0"/>
    <xf numFmtId="0" fontId="5" fillId="0" borderId="1" applyNumberFormat="0" applyFill="0" applyBorder="0" applyAlignment="0" applyProtection="0"/>
    <xf numFmtId="0" fontId="20" fillId="0" borderId="0"/>
    <xf numFmtId="9" fontId="2" fillId="0" borderId="0" applyFont="0" applyFill="0" applyBorder="0" applyAlignment="0" applyProtection="0"/>
    <xf numFmtId="0" fontId="8" fillId="3" borderId="0" applyBorder="0"/>
    <xf numFmtId="0" fontId="6" fillId="3" borderId="0"/>
    <xf numFmtId="0" fontId="4" fillId="0" borderId="1"/>
    <xf numFmtId="0" fontId="4" fillId="0" borderId="2" applyAlignment="0"/>
    <xf numFmtId="0" fontId="1" fillId="0" borderId="3" applyNumberFormat="0" applyFill="0" applyBorder="0" applyAlignment="0" applyProtection="0"/>
    <xf numFmtId="0" fontId="7" fillId="0" borderId="1" applyNumberFormat="0" applyFill="0" applyBorder="0" applyAlignment="0" applyProtection="0"/>
    <xf numFmtId="0" fontId="8" fillId="3" borderId="4" applyNumberFormat="0" applyAlignment="0" applyProtection="0">
      <protection locked="0"/>
    </xf>
    <xf numFmtId="0" fontId="20" fillId="3" borderId="0">
      <alignment vertical="top"/>
    </xf>
    <xf numFmtId="0" fontId="7" fillId="0" borderId="0"/>
    <xf numFmtId="44" fontId="2" fillId="0" borderId="0" applyFont="0" applyFill="0" applyBorder="0" applyAlignment="0" applyProtection="0"/>
  </cellStyleXfs>
  <cellXfs count="136">
    <xf numFmtId="0" fontId="0" fillId="0" borderId="0" xfId="0"/>
    <xf numFmtId="0" fontId="10" fillId="0" borderId="0" xfId="0" applyFont="1" applyProtection="1"/>
    <xf numFmtId="0" fontId="9" fillId="0" borderId="0" xfId="0" applyFont="1" applyProtection="1"/>
    <xf numFmtId="0" fontId="11" fillId="0" borderId="0" xfId="0" applyFont="1" applyProtection="1"/>
    <xf numFmtId="0" fontId="13" fillId="0" borderId="0" xfId="0" applyFont="1" applyProtection="1"/>
    <xf numFmtId="0" fontId="14" fillId="0" borderId="0" xfId="0" applyFont="1" applyProtection="1"/>
    <xf numFmtId="0" fontId="16" fillId="0" borderId="0" xfId="0" applyFont="1" applyProtection="1"/>
    <xf numFmtId="0" fontId="4" fillId="4" borderId="0" xfId="0" applyFont="1" applyFill="1" applyProtection="1"/>
    <xf numFmtId="0" fontId="10" fillId="4" borderId="0" xfId="0" applyFont="1" applyFill="1" applyProtection="1"/>
    <xf numFmtId="0" fontId="9" fillId="4" borderId="0" xfId="0" applyFont="1" applyFill="1" applyProtection="1"/>
    <xf numFmtId="0" fontId="11" fillId="4" borderId="0" xfId="0" applyFont="1" applyFill="1" applyProtection="1"/>
    <xf numFmtId="0" fontId="13" fillId="4" borderId="0" xfId="0" applyFont="1" applyFill="1" applyProtection="1"/>
    <xf numFmtId="0" fontId="14" fillId="4" borderId="0" xfId="0" applyFont="1" applyFill="1" applyProtection="1"/>
    <xf numFmtId="0" fontId="15" fillId="4" borderId="0" xfId="0" applyFont="1" applyFill="1" applyProtection="1"/>
    <xf numFmtId="0" fontId="16" fillId="4" borderId="0" xfId="0" applyFont="1" applyFill="1" applyProtection="1"/>
    <xf numFmtId="0" fontId="10" fillId="3" borderId="5" xfId="0" applyFont="1" applyFill="1" applyBorder="1" applyProtection="1"/>
    <xf numFmtId="0" fontId="5" fillId="4" borderId="0" xfId="2" applyFill="1" applyBorder="1" applyAlignment="1" applyProtection="1"/>
    <xf numFmtId="0" fontId="5" fillId="4" borderId="0" xfId="2" applyFill="1" applyBorder="1" applyAlignment="1" applyProtection="1">
      <alignment horizontal="right"/>
    </xf>
    <xf numFmtId="0" fontId="5" fillId="4" borderId="0" xfId="2" applyFont="1" applyFill="1" applyBorder="1" applyAlignment="1" applyProtection="1">
      <alignment horizontal="right"/>
    </xf>
    <xf numFmtId="0" fontId="10" fillId="4" borderId="0" xfId="0" applyFont="1" applyFill="1" applyBorder="1" applyProtection="1"/>
    <xf numFmtId="0" fontId="14" fillId="2" borderId="6" xfId="0" applyFont="1" applyFill="1" applyBorder="1" applyProtection="1"/>
    <xf numFmtId="0" fontId="18" fillId="2" borderId="0" xfId="0" applyFont="1" applyFill="1" applyBorder="1" applyAlignment="1" applyProtection="1">
      <alignment horizontal="left"/>
    </xf>
    <xf numFmtId="0" fontId="0" fillId="2" borderId="0" xfId="0" applyFill="1" applyBorder="1" applyProtection="1"/>
    <xf numFmtId="0" fontId="4" fillId="3" borderId="5" xfId="0" applyFont="1" applyFill="1" applyBorder="1" applyProtection="1"/>
    <xf numFmtId="0" fontId="4" fillId="0" borderId="0" xfId="0" applyFont="1" applyProtection="1"/>
    <xf numFmtId="0" fontId="4" fillId="2" borderId="6" xfId="0" applyFont="1" applyFill="1" applyBorder="1" applyProtection="1"/>
    <xf numFmtId="0" fontId="4" fillId="4" borderId="0" xfId="0" applyFont="1" applyFill="1" applyBorder="1" applyProtection="1"/>
    <xf numFmtId="166" fontId="4" fillId="0" borderId="0" xfId="0" applyNumberFormat="1" applyFont="1" applyFill="1" applyBorder="1" applyProtection="1"/>
    <xf numFmtId="0" fontId="5" fillId="4" borderId="0" xfId="2" applyFill="1" applyBorder="1" applyAlignment="1" applyProtection="1">
      <alignment horizontal="left"/>
    </xf>
    <xf numFmtId="0" fontId="9" fillId="3" borderId="6" xfId="0" applyFont="1" applyFill="1" applyBorder="1" applyProtection="1"/>
    <xf numFmtId="0" fontId="13" fillId="2" borderId="7" xfId="0" applyFont="1" applyFill="1" applyBorder="1" applyProtection="1"/>
    <xf numFmtId="0" fontId="9" fillId="5" borderId="7" xfId="0" applyFont="1" applyFill="1" applyBorder="1" applyProtection="1"/>
    <xf numFmtId="0" fontId="7" fillId="5" borderId="7" xfId="0" applyFont="1" applyFill="1" applyBorder="1" applyAlignment="1" applyProtection="1">
      <alignment horizontal="left"/>
    </xf>
    <xf numFmtId="0" fontId="7" fillId="5" borderId="7" xfId="0" applyFont="1" applyFill="1" applyBorder="1" applyProtection="1"/>
    <xf numFmtId="0" fontId="0" fillId="5" borderId="7" xfId="0" applyFont="1" applyFill="1" applyBorder="1" applyProtection="1"/>
    <xf numFmtId="0" fontId="4" fillId="5" borderId="7" xfId="0" applyFont="1" applyFill="1" applyBorder="1" applyAlignment="1" applyProtection="1">
      <alignment horizontal="left"/>
    </xf>
    <xf numFmtId="0" fontId="11" fillId="5" borderId="7" xfId="0" applyFont="1" applyFill="1" applyBorder="1" applyProtection="1"/>
    <xf numFmtId="0" fontId="12" fillId="5" borderId="7" xfId="0" applyFont="1" applyFill="1" applyBorder="1" applyAlignment="1" applyProtection="1">
      <alignment horizontal="left"/>
    </xf>
    <xf numFmtId="0" fontId="13" fillId="5" borderId="7" xfId="0" applyFont="1" applyFill="1" applyBorder="1" applyProtection="1"/>
    <xf numFmtId="0" fontId="14" fillId="5" borderId="7" xfId="0" applyFont="1" applyFill="1" applyBorder="1" applyProtection="1"/>
    <xf numFmtId="0" fontId="0" fillId="5" borderId="7" xfId="0" applyFill="1" applyBorder="1" applyProtection="1"/>
    <xf numFmtId="0" fontId="24" fillId="5" borderId="7" xfId="0" applyFont="1" applyFill="1" applyBorder="1" applyAlignment="1" applyProtection="1">
      <alignment horizontal="center"/>
    </xf>
    <xf numFmtId="0" fontId="9" fillId="5" borderId="7" xfId="0" applyNumberFormat="1" applyFont="1" applyFill="1" applyBorder="1" applyProtection="1"/>
    <xf numFmtId="0" fontId="4" fillId="5" borderId="7" xfId="0" applyFont="1" applyFill="1" applyBorder="1" applyProtection="1"/>
    <xf numFmtId="166" fontId="9" fillId="5" borderId="7" xfId="0" applyNumberFormat="1" applyFont="1" applyFill="1" applyBorder="1" applyProtection="1"/>
    <xf numFmtId="0" fontId="17" fillId="5" borderId="7" xfId="2" applyFont="1" applyFill="1" applyBorder="1" applyAlignment="1" applyProtection="1">
      <alignment horizontal="left"/>
    </xf>
    <xf numFmtId="0" fontId="4" fillId="3" borderId="6" xfId="0" applyFont="1" applyFill="1" applyBorder="1" applyProtection="1"/>
    <xf numFmtId="0" fontId="7" fillId="5" borderId="7" xfId="0" applyFont="1" applyFill="1" applyBorder="1" applyAlignment="1" applyProtection="1">
      <alignment horizontal="center"/>
    </xf>
    <xf numFmtId="0" fontId="4" fillId="5" borderId="8" xfId="7" applyFont="1" applyFill="1" applyBorder="1" applyAlignment="1" applyProtection="1">
      <alignment horizontal="left"/>
    </xf>
    <xf numFmtId="0" fontId="10" fillId="6" borderId="7" xfId="0" applyFont="1" applyFill="1" applyBorder="1" applyProtection="1"/>
    <xf numFmtId="0" fontId="14" fillId="6" borderId="7" xfId="0" applyFont="1" applyFill="1" applyBorder="1" applyProtection="1"/>
    <xf numFmtId="0" fontId="8" fillId="6" borderId="7" xfId="0" applyFont="1" applyFill="1" applyBorder="1" applyAlignment="1" applyProtection="1">
      <alignment horizontal="left"/>
    </xf>
    <xf numFmtId="0" fontId="31" fillId="6" borderId="7" xfId="0" applyFont="1" applyFill="1" applyBorder="1" applyProtection="1"/>
    <xf numFmtId="0" fontId="8" fillId="6" borderId="9" xfId="0" applyFont="1" applyFill="1" applyBorder="1" applyAlignment="1" applyProtection="1">
      <alignment horizontal="left"/>
    </xf>
    <xf numFmtId="0" fontId="8" fillId="6" borderId="10" xfId="0" applyFont="1" applyFill="1" applyBorder="1" applyProtection="1"/>
    <xf numFmtId="0" fontId="8" fillId="6" borderId="11" xfId="0" applyFont="1" applyFill="1" applyBorder="1" applyProtection="1"/>
    <xf numFmtId="166" fontId="8" fillId="6" borderId="7" xfId="0" applyNumberFormat="1" applyFont="1" applyFill="1" applyBorder="1" applyProtection="1"/>
    <xf numFmtId="0" fontId="25" fillId="4" borderId="0" xfId="0" applyFont="1" applyFill="1" applyProtection="1"/>
    <xf numFmtId="0" fontId="26" fillId="3" borderId="7" xfId="11" applyFont="1" applyBorder="1" applyProtection="1"/>
    <xf numFmtId="166" fontId="27" fillId="3" borderId="7" xfId="11" applyNumberFormat="1" applyFont="1" applyBorder="1" applyProtection="1"/>
    <xf numFmtId="164" fontId="26" fillId="3" borderId="7" xfId="11" applyNumberFormat="1" applyFont="1" applyBorder="1" applyProtection="1"/>
    <xf numFmtId="0" fontId="25" fillId="0" borderId="0" xfId="0" applyFont="1" applyProtection="1"/>
    <xf numFmtId="0" fontId="8" fillId="6" borderId="7" xfId="0" applyFont="1" applyFill="1" applyBorder="1" applyProtection="1"/>
    <xf numFmtId="166" fontId="8" fillId="6" borderId="7" xfId="0" applyNumberFormat="1" applyFont="1" applyFill="1" applyBorder="1" applyAlignment="1" applyProtection="1">
      <alignment horizontal="right"/>
    </xf>
    <xf numFmtId="0" fontId="19" fillId="6" borderId="7" xfId="2" applyFont="1" applyFill="1" applyBorder="1" applyAlignment="1" applyProtection="1">
      <alignment horizontal="left"/>
    </xf>
    <xf numFmtId="0" fontId="4" fillId="6" borderId="7" xfId="0" applyFont="1" applyFill="1" applyBorder="1" applyProtection="1"/>
    <xf numFmtId="0" fontId="4" fillId="6" borderId="7" xfId="0" applyFont="1" applyFill="1" applyBorder="1" applyAlignment="1" applyProtection="1">
      <alignment horizontal="left"/>
    </xf>
    <xf numFmtId="0" fontId="23" fillId="6" borderId="7" xfId="0" applyFont="1" applyFill="1" applyBorder="1" applyProtection="1"/>
    <xf numFmtId="0" fontId="8" fillId="6" borderId="7" xfId="2" applyFont="1" applyFill="1" applyBorder="1" applyAlignment="1" applyProtection="1"/>
    <xf numFmtId="0" fontId="0" fillId="5" borderId="7" xfId="0" applyFont="1" applyFill="1" applyBorder="1" applyAlignment="1" applyProtection="1">
      <alignment horizontal="left"/>
    </xf>
    <xf numFmtId="0" fontId="27" fillId="3" borderId="7" xfId="11" applyFont="1" applyBorder="1" applyAlignment="1" applyProtection="1">
      <alignment horizontal="left"/>
    </xf>
    <xf numFmtId="0" fontId="26" fillId="3" borderId="7" xfId="11" applyFont="1" applyBorder="1" applyAlignment="1" applyProtection="1">
      <alignment horizontal="left"/>
    </xf>
    <xf numFmtId="0" fontId="4" fillId="5" borderId="7" xfId="2" applyFont="1" applyFill="1" applyBorder="1" applyAlignment="1" applyProtection="1">
      <alignment horizontal="left"/>
    </xf>
    <xf numFmtId="0" fontId="0" fillId="5" borderId="7" xfId="0" applyFill="1" applyBorder="1" applyAlignment="1" applyProtection="1">
      <alignment horizontal="left"/>
    </xf>
    <xf numFmtId="0" fontId="32" fillId="3" borderId="5" xfId="0" applyFont="1" applyFill="1" applyBorder="1" applyAlignment="1" applyProtection="1"/>
    <xf numFmtId="0" fontId="33" fillId="3" borderId="12" xfId="6" applyFont="1" applyBorder="1" applyAlignment="1" applyProtection="1"/>
    <xf numFmtId="0" fontId="33" fillId="3" borderId="13" xfId="6" applyFont="1" applyBorder="1" applyAlignment="1" applyProtection="1"/>
    <xf numFmtId="0" fontId="34" fillId="2" borderId="0" xfId="0" applyFont="1" applyFill="1" applyBorder="1" applyProtection="1"/>
    <xf numFmtId="0" fontId="8" fillId="3" borderId="7" xfId="11" applyFont="1" applyBorder="1" applyAlignment="1" applyProtection="1">
      <alignment horizontal="left"/>
    </xf>
    <xf numFmtId="166" fontId="19" fillId="3" borderId="7" xfId="11" applyNumberFormat="1" applyFont="1" applyBorder="1" applyProtection="1"/>
    <xf numFmtId="166" fontId="34" fillId="0" borderId="0" xfId="0" applyNumberFormat="1" applyFont="1" applyFill="1" applyBorder="1" applyProtection="1"/>
    <xf numFmtId="0" fontId="29" fillId="0" borderId="0" xfId="0" applyFont="1" applyAlignment="1" applyProtection="1">
      <alignment horizontal="center"/>
    </xf>
    <xf numFmtId="0" fontId="6" fillId="4" borderId="0" xfId="0" applyFont="1" applyFill="1" applyAlignment="1" applyProtection="1">
      <alignment horizontal="center"/>
    </xf>
    <xf numFmtId="0" fontId="28" fillId="7" borderId="0" xfId="0" applyFont="1" applyFill="1" applyBorder="1" applyAlignment="1" applyProtection="1">
      <alignment horizontal="center"/>
    </xf>
    <xf numFmtId="0" fontId="28" fillId="7" borderId="0" xfId="3" applyFont="1" applyFill="1" applyBorder="1" applyAlignment="1" applyProtection="1">
      <alignment horizontal="center"/>
    </xf>
    <xf numFmtId="168" fontId="25" fillId="7" borderId="0" xfId="3" applyNumberFormat="1" applyFont="1" applyFill="1" applyBorder="1" applyAlignment="1" applyProtection="1">
      <alignment horizontal="center"/>
    </xf>
    <xf numFmtId="0" fontId="20" fillId="7" borderId="0" xfId="0" applyFont="1" applyFill="1" applyBorder="1" applyProtection="1"/>
    <xf numFmtId="0" fontId="20" fillId="4" borderId="0" xfId="0" applyFont="1" applyFill="1" applyAlignment="1" applyProtection="1">
      <alignment horizontal="center" wrapText="1"/>
    </xf>
    <xf numFmtId="0" fontId="0" fillId="4" borderId="0" xfId="0" applyFont="1" applyFill="1" applyProtection="1"/>
    <xf numFmtId="0" fontId="0" fillId="4" borderId="6" xfId="0" applyFont="1" applyFill="1" applyBorder="1" applyProtection="1"/>
    <xf numFmtId="0" fontId="9" fillId="8" borderId="7" xfId="0" applyNumberFormat="1" applyFont="1" applyFill="1" applyBorder="1" applyProtection="1">
      <protection locked="0"/>
    </xf>
    <xf numFmtId="1" fontId="9" fillId="8" borderId="7" xfId="4" applyNumberFormat="1" applyFont="1" applyFill="1" applyBorder="1" applyProtection="1">
      <protection locked="0"/>
    </xf>
    <xf numFmtId="165" fontId="4" fillId="8" borderId="7" xfId="7" applyNumberFormat="1" applyFill="1" applyBorder="1" applyProtection="1">
      <protection locked="0"/>
    </xf>
    <xf numFmtId="0" fontId="7" fillId="9" borderId="7" xfId="0" applyFont="1" applyFill="1" applyBorder="1" applyAlignment="1" applyProtection="1">
      <alignment horizontal="center"/>
      <protection locked="0"/>
    </xf>
    <xf numFmtId="166" fontId="9" fillId="9" borderId="7" xfId="0" applyNumberFormat="1" applyFont="1" applyFill="1" applyBorder="1" applyProtection="1">
      <protection locked="0"/>
    </xf>
    <xf numFmtId="166" fontId="13" fillId="9" borderId="7" xfId="0" applyNumberFormat="1" applyFont="1" applyFill="1" applyBorder="1" applyProtection="1">
      <protection locked="0"/>
    </xf>
    <xf numFmtId="0" fontId="19" fillId="3" borderId="7" xfId="11" applyFont="1" applyBorder="1" applyAlignment="1" applyProtection="1">
      <alignment horizontal="left"/>
    </xf>
    <xf numFmtId="0" fontId="4" fillId="5" borderId="14" xfId="0" applyFont="1" applyFill="1" applyBorder="1" applyProtection="1"/>
    <xf numFmtId="0" fontId="7" fillId="9" borderId="14" xfId="0" applyFont="1" applyFill="1" applyBorder="1" applyAlignment="1" applyProtection="1">
      <alignment horizontal="center"/>
      <protection locked="0"/>
    </xf>
    <xf numFmtId="166" fontId="4" fillId="9" borderId="14" xfId="0" applyNumberFormat="1" applyFont="1" applyFill="1" applyBorder="1" applyProtection="1">
      <protection locked="0"/>
    </xf>
    <xf numFmtId="166" fontId="8" fillId="6" borderId="14" xfId="0" applyNumberFormat="1" applyFont="1" applyFill="1" applyBorder="1" applyAlignment="1" applyProtection="1">
      <alignment horizontal="right"/>
    </xf>
    <xf numFmtId="0" fontId="4" fillId="9" borderId="14" xfId="0" applyFont="1" applyFill="1" applyBorder="1" applyProtection="1">
      <protection locked="0"/>
    </xf>
    <xf numFmtId="166" fontId="8" fillId="6" borderId="14" xfId="0" applyNumberFormat="1" applyFont="1" applyFill="1" applyBorder="1" applyProtection="1"/>
    <xf numFmtId="0" fontId="4" fillId="5" borderId="14" xfId="0" applyNumberFormat="1" applyFont="1" applyFill="1" applyBorder="1" applyProtection="1"/>
    <xf numFmtId="167" fontId="4" fillId="9" borderId="14" xfId="14" applyNumberFormat="1" applyFont="1" applyFill="1" applyBorder="1" applyProtection="1">
      <protection locked="0"/>
    </xf>
    <xf numFmtId="166" fontId="31" fillId="6" borderId="14" xfId="0" applyNumberFormat="1" applyFont="1" applyFill="1" applyBorder="1" applyProtection="1"/>
    <xf numFmtId="166" fontId="19" fillId="3" borderId="14" xfId="11" applyNumberFormat="1" applyFont="1" applyBorder="1" applyProtection="1"/>
    <xf numFmtId="166" fontId="27" fillId="3" borderId="14" xfId="11" applyNumberFormat="1" applyFont="1" applyBorder="1" applyProtection="1"/>
    <xf numFmtId="0" fontId="0" fillId="4" borderId="0" xfId="0" applyFont="1" applyFill="1" applyBorder="1" applyProtection="1"/>
    <xf numFmtId="0" fontId="4" fillId="2" borderId="15" xfId="0" applyFont="1" applyFill="1" applyBorder="1" applyAlignment="1" applyProtection="1">
      <alignment horizontal="left"/>
    </xf>
    <xf numFmtId="0" fontId="0" fillId="5" borderId="14" xfId="0" applyFont="1" applyFill="1" applyBorder="1" applyProtection="1"/>
    <xf numFmtId="0" fontId="4" fillId="9" borderId="7" xfId="7" applyFill="1" applyBorder="1" applyProtection="1">
      <protection locked="0"/>
    </xf>
    <xf numFmtId="0" fontId="4" fillId="8" borderId="7" xfId="7" applyFill="1" applyBorder="1" applyProtection="1">
      <protection locked="0"/>
    </xf>
    <xf numFmtId="166" fontId="8" fillId="6" borderId="8" xfId="0" applyNumberFormat="1" applyFont="1" applyFill="1" applyBorder="1" applyProtection="1"/>
    <xf numFmtId="166" fontId="18" fillId="9" borderId="7" xfId="0" applyNumberFormat="1" applyFont="1" applyFill="1" applyBorder="1" applyProtection="1">
      <protection locked="0"/>
    </xf>
    <xf numFmtId="0" fontId="4" fillId="5" borderId="7" xfId="7" applyFont="1" applyFill="1" applyBorder="1" applyProtection="1"/>
    <xf numFmtId="166" fontId="31" fillId="6" borderId="7" xfId="0" applyNumberFormat="1" applyFont="1" applyFill="1" applyBorder="1" applyProtection="1"/>
    <xf numFmtId="0" fontId="4" fillId="8" borderId="14" xfId="0" applyNumberFormat="1" applyFont="1" applyFill="1" applyBorder="1" applyProtection="1">
      <protection locked="0"/>
    </xf>
    <xf numFmtId="0" fontId="4" fillId="8" borderId="14" xfId="4" applyNumberFormat="1" applyFont="1" applyFill="1" applyBorder="1" applyProtection="1">
      <protection locked="0"/>
    </xf>
    <xf numFmtId="2" fontId="4" fillId="8" borderId="14" xfId="4" applyNumberFormat="1" applyFont="1" applyFill="1" applyBorder="1" applyProtection="1">
      <protection locked="0"/>
    </xf>
    <xf numFmtId="169" fontId="9" fillId="8" borderId="7" xfId="4" applyNumberFormat="1" applyFont="1" applyFill="1" applyBorder="1" applyProtection="1">
      <protection locked="0"/>
    </xf>
    <xf numFmtId="169" fontId="4" fillId="8" borderId="14" xfId="4" applyNumberFormat="1" applyFont="1" applyFill="1" applyBorder="1" applyProtection="1">
      <protection locked="0"/>
    </xf>
    <xf numFmtId="0" fontId="0" fillId="5" borderId="7" xfId="7" applyFont="1" applyFill="1" applyBorder="1" applyAlignment="1" applyProtection="1">
      <alignment wrapText="1"/>
    </xf>
    <xf numFmtId="0" fontId="9" fillId="9" borderId="7" xfId="0" applyNumberFormat="1" applyFont="1" applyFill="1" applyBorder="1" applyProtection="1">
      <protection locked="0"/>
    </xf>
    <xf numFmtId="0" fontId="0" fillId="5" borderId="14" xfId="0" applyNumberFormat="1" applyFont="1" applyFill="1" applyBorder="1" applyProtection="1"/>
    <xf numFmtId="0" fontId="0" fillId="8" borderId="7" xfId="0" applyNumberFormat="1" applyFont="1" applyFill="1" applyBorder="1" applyProtection="1">
      <protection locked="0"/>
    </xf>
    <xf numFmtId="0" fontId="21" fillId="3" borderId="13" xfId="6" applyFont="1" applyBorder="1" applyAlignment="1" applyProtection="1">
      <alignment horizontal="center"/>
    </xf>
    <xf numFmtId="0" fontId="21" fillId="3" borderId="16" xfId="6" applyFont="1" applyBorder="1" applyAlignment="1" applyProtection="1">
      <alignment horizontal="center"/>
    </xf>
    <xf numFmtId="0" fontId="35" fillId="3" borderId="0" xfId="12" applyFont="1" applyBorder="1" applyAlignment="1" applyProtection="1">
      <alignment horizontal="center" vertical="top"/>
    </xf>
    <xf numFmtId="0" fontId="22" fillId="3" borderId="0" xfId="12" applyFont="1" applyBorder="1" applyAlignment="1" applyProtection="1">
      <alignment horizontal="center" vertical="top"/>
    </xf>
    <xf numFmtId="0" fontId="22" fillId="3" borderId="9" xfId="12" applyFont="1" applyBorder="1" applyAlignment="1" applyProtection="1">
      <alignment horizontal="center" vertical="top"/>
    </xf>
    <xf numFmtId="0" fontId="23" fillId="3" borderId="12" xfId="6" applyFont="1" applyBorder="1" applyAlignment="1" applyProtection="1">
      <alignment horizontal="right"/>
    </xf>
    <xf numFmtId="0" fontId="23" fillId="3" borderId="17" xfId="6" applyFont="1" applyBorder="1" applyAlignment="1" applyProtection="1">
      <alignment horizontal="right"/>
    </xf>
    <xf numFmtId="0" fontId="0" fillId="4" borderId="6" xfId="0" applyFont="1" applyFill="1" applyBorder="1" applyAlignment="1" applyProtection="1">
      <alignment wrapText="1"/>
    </xf>
    <xf numFmtId="0" fontId="0" fillId="0" borderId="0" xfId="0" applyAlignment="1" applyProtection="1">
      <alignment wrapText="1"/>
    </xf>
    <xf numFmtId="0" fontId="0" fillId="4" borderId="0" xfId="0" applyFont="1" applyFill="1" applyBorder="1" applyAlignment="1" applyProtection="1">
      <alignment wrapText="1"/>
    </xf>
  </cellXfs>
  <cellStyles count="15">
    <cellStyle name="Cell för ifyllnad" xfId="1" xr:uid="{00000000-0005-0000-0000-000000000000}"/>
    <cellStyle name="Hyperlänk" xfId="2" builtinId="8"/>
    <cellStyle name="Normal" xfId="0" builtinId="0"/>
    <cellStyle name="Normal 3" xfId="3" xr:uid="{00000000-0005-0000-0000-000003000000}"/>
    <cellStyle name="Procent" xfId="4" builtinId="5"/>
    <cellStyle name="Rubrik tabell mindre" xfId="5" xr:uid="{00000000-0005-0000-0000-000005000000}"/>
    <cellStyle name="Rubrik textsida" xfId="6" xr:uid="{00000000-0005-0000-0000-000006000000}"/>
    <cellStyle name="Tabell" xfId="7" xr:uid="{00000000-0005-0000-0000-000007000000}"/>
    <cellStyle name="Tabell - markerad rad" xfId="8" xr:uid="{00000000-0005-0000-0000-000008000000}"/>
    <cellStyle name="Tabellrubrik nivå 2" xfId="9" xr:uid="{00000000-0005-0000-0000-000009000000}"/>
    <cellStyle name="Tabellrubrik nivå 3" xfId="10" xr:uid="{00000000-0005-0000-0000-00000A000000}"/>
    <cellStyle name="Tabellsumma" xfId="11" xr:uid="{00000000-0005-0000-0000-00000B000000}"/>
    <cellStyle name="Underrubrik tabell" xfId="12" xr:uid="{00000000-0005-0000-0000-00000C000000}"/>
    <cellStyle name="Underrubrik textsida" xfId="13" xr:uid="{00000000-0005-0000-0000-00000D000000}"/>
    <cellStyle name="Valuta" xfId="14" builtinId="4"/>
  </cellStyles>
  <dxfs count="28">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fill>
        <patternFill>
          <bgColor indexed="46"/>
        </patternFill>
      </fill>
    </dxf>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fill>
        <patternFill>
          <bgColor indexed="46"/>
        </patternFill>
      </fill>
    </dxf>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fill>
        <patternFill>
          <bgColor indexed="46"/>
        </patternFill>
      </fill>
    </dxf>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dxf>
    <dxf>
      <font>
        <b val="0"/>
        <i val="0"/>
        <condense val="0"/>
        <extend val="0"/>
        <color indexed="60"/>
      </font>
      <fill>
        <patternFill>
          <bgColor indexed="46"/>
        </patternFill>
      </fill>
    </dxf>
    <dxf>
      <font>
        <b val="0"/>
        <i val="0"/>
        <condense val="0"/>
        <extend val="0"/>
        <color indexed="6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67A2C0"/>
      <rgbColor rgb="00FFFFFF"/>
      <rgbColor rgb="00000000"/>
      <rgbColor rgb="007F7F7F"/>
      <rgbColor rgb="00BFBFBF"/>
      <rgbColor rgb="00666666"/>
      <rgbColor rgb="00000000"/>
      <rgbColor rgb="00A6A6A6"/>
      <rgbColor rgb="00000000"/>
      <rgbColor rgb="007F7F7F"/>
      <rgbColor rgb="00FFFFFF"/>
      <rgbColor rgb="00666666"/>
      <rgbColor rgb="00E5E5E5"/>
      <rgbColor rgb="00A6A6A6"/>
      <rgbColor rgb="00FFFFFF"/>
      <rgbColor rgb="00FFFFFF"/>
      <rgbColor rgb="0067A2C0"/>
      <rgbColor rgb="00AAA095"/>
      <rgbColor rgb="00EC736A"/>
      <rgbColor rgb="00FFE91B"/>
      <rgbColor rgb="00000000"/>
      <rgbColor rgb="00FFFFFF"/>
      <rgbColor rgb="00000000"/>
      <rgbColor rgb="00000000"/>
      <rgbColor rgb="0067A2C0"/>
      <rgbColor rgb="00AAA095"/>
      <rgbColor rgb="00EC736A"/>
      <rgbColor rgb="00FFE91B"/>
      <rgbColor rgb="00000000"/>
      <rgbColor rgb="00FFFFFF"/>
      <rgbColor rgb="00000000"/>
      <rgbColor rgb="00000000"/>
      <rgbColor rgb="00BFBFBF"/>
      <rgbColor rgb="00A6A6A6"/>
      <rgbColor rgb="007F7F7F"/>
      <rgbColor rgb="00666666"/>
      <rgbColor rgb="00BFBFBF"/>
      <rgbColor rgb="00000000"/>
      <rgbColor rgb="00E5E5E5"/>
      <rgbColor rgb="004D4D4D"/>
      <rgbColor rgb="00BFBFBF"/>
      <rgbColor rgb="00A6A6A6"/>
      <rgbColor rgb="00666666"/>
      <rgbColor rgb="004D4D4D"/>
      <rgbColor rgb="004D4D4D"/>
      <rgbColor rgb="004D4D4D"/>
      <rgbColor rgb="00E5E5E5"/>
      <rgbColor rgb="00FFFFFF"/>
      <rgbColor rgb="00000000"/>
      <rgbColor rgb="007F7F7F"/>
      <rgbColor rgb="00FFE91B"/>
      <rgbColor rgb="00EC736A"/>
      <rgbColor rgb="00AAA095"/>
      <rgbColor rgb="00E5E5E5"/>
      <rgbColor rgb="00000000"/>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50"/>
  <sheetViews>
    <sheetView tabSelected="1" topLeftCell="A13" zoomScaleNormal="100" workbookViewId="0">
      <selection activeCell="A11" sqref="A11"/>
    </sheetView>
  </sheetViews>
  <sheetFormatPr defaultColWidth="9.09765625" defaultRowHeight="11.5" x14ac:dyDescent="0.25"/>
  <cols>
    <col min="1" max="1" width="122.8984375" style="14" customWidth="1"/>
    <col min="2" max="3" width="49.69921875" style="14" customWidth="1"/>
    <col min="4" max="28" width="9.09765625" style="14"/>
    <col min="29" max="16384" width="9.09765625" style="6"/>
  </cols>
  <sheetData>
    <row r="1" spans="1:28" s="8" customFormat="1" ht="18.75" customHeight="1" x14ac:dyDescent="0.25"/>
    <row r="2" spans="1:28" s="8" customFormat="1" ht="15.75" customHeight="1" x14ac:dyDescent="0.25"/>
    <row r="3" spans="1:28" s="2" customFormat="1" ht="18" customHeight="1" x14ac:dyDescent="0.25">
      <c r="A3" s="9"/>
      <c r="B3" s="9"/>
      <c r="C3" s="9"/>
      <c r="D3" s="9"/>
      <c r="E3" s="9"/>
      <c r="F3" s="9"/>
      <c r="G3" s="9"/>
      <c r="H3" s="9"/>
      <c r="I3" s="9"/>
      <c r="J3" s="9"/>
      <c r="K3" s="9"/>
      <c r="L3" s="9"/>
      <c r="M3" s="9"/>
      <c r="N3" s="9"/>
      <c r="O3" s="9"/>
      <c r="P3" s="9"/>
      <c r="Q3" s="9"/>
      <c r="R3" s="9"/>
      <c r="S3" s="9"/>
      <c r="T3" s="9"/>
      <c r="U3" s="9"/>
      <c r="V3" s="9"/>
      <c r="W3" s="9"/>
      <c r="X3" s="9"/>
      <c r="Y3" s="9"/>
      <c r="Z3" s="9"/>
      <c r="AA3" s="9"/>
      <c r="AB3" s="9"/>
    </row>
    <row r="4" spans="1:28" s="2" customFormat="1" ht="14.15" customHeight="1" x14ac:dyDescent="0.25">
      <c r="A4" s="9"/>
      <c r="B4" s="9"/>
      <c r="C4" s="9"/>
      <c r="D4" s="9"/>
      <c r="E4" s="9"/>
      <c r="F4" s="9"/>
      <c r="G4" s="9"/>
      <c r="H4" s="9"/>
      <c r="I4" s="9"/>
      <c r="J4" s="9"/>
      <c r="K4" s="9"/>
      <c r="L4" s="9"/>
      <c r="M4" s="9"/>
      <c r="N4" s="9"/>
      <c r="O4" s="9"/>
      <c r="P4" s="9"/>
      <c r="Q4" s="9"/>
      <c r="R4" s="9"/>
      <c r="S4" s="9"/>
      <c r="T4" s="9"/>
      <c r="U4" s="9"/>
      <c r="V4" s="9"/>
      <c r="W4" s="9"/>
      <c r="X4" s="9"/>
      <c r="Y4" s="9"/>
      <c r="Z4" s="9"/>
      <c r="AA4" s="9"/>
      <c r="AB4" s="9"/>
    </row>
    <row r="5" spans="1:28" s="2" customFormat="1" ht="15.75" customHeight="1" x14ac:dyDescent="0.25">
      <c r="A5" s="9"/>
      <c r="B5" s="9"/>
      <c r="C5" s="9"/>
      <c r="D5" s="9"/>
      <c r="E5" s="9"/>
      <c r="F5" s="9"/>
      <c r="G5" s="9"/>
      <c r="H5" s="9"/>
      <c r="I5" s="9"/>
      <c r="J5" s="9"/>
      <c r="K5" s="9"/>
      <c r="L5" s="9"/>
      <c r="M5" s="9"/>
      <c r="N5" s="9"/>
      <c r="O5" s="9"/>
      <c r="P5" s="9"/>
      <c r="Q5" s="9"/>
      <c r="R5" s="9"/>
      <c r="S5" s="9"/>
      <c r="T5" s="9"/>
      <c r="U5" s="9"/>
      <c r="V5" s="9"/>
      <c r="W5" s="9"/>
      <c r="X5" s="9"/>
      <c r="Y5" s="9"/>
      <c r="Z5" s="9"/>
      <c r="AA5" s="9"/>
      <c r="AB5" s="9"/>
    </row>
    <row r="6" spans="1:28" s="3" customFormat="1" ht="14.25" customHeight="1" x14ac:dyDescent="0.25">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s="3" customFormat="1" ht="15.75" customHeight="1" x14ac:dyDescent="0.25">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row>
    <row r="8" spans="1:28" s="3" customFormat="1" ht="13.5" customHeight="1" x14ac:dyDescent="0.25">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row>
    <row r="9" spans="1:28" s="3" customFormat="1" ht="15.75" customHeight="1" x14ac:dyDescent="0.25">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row>
    <row r="10" spans="1:28" s="2" customFormat="1" ht="20.25" customHeight="1" x14ac:dyDescent="0.25">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row>
    <row r="11" spans="1:28" s="2" customFormat="1"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row>
    <row r="12" spans="1:28" s="4" customFormat="1" ht="25" x14ac:dyDescent="0.5">
      <c r="A12" s="83" t="s">
        <v>41</v>
      </c>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row>
    <row r="13" spans="1:28" s="4" customFormat="1" ht="25" x14ac:dyDescent="0.5">
      <c r="A13" s="83" t="s">
        <v>38</v>
      </c>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row>
    <row r="14" spans="1:28" s="5" customFormat="1" ht="25" x14ac:dyDescent="0.5">
      <c r="A14" s="84" t="s">
        <v>73</v>
      </c>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row>
    <row r="15" spans="1:28" s="2" customFormat="1" ht="12.75" customHeight="1" x14ac:dyDescent="0.5">
      <c r="A15" s="84"/>
      <c r="B15" s="9"/>
      <c r="C15" s="9"/>
      <c r="D15" s="9"/>
      <c r="E15" s="9"/>
      <c r="F15" s="9"/>
      <c r="G15" s="9"/>
      <c r="H15" s="9"/>
      <c r="I15" s="9"/>
      <c r="J15" s="9"/>
      <c r="K15" s="9"/>
      <c r="L15" s="9"/>
      <c r="M15" s="9"/>
      <c r="N15" s="9"/>
      <c r="O15" s="9"/>
      <c r="P15" s="9"/>
      <c r="Q15" s="9"/>
      <c r="R15" s="9"/>
      <c r="S15" s="9"/>
      <c r="T15" s="9"/>
      <c r="U15" s="9"/>
      <c r="V15" s="9"/>
      <c r="W15" s="9"/>
      <c r="X15" s="9"/>
      <c r="Y15" s="9"/>
      <c r="Z15" s="9"/>
      <c r="AA15" s="9"/>
      <c r="AB15" s="9"/>
    </row>
    <row r="16" spans="1:28" s="2" customFormat="1" ht="15.75" customHeight="1" x14ac:dyDescent="0.35">
      <c r="A16" s="85" t="s">
        <v>75</v>
      </c>
      <c r="B16" s="9"/>
      <c r="C16" s="9"/>
      <c r="D16" s="9"/>
      <c r="E16" s="9"/>
      <c r="F16" s="9"/>
      <c r="G16" s="9"/>
      <c r="H16" s="9"/>
      <c r="I16" s="9"/>
      <c r="J16" s="9"/>
      <c r="K16" s="9"/>
      <c r="L16" s="9"/>
      <c r="M16" s="9"/>
      <c r="N16" s="9"/>
      <c r="O16" s="9"/>
      <c r="P16" s="9"/>
      <c r="Q16" s="9"/>
      <c r="R16" s="9"/>
      <c r="S16" s="9"/>
      <c r="T16" s="9"/>
      <c r="U16" s="9"/>
      <c r="V16" s="9"/>
      <c r="W16" s="9"/>
      <c r="X16" s="9"/>
      <c r="Y16" s="9"/>
      <c r="Z16" s="9"/>
      <c r="AA16" s="9"/>
      <c r="AB16" s="9"/>
    </row>
    <row r="17" spans="1:28" s="2" customFormat="1" ht="15.75" customHeight="1" x14ac:dyDescent="0.5">
      <c r="A17" s="83"/>
      <c r="B17" s="9"/>
      <c r="C17" s="9"/>
      <c r="D17" s="9"/>
      <c r="E17" s="9"/>
      <c r="F17" s="9"/>
      <c r="G17" s="9"/>
      <c r="H17" s="9"/>
      <c r="I17" s="9"/>
      <c r="J17" s="9"/>
      <c r="K17" s="9"/>
      <c r="L17" s="9"/>
      <c r="M17" s="9"/>
      <c r="N17" s="9"/>
      <c r="O17" s="9"/>
      <c r="P17" s="9"/>
      <c r="Q17" s="9"/>
      <c r="R17" s="9"/>
      <c r="S17" s="9"/>
      <c r="T17" s="9"/>
      <c r="U17" s="9"/>
      <c r="V17" s="9"/>
      <c r="W17" s="9"/>
      <c r="X17" s="9"/>
      <c r="Y17" s="9"/>
      <c r="Z17" s="9"/>
      <c r="AA17" s="9"/>
      <c r="AB17" s="9"/>
    </row>
    <row r="18" spans="1:28" s="2" customFormat="1" ht="26.25" customHeight="1" x14ac:dyDescent="0.25">
      <c r="A18" s="86"/>
      <c r="B18" s="9"/>
      <c r="C18" s="9"/>
      <c r="D18" s="9"/>
      <c r="E18" s="9"/>
      <c r="F18" s="9"/>
      <c r="G18" s="9"/>
      <c r="H18" s="9"/>
      <c r="I18" s="9"/>
      <c r="J18" s="9"/>
      <c r="K18" s="9"/>
      <c r="L18" s="9"/>
      <c r="M18" s="9"/>
      <c r="N18" s="9"/>
      <c r="O18" s="9"/>
      <c r="P18" s="9"/>
      <c r="Q18" s="9"/>
      <c r="R18" s="9"/>
      <c r="S18" s="9"/>
      <c r="T18" s="9"/>
      <c r="U18" s="9"/>
      <c r="V18" s="9"/>
      <c r="W18" s="9"/>
      <c r="X18" s="9"/>
      <c r="Y18" s="9"/>
      <c r="Z18" s="9"/>
      <c r="AA18" s="9"/>
      <c r="AB18" s="9"/>
    </row>
    <row r="19" spans="1:28" s="2" customFormat="1" ht="15.75" customHeight="1" x14ac:dyDescent="0.25">
      <c r="A19" s="86"/>
      <c r="B19" s="9"/>
      <c r="C19" s="9"/>
      <c r="D19" s="9"/>
      <c r="E19" s="9"/>
      <c r="F19" s="9"/>
      <c r="G19" s="9"/>
      <c r="H19" s="9"/>
      <c r="I19" s="9"/>
      <c r="J19" s="9"/>
      <c r="K19" s="9"/>
      <c r="L19" s="9"/>
      <c r="M19" s="9"/>
      <c r="N19" s="9"/>
      <c r="O19" s="9"/>
      <c r="P19" s="9"/>
      <c r="Q19" s="9"/>
      <c r="R19" s="9"/>
      <c r="S19" s="9"/>
      <c r="T19" s="9"/>
      <c r="U19" s="9"/>
      <c r="V19" s="9"/>
      <c r="W19" s="9"/>
      <c r="X19" s="9"/>
      <c r="Y19" s="9"/>
      <c r="Z19" s="9"/>
      <c r="AA19" s="9"/>
      <c r="AB19" s="9"/>
    </row>
    <row r="20" spans="1:28" s="2" customFormat="1" ht="15.75" customHeight="1" x14ac:dyDescent="0.25">
      <c r="A20" s="86"/>
      <c r="B20" s="9"/>
      <c r="C20" s="9"/>
      <c r="D20" s="9"/>
      <c r="E20" s="9"/>
      <c r="F20" s="9"/>
      <c r="G20" s="9"/>
      <c r="H20" s="9"/>
      <c r="I20" s="9"/>
      <c r="J20" s="9"/>
      <c r="K20" s="9"/>
      <c r="L20" s="9"/>
      <c r="M20" s="9"/>
      <c r="N20" s="9"/>
      <c r="O20" s="9"/>
      <c r="P20" s="9"/>
      <c r="Q20" s="9"/>
      <c r="R20" s="9"/>
      <c r="S20" s="9"/>
      <c r="T20" s="9"/>
      <c r="U20" s="9"/>
      <c r="V20" s="9"/>
      <c r="W20" s="9"/>
      <c r="X20" s="9"/>
      <c r="Y20" s="9"/>
      <c r="Z20" s="9"/>
      <c r="AA20" s="9"/>
      <c r="AB20" s="9"/>
    </row>
    <row r="21" spans="1:28" s="2" customFormat="1" ht="45" x14ac:dyDescent="0.9">
      <c r="A21" s="81" t="s">
        <v>39</v>
      </c>
      <c r="B21" s="9"/>
      <c r="C21" s="9"/>
      <c r="D21" s="9"/>
      <c r="E21" s="9"/>
      <c r="F21" s="9"/>
      <c r="G21" s="9"/>
      <c r="H21" s="9"/>
      <c r="I21" s="9"/>
      <c r="J21" s="9"/>
      <c r="K21" s="9"/>
      <c r="L21" s="9"/>
      <c r="M21" s="9"/>
      <c r="N21" s="9"/>
      <c r="O21" s="9"/>
      <c r="P21" s="9"/>
      <c r="Q21" s="9"/>
      <c r="R21" s="9"/>
      <c r="S21" s="9"/>
      <c r="T21" s="9"/>
      <c r="U21" s="9"/>
      <c r="V21" s="9"/>
      <c r="W21" s="9"/>
      <c r="X21" s="9"/>
      <c r="Y21" s="9"/>
      <c r="Z21" s="9"/>
      <c r="AA21" s="9"/>
      <c r="AB21" s="9"/>
    </row>
    <row r="22" spans="1:28" s="5" customFormat="1" ht="15.75" customHeight="1" x14ac:dyDescent="0.35">
      <c r="A22" s="82" t="s">
        <v>40</v>
      </c>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row>
    <row r="23" spans="1:28" s="5" customFormat="1" ht="37.5" x14ac:dyDescent="0.25">
      <c r="A23" s="87" t="s">
        <v>52</v>
      </c>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row>
    <row r="24" spans="1:28" s="5" customFormat="1" ht="15.75" customHeight="1" x14ac:dyDescent="0.2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row>
    <row r="25" spans="1:28" s="1" customFormat="1" ht="13.5" customHeight="1" x14ac:dyDescent="0.25">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row>
    <row r="26" spans="1:28" s="1" customFormat="1" ht="15.75" customHeight="1" x14ac:dyDescent="0.25">
      <c r="A26" s="19"/>
      <c r="B26" s="8"/>
      <c r="C26" s="8"/>
      <c r="D26" s="8"/>
      <c r="E26" s="8"/>
      <c r="F26" s="8"/>
      <c r="G26" s="8"/>
      <c r="H26" s="8"/>
      <c r="I26" s="8"/>
      <c r="J26" s="8"/>
      <c r="K26" s="8"/>
      <c r="L26" s="8"/>
      <c r="M26" s="8"/>
      <c r="N26" s="8"/>
      <c r="O26" s="8"/>
      <c r="P26" s="8"/>
      <c r="Q26" s="8"/>
      <c r="R26" s="8"/>
      <c r="S26" s="8"/>
      <c r="T26" s="8"/>
      <c r="U26" s="8"/>
      <c r="V26" s="8"/>
      <c r="W26" s="8"/>
      <c r="X26" s="8"/>
      <c r="Y26" s="8"/>
      <c r="Z26" s="8"/>
      <c r="AA26" s="8"/>
      <c r="AB26" s="8"/>
    </row>
    <row r="27" spans="1:28" s="1" customFormat="1" ht="15.75" customHeight="1" x14ac:dyDescent="0.25">
      <c r="A27" s="19"/>
      <c r="B27" s="8"/>
      <c r="C27" s="8"/>
      <c r="D27" s="8"/>
      <c r="E27" s="8"/>
      <c r="F27" s="8"/>
      <c r="G27" s="8"/>
      <c r="H27" s="8"/>
      <c r="I27" s="8"/>
      <c r="J27" s="8"/>
      <c r="K27" s="8"/>
      <c r="L27" s="8"/>
      <c r="M27" s="8"/>
      <c r="N27" s="8"/>
      <c r="O27" s="8"/>
      <c r="P27" s="8"/>
      <c r="Q27" s="8"/>
      <c r="R27" s="8"/>
      <c r="S27" s="8"/>
      <c r="T27" s="8"/>
      <c r="U27" s="8"/>
      <c r="V27" s="8"/>
      <c r="W27" s="8"/>
      <c r="X27" s="8"/>
      <c r="Y27" s="8"/>
      <c r="Z27" s="8"/>
      <c r="AA27" s="8"/>
      <c r="AB27" s="8"/>
    </row>
    <row r="28" spans="1:28" s="1" customFormat="1" ht="15.75" customHeight="1" x14ac:dyDescent="0.25">
      <c r="A28" s="19"/>
      <c r="B28" s="8"/>
      <c r="C28" s="8"/>
      <c r="D28" s="8"/>
      <c r="E28" s="8"/>
      <c r="F28" s="8"/>
      <c r="G28" s="8"/>
      <c r="H28" s="8"/>
      <c r="I28" s="8"/>
      <c r="J28" s="8"/>
      <c r="K28" s="8"/>
      <c r="L28" s="8"/>
      <c r="M28" s="8"/>
      <c r="N28" s="8"/>
      <c r="O28" s="8"/>
      <c r="P28" s="8"/>
      <c r="Q28" s="8"/>
      <c r="R28" s="8"/>
      <c r="S28" s="8"/>
      <c r="T28" s="8"/>
      <c r="U28" s="8"/>
      <c r="V28" s="8"/>
      <c r="W28" s="8"/>
      <c r="X28" s="8"/>
      <c r="Y28" s="8"/>
      <c r="Z28" s="8"/>
      <c r="AA28" s="8"/>
      <c r="AB28" s="8"/>
    </row>
    <row r="29" spans="1:28" s="61" customFormat="1" ht="19.5" customHeight="1" x14ac:dyDescent="0.35">
      <c r="A29" s="57"/>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row>
    <row r="30" spans="1:28" s="13" customFormat="1" ht="17.25" customHeight="1" x14ac:dyDescent="0.25"/>
    <row r="31" spans="1:28" s="14" customFormat="1" ht="15.75" customHeight="1" x14ac:dyDescent="0.25"/>
    <row r="32" spans="1:28" s="14" customFormat="1" ht="15.75" customHeight="1" x14ac:dyDescent="0.25"/>
    <row r="33" s="14" customFormat="1" x14ac:dyDescent="0.25"/>
    <row r="34" s="14" customFormat="1" x14ac:dyDescent="0.25"/>
    <row r="35" s="14" customFormat="1" x14ac:dyDescent="0.25"/>
    <row r="36" s="14" customFormat="1" x14ac:dyDescent="0.25"/>
    <row r="37" s="14" customFormat="1" x14ac:dyDescent="0.25"/>
    <row r="38" s="14" customFormat="1" x14ac:dyDescent="0.25"/>
    <row r="39" s="14" customFormat="1" x14ac:dyDescent="0.25"/>
    <row r="40" s="14" customFormat="1" x14ac:dyDescent="0.25"/>
    <row r="41" s="14" customFormat="1" x14ac:dyDescent="0.25"/>
    <row r="42" s="14" customFormat="1" x14ac:dyDescent="0.25"/>
    <row r="43" s="14" customFormat="1" x14ac:dyDescent="0.25"/>
    <row r="44" s="14" customFormat="1" x14ac:dyDescent="0.25"/>
    <row r="45" s="14" customFormat="1" x14ac:dyDescent="0.25"/>
    <row r="46" s="14" customFormat="1" x14ac:dyDescent="0.25"/>
    <row r="50" ht="24" customHeight="1" x14ac:dyDescent="0.25"/>
  </sheetData>
  <sheetProtection algorithmName="SHA-512" hashValue="ag91u14ZN5b2SAG1jvyWpQdBEsoCwIWVvIrgyaK63MzzORoe+8uNUQpHTTnOk6IUR7T9bqAN9OKcaFz6mqXLXg==" saltValue="1fTpLdOQtkT+2AQqHFcSDw==" spinCount="100000" sheet="1" objects="1" scenarios="1"/>
  <printOptions horizontalCentered="1" verticalCentered="1"/>
  <pageMargins left="0.70866141732283472" right="0.70866141732283472" top="0.74803149606299213" bottom="0.74803149606299213" header="0.31496062992125984" footer="0.31496062992125984"/>
  <pageSetup paperSize="9" orientation="portrait" r:id="rId1"/>
  <headerFooter>
    <oddHeader>&amp;RBilaga 9</oddHeader>
    <oddFooter>&amp;LFordon 2012
Projekt nr 10091&amp;C1(2)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dimension ref="A1:AJ53"/>
  <sheetViews>
    <sheetView topLeftCell="A16" zoomScaleNormal="100" workbookViewId="0">
      <selection activeCell="C6" sqref="C6"/>
    </sheetView>
  </sheetViews>
  <sheetFormatPr defaultColWidth="9.09765625" defaultRowHeight="11.5" x14ac:dyDescent="0.25"/>
  <cols>
    <col min="1" max="1" width="9.09765625" style="6"/>
    <col min="2" max="2" width="43.296875" style="6" customWidth="1"/>
    <col min="3" max="7" width="18.8984375" style="6" customWidth="1"/>
    <col min="8" max="8" width="14.296875" style="6" customWidth="1"/>
    <col min="9" max="11" width="49.69921875" style="14" customWidth="1"/>
    <col min="12" max="36" width="9.09765625" style="14"/>
    <col min="37" max="16384" width="9.09765625" style="6"/>
  </cols>
  <sheetData>
    <row r="1" spans="1:36" s="8" customFormat="1" ht="18.75" customHeight="1" thickBot="1" x14ac:dyDescent="0.4">
      <c r="A1" s="74" t="s">
        <v>36</v>
      </c>
      <c r="B1" s="75"/>
      <c r="C1" s="131" t="s">
        <v>73</v>
      </c>
      <c r="D1" s="131"/>
      <c r="E1" s="131"/>
      <c r="F1" s="131"/>
      <c r="G1" s="131"/>
      <c r="H1" s="132"/>
    </row>
    <row r="2" spans="1:36" s="8" customFormat="1" ht="15.75" customHeight="1" thickBot="1" x14ac:dyDescent="0.4">
      <c r="A2" s="74"/>
      <c r="B2" s="76"/>
      <c r="C2" s="131" t="s">
        <v>74</v>
      </c>
      <c r="D2" s="131"/>
      <c r="E2" s="131"/>
      <c r="F2" s="131"/>
      <c r="G2" s="131"/>
      <c r="H2" s="132"/>
    </row>
    <row r="3" spans="1:36" s="2" customFormat="1" ht="18" customHeight="1" x14ac:dyDescent="0.35">
      <c r="A3" s="15"/>
      <c r="B3" s="126" t="s">
        <v>68</v>
      </c>
      <c r="C3" s="126"/>
      <c r="D3" s="126"/>
      <c r="E3" s="126"/>
      <c r="F3" s="126"/>
      <c r="G3" s="126"/>
      <c r="H3" s="127"/>
      <c r="I3" s="9"/>
      <c r="J3" s="9"/>
      <c r="K3" s="9"/>
      <c r="L3" s="9"/>
      <c r="M3" s="9"/>
      <c r="N3" s="9"/>
      <c r="O3" s="9"/>
      <c r="P3" s="9"/>
      <c r="Q3" s="9"/>
      <c r="R3" s="9"/>
      <c r="S3" s="9"/>
      <c r="T3" s="9"/>
      <c r="U3" s="9"/>
      <c r="V3" s="9"/>
      <c r="W3" s="9"/>
      <c r="X3" s="9"/>
      <c r="Y3" s="9"/>
      <c r="Z3" s="9"/>
      <c r="AA3" s="9"/>
      <c r="AB3" s="9"/>
      <c r="AC3" s="9"/>
      <c r="AD3" s="9"/>
      <c r="AE3" s="9"/>
      <c r="AF3" s="9"/>
      <c r="AG3" s="9"/>
      <c r="AH3" s="9"/>
      <c r="AI3" s="9"/>
      <c r="AJ3" s="9"/>
    </row>
    <row r="4" spans="1:36" s="2" customFormat="1" ht="14.15" customHeight="1" x14ac:dyDescent="0.25">
      <c r="A4" s="29"/>
      <c r="B4" s="128" t="s">
        <v>70</v>
      </c>
      <c r="C4" s="129"/>
      <c r="D4" s="129"/>
      <c r="E4" s="129"/>
      <c r="F4" s="129"/>
      <c r="G4" s="129"/>
      <c r="H4" s="130"/>
      <c r="I4" s="9"/>
      <c r="J4" s="9"/>
      <c r="K4" s="9"/>
      <c r="L4" s="9"/>
      <c r="M4" s="9"/>
      <c r="N4" s="9"/>
      <c r="O4" s="9"/>
      <c r="P4" s="9"/>
      <c r="Q4" s="9"/>
      <c r="R4" s="9"/>
      <c r="S4" s="9"/>
      <c r="T4" s="9"/>
      <c r="U4" s="9"/>
      <c r="V4" s="9"/>
      <c r="W4" s="9"/>
      <c r="X4" s="9"/>
      <c r="Y4" s="9"/>
      <c r="Z4" s="9"/>
      <c r="AA4" s="9"/>
      <c r="AB4" s="9"/>
      <c r="AC4" s="9"/>
      <c r="AD4" s="9"/>
      <c r="AE4" s="9"/>
      <c r="AF4" s="9"/>
      <c r="AG4" s="9"/>
      <c r="AH4" s="9"/>
      <c r="AI4" s="9"/>
      <c r="AJ4" s="9"/>
    </row>
    <row r="5" spans="1:36" s="2" customFormat="1" ht="15.75" customHeight="1" x14ac:dyDescent="0.25">
      <c r="A5" s="31"/>
      <c r="B5" s="33" t="s">
        <v>58</v>
      </c>
      <c r="C5" s="110" t="s">
        <v>53</v>
      </c>
      <c r="D5" s="110" t="s">
        <v>54</v>
      </c>
      <c r="E5" s="110" t="s">
        <v>55</v>
      </c>
      <c r="F5" s="110" t="s">
        <v>57</v>
      </c>
      <c r="G5" s="110" t="s">
        <v>76</v>
      </c>
      <c r="H5" s="32"/>
      <c r="I5" s="88" t="s">
        <v>62</v>
      </c>
      <c r="J5" s="9"/>
      <c r="K5" s="9"/>
      <c r="L5" s="9"/>
      <c r="M5" s="9"/>
      <c r="N5" s="9"/>
      <c r="O5" s="9"/>
      <c r="P5" s="9"/>
      <c r="Q5" s="9"/>
      <c r="R5" s="9"/>
      <c r="S5" s="9"/>
      <c r="T5" s="9"/>
      <c r="U5" s="9"/>
      <c r="V5" s="9"/>
      <c r="W5" s="9"/>
      <c r="X5" s="9"/>
      <c r="Y5" s="9"/>
      <c r="Z5" s="9"/>
      <c r="AA5" s="9"/>
      <c r="AB5" s="9"/>
      <c r="AC5" s="9"/>
      <c r="AD5" s="9"/>
      <c r="AE5" s="9"/>
      <c r="AF5" s="9"/>
      <c r="AG5" s="9"/>
      <c r="AH5" s="9"/>
      <c r="AI5" s="9"/>
      <c r="AJ5" s="9"/>
    </row>
    <row r="6" spans="1:36" s="3" customFormat="1" ht="14.25" customHeight="1" x14ac:dyDescent="0.25">
      <c r="A6" s="31"/>
      <c r="B6" s="34" t="s">
        <v>71</v>
      </c>
      <c r="C6" s="90">
        <v>1</v>
      </c>
      <c r="D6" s="90">
        <v>1</v>
      </c>
      <c r="E6" s="90">
        <v>1</v>
      </c>
      <c r="F6" s="90">
        <v>1</v>
      </c>
      <c r="G6" s="90">
        <v>1</v>
      </c>
      <c r="H6" s="35"/>
      <c r="I6" s="7" t="s">
        <v>43</v>
      </c>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row>
    <row r="7" spans="1:36" s="3" customFormat="1" ht="15.75" customHeight="1" x14ac:dyDescent="0.25">
      <c r="A7" s="36"/>
      <c r="B7" s="34" t="s">
        <v>30</v>
      </c>
      <c r="C7" s="90">
        <v>3</v>
      </c>
      <c r="D7" s="90">
        <v>3</v>
      </c>
      <c r="E7" s="90">
        <v>3</v>
      </c>
      <c r="F7" s="90">
        <v>3</v>
      </c>
      <c r="G7" s="90">
        <v>4</v>
      </c>
      <c r="H7" s="69" t="s">
        <v>2</v>
      </c>
      <c r="I7" s="88" t="s">
        <v>50</v>
      </c>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row>
    <row r="8" spans="1:36" s="3" customFormat="1" ht="13.5" customHeight="1" x14ac:dyDescent="0.25">
      <c r="A8" s="36"/>
      <c r="B8" s="31" t="s">
        <v>3</v>
      </c>
      <c r="C8" s="120">
        <v>1</v>
      </c>
      <c r="D8" s="120">
        <v>1</v>
      </c>
      <c r="E8" s="120">
        <v>1</v>
      </c>
      <c r="F8" s="120">
        <v>1</v>
      </c>
      <c r="G8" s="120">
        <v>1</v>
      </c>
      <c r="H8" s="69" t="s">
        <v>0</v>
      </c>
      <c r="I8" s="7" t="s">
        <v>44</v>
      </c>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row>
    <row r="9" spans="1:36" s="3" customFormat="1" ht="15.75" customHeight="1" x14ac:dyDescent="0.25">
      <c r="A9" s="36"/>
      <c r="B9" s="31" t="s">
        <v>18</v>
      </c>
      <c r="C9" s="91">
        <v>50</v>
      </c>
      <c r="D9" s="91">
        <v>50</v>
      </c>
      <c r="E9" s="91">
        <v>50</v>
      </c>
      <c r="F9" s="91">
        <v>50</v>
      </c>
      <c r="G9" s="90">
        <v>50</v>
      </c>
      <c r="H9" s="69" t="s">
        <v>0</v>
      </c>
      <c r="I9" s="88" t="s">
        <v>65</v>
      </c>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row>
    <row r="10" spans="1:36" s="2" customFormat="1" ht="20.25" customHeight="1" x14ac:dyDescent="0.25">
      <c r="A10" s="31"/>
      <c r="B10" s="33" t="s">
        <v>17</v>
      </c>
      <c r="C10" s="93" t="s">
        <v>48</v>
      </c>
      <c r="D10" s="93" t="s">
        <v>81</v>
      </c>
      <c r="E10" s="93" t="s">
        <v>81</v>
      </c>
      <c r="F10" s="93" t="s">
        <v>81</v>
      </c>
      <c r="G10" s="93" t="s">
        <v>81</v>
      </c>
      <c r="H10" s="47"/>
      <c r="I10" s="88" t="s">
        <v>45</v>
      </c>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s="2" customFormat="1" ht="15" customHeight="1" x14ac:dyDescent="0.25">
      <c r="A11" s="31"/>
      <c r="B11" s="33" t="s">
        <v>66</v>
      </c>
      <c r="C11" s="93" t="s">
        <v>49</v>
      </c>
      <c r="D11" s="93" t="s">
        <v>81</v>
      </c>
      <c r="E11" s="93" t="s">
        <v>81</v>
      </c>
      <c r="F11" s="93" t="s">
        <v>81</v>
      </c>
      <c r="G11" s="93" t="s">
        <v>81</v>
      </c>
      <c r="H11" s="47"/>
      <c r="I11" s="88" t="s">
        <v>67</v>
      </c>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row>
    <row r="12" spans="1:36" s="4" customFormat="1" ht="15.75" customHeight="1" x14ac:dyDescent="0.25">
      <c r="A12" s="36"/>
      <c r="B12" s="33" t="s">
        <v>14</v>
      </c>
      <c r="C12" s="30"/>
      <c r="D12" s="30"/>
      <c r="E12" s="30"/>
      <c r="F12" s="30"/>
      <c r="G12" s="30"/>
      <c r="H12" s="37"/>
      <c r="I12" s="88"/>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row>
    <row r="13" spans="1:36" s="4" customFormat="1" ht="15.75" customHeight="1" x14ac:dyDescent="0.25">
      <c r="A13" s="38"/>
      <c r="B13" s="38" t="s">
        <v>31</v>
      </c>
      <c r="C13" s="95">
        <v>300000</v>
      </c>
      <c r="D13" s="95">
        <v>0</v>
      </c>
      <c r="E13" s="95">
        <v>0</v>
      </c>
      <c r="F13" s="95">
        <v>0</v>
      </c>
      <c r="G13" s="95">
        <v>300000</v>
      </c>
      <c r="H13" s="69"/>
      <c r="I13" s="88" t="s">
        <v>45</v>
      </c>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row>
    <row r="14" spans="1:36" s="5" customFormat="1" ht="13.5" customHeight="1" x14ac:dyDescent="0.25">
      <c r="A14" s="62"/>
      <c r="B14" s="62" t="s">
        <v>5</v>
      </c>
      <c r="C14" s="63">
        <f>C13</f>
        <v>300000</v>
      </c>
      <c r="D14" s="63">
        <f>D13</f>
        <v>0</v>
      </c>
      <c r="E14" s="63">
        <f>E13</f>
        <v>0</v>
      </c>
      <c r="F14" s="63">
        <f>F13</f>
        <v>0</v>
      </c>
      <c r="G14" s="63">
        <f>G13</f>
        <v>300000</v>
      </c>
      <c r="H14" s="64"/>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s="2" customFormat="1" ht="12.75" customHeight="1" x14ac:dyDescent="0.25">
      <c r="A15" s="39"/>
      <c r="B15" s="33" t="s">
        <v>15</v>
      </c>
      <c r="C15" s="110" t="s">
        <v>53</v>
      </c>
      <c r="D15" s="110" t="s">
        <v>54</v>
      </c>
      <c r="E15" s="110" t="s">
        <v>55</v>
      </c>
      <c r="F15" s="110" t="s">
        <v>57</v>
      </c>
      <c r="G15" s="124" t="s">
        <v>76</v>
      </c>
      <c r="H15" s="32"/>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row>
    <row r="16" spans="1:36" s="2" customFormat="1" ht="15.75" customHeight="1" x14ac:dyDescent="0.25">
      <c r="A16" s="40"/>
      <c r="B16" s="115" t="s">
        <v>12</v>
      </c>
      <c r="C16" s="111">
        <v>0.6</v>
      </c>
      <c r="D16" s="111"/>
      <c r="E16" s="111"/>
      <c r="F16" s="111"/>
      <c r="G16" s="123">
        <v>0.6</v>
      </c>
      <c r="H16" s="115" t="s">
        <v>59</v>
      </c>
      <c r="I16" s="89" t="s">
        <v>61</v>
      </c>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row>
    <row r="17" spans="1:36" s="2" customFormat="1" ht="15.75" customHeight="1" x14ac:dyDescent="0.25">
      <c r="A17" s="40"/>
      <c r="B17" s="115" t="s">
        <v>10</v>
      </c>
      <c r="C17" s="112">
        <v>2000</v>
      </c>
      <c r="D17" s="112">
        <v>2000</v>
      </c>
      <c r="E17" s="112">
        <v>2000</v>
      </c>
      <c r="F17" s="112">
        <v>2000</v>
      </c>
      <c r="G17" s="112">
        <v>2000</v>
      </c>
      <c r="H17" s="115" t="s">
        <v>7</v>
      </c>
      <c r="I17" s="89" t="s">
        <v>56</v>
      </c>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row>
    <row r="18" spans="1:36" s="2" customFormat="1" ht="15.75" customHeight="1" x14ac:dyDescent="0.25">
      <c r="A18" s="40"/>
      <c r="B18" s="122" t="s">
        <v>72</v>
      </c>
      <c r="C18" s="92">
        <v>13</v>
      </c>
      <c r="D18" s="92">
        <v>13</v>
      </c>
      <c r="E18" s="92">
        <v>10</v>
      </c>
      <c r="F18" s="92">
        <v>15</v>
      </c>
      <c r="G18" s="92">
        <v>13</v>
      </c>
      <c r="H18" s="115" t="s">
        <v>60</v>
      </c>
      <c r="I18" s="89" t="s">
        <v>46</v>
      </c>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row>
    <row r="19" spans="1:36" s="2" customFormat="1" ht="15.75" customHeight="1" x14ac:dyDescent="0.25">
      <c r="A19" s="67"/>
      <c r="B19" s="68" t="s">
        <v>9</v>
      </c>
      <c r="C19" s="56">
        <f>-PV(C8*0.01,C7,C16*C17*C18)</f>
        <v>45879.369232874531</v>
      </c>
      <c r="D19" s="56">
        <f>-PV(D8*0.01,D7,D16*D17*D18)</f>
        <v>0</v>
      </c>
      <c r="E19" s="56">
        <f>-PV(E8*0.01,E7,E16*E17*E18)</f>
        <v>0</v>
      </c>
      <c r="F19" s="56">
        <f>-PV(F8*0.01,F7,F16*F17*F18)</f>
        <v>0</v>
      </c>
      <c r="G19" s="56">
        <f>-PV(G8*0.01,G7,G16*G17*G18)</f>
        <v>60870.66260680664</v>
      </c>
      <c r="H19" s="51"/>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row>
    <row r="20" spans="1:36" s="2" customFormat="1" ht="15.75" customHeight="1" x14ac:dyDescent="0.25">
      <c r="A20" s="31"/>
      <c r="B20" s="33" t="s">
        <v>13</v>
      </c>
      <c r="C20" s="42"/>
      <c r="D20" s="42"/>
      <c r="E20" s="42"/>
      <c r="F20" s="42"/>
      <c r="G20" s="42"/>
      <c r="H20" s="32"/>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row>
    <row r="21" spans="1:36" s="2" customFormat="1" ht="15.75" customHeight="1" x14ac:dyDescent="0.25">
      <c r="A21" s="31"/>
      <c r="B21" s="34" t="s">
        <v>42</v>
      </c>
      <c r="C21" s="94">
        <v>3000</v>
      </c>
      <c r="D21" s="94">
        <v>0</v>
      </c>
      <c r="E21" s="94">
        <v>0</v>
      </c>
      <c r="F21" s="94">
        <v>0</v>
      </c>
      <c r="G21" s="94">
        <v>3000</v>
      </c>
      <c r="H21" s="69" t="s">
        <v>33</v>
      </c>
      <c r="I21" s="88" t="s">
        <v>45</v>
      </c>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row>
    <row r="22" spans="1:36" s="5" customFormat="1" ht="15.75" customHeight="1" x14ac:dyDescent="0.25">
      <c r="A22" s="62"/>
      <c r="B22" s="62" t="s">
        <v>8</v>
      </c>
      <c r="C22" s="56">
        <f>-PV(C8*0.01,C7,C21)</f>
        <v>8822.955621706642</v>
      </c>
      <c r="D22" s="56">
        <f>-PV(D8*0.01,D7,D21)</f>
        <v>0</v>
      </c>
      <c r="E22" s="56">
        <f>-PV(E8*0.01,E7,E21)</f>
        <v>0</v>
      </c>
      <c r="F22" s="56">
        <f>-PV(F8*0.01,F7,F21)</f>
        <v>0</v>
      </c>
      <c r="G22" s="56">
        <f>-PV(G8*0.01,G7,G21)</f>
        <v>11705.896655155122</v>
      </c>
      <c r="H22" s="64"/>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row>
    <row r="23" spans="1:36" s="5" customFormat="1" ht="15.75" customHeight="1" x14ac:dyDescent="0.25">
      <c r="A23" s="39"/>
      <c r="B23" s="33" t="s">
        <v>11</v>
      </c>
      <c r="C23" s="44"/>
      <c r="D23" s="44"/>
      <c r="E23" s="44"/>
      <c r="F23" s="44"/>
      <c r="G23" s="44"/>
      <c r="H23" s="45"/>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row>
    <row r="24" spans="1:36" s="5" customFormat="1" ht="15.75" customHeight="1" x14ac:dyDescent="0.25">
      <c r="A24" s="39"/>
      <c r="B24" s="34" t="s">
        <v>80</v>
      </c>
      <c r="C24" s="114">
        <v>1500</v>
      </c>
      <c r="D24" s="114">
        <v>0</v>
      </c>
      <c r="E24" s="114">
        <v>0</v>
      </c>
      <c r="F24" s="114">
        <v>0</v>
      </c>
      <c r="G24" s="114">
        <v>1500</v>
      </c>
      <c r="H24" s="72" t="s">
        <v>33</v>
      </c>
      <c r="I24" s="88" t="s">
        <v>45</v>
      </c>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row>
    <row r="25" spans="1:36" s="5" customFormat="1" ht="15.75" customHeight="1" x14ac:dyDescent="0.25">
      <c r="A25" s="39"/>
      <c r="B25" s="34" t="s">
        <v>78</v>
      </c>
      <c r="C25" s="114">
        <v>1500</v>
      </c>
      <c r="D25" s="114">
        <v>0</v>
      </c>
      <c r="E25" s="114">
        <v>0</v>
      </c>
      <c r="F25" s="114">
        <v>0</v>
      </c>
      <c r="G25" s="114">
        <v>1500</v>
      </c>
      <c r="H25" s="72" t="s">
        <v>33</v>
      </c>
      <c r="I25" s="88" t="s">
        <v>45</v>
      </c>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row>
    <row r="26" spans="1:36" s="5" customFormat="1" ht="15.75" customHeight="1" x14ac:dyDescent="0.25">
      <c r="A26" s="39"/>
      <c r="B26" s="34" t="s">
        <v>79</v>
      </c>
      <c r="C26" s="114">
        <v>1500</v>
      </c>
      <c r="D26" s="114">
        <v>0</v>
      </c>
      <c r="E26" s="114">
        <v>0</v>
      </c>
      <c r="F26" s="114">
        <v>0</v>
      </c>
      <c r="G26" s="114">
        <v>1500</v>
      </c>
      <c r="H26" s="72" t="s">
        <v>33</v>
      </c>
      <c r="I26" s="88" t="s">
        <v>45</v>
      </c>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row>
    <row r="27" spans="1:36" s="5" customFormat="1" ht="15.75" customHeight="1" x14ac:dyDescent="0.25">
      <c r="A27" s="39"/>
      <c r="B27" s="34" t="s">
        <v>77</v>
      </c>
      <c r="C27" s="114">
        <v>1500</v>
      </c>
      <c r="D27" s="114">
        <v>0</v>
      </c>
      <c r="E27" s="114">
        <v>0</v>
      </c>
      <c r="F27" s="114">
        <v>0</v>
      </c>
      <c r="G27" s="114">
        <v>500</v>
      </c>
      <c r="H27" s="72" t="s">
        <v>33</v>
      </c>
      <c r="I27" s="88" t="s">
        <v>45</v>
      </c>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row>
    <row r="28" spans="1:36" s="1" customFormat="1" ht="13.5" customHeight="1" x14ac:dyDescent="0.25">
      <c r="A28" s="54"/>
      <c r="B28" s="55" t="s">
        <v>6</v>
      </c>
      <c r="C28" s="113">
        <f>-PV(C8*0.01,C7,(C24+C25+C26+(C27*(C7-3)))/C7)</f>
        <v>4411.477810853321</v>
      </c>
      <c r="D28" s="113">
        <f t="shared" ref="D28:G28" si="0">-PV(D8*0.01,D7,(D24+D25+D26+(D27*(D7-3)))/D7)</f>
        <v>0</v>
      </c>
      <c r="E28" s="113">
        <f t="shared" si="0"/>
        <v>0</v>
      </c>
      <c r="F28" s="113">
        <f t="shared" si="0"/>
        <v>0</v>
      </c>
      <c r="G28" s="113">
        <f t="shared" si="0"/>
        <v>4877.4569396479674</v>
      </c>
      <c r="H28" s="53"/>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row>
    <row r="29" spans="1:36" s="1" customFormat="1" ht="24" customHeight="1" x14ac:dyDescent="0.25">
      <c r="A29" s="39"/>
      <c r="B29" s="33" t="s">
        <v>47</v>
      </c>
      <c r="C29" s="114">
        <f>(C9/100)*C13</f>
        <v>150000</v>
      </c>
      <c r="D29" s="114">
        <f>(D9/100)*D13</f>
        <v>0</v>
      </c>
      <c r="E29" s="114">
        <f>(E9/100)*E13</f>
        <v>0</v>
      </c>
      <c r="F29" s="114">
        <f>(F9/100)*F13</f>
        <v>0</v>
      </c>
      <c r="G29" s="114">
        <f>(G9/100)*G13</f>
        <v>150000</v>
      </c>
      <c r="H29" s="69"/>
      <c r="I29" s="133" t="s">
        <v>64</v>
      </c>
      <c r="J29" s="134"/>
      <c r="K29" s="8"/>
      <c r="L29" s="8"/>
      <c r="M29" s="8"/>
      <c r="N29" s="8"/>
      <c r="O29" s="8"/>
      <c r="P29" s="8"/>
      <c r="Q29" s="8"/>
      <c r="R29" s="8"/>
      <c r="S29" s="8"/>
      <c r="T29" s="8"/>
      <c r="U29" s="8"/>
      <c r="V29" s="8"/>
      <c r="W29" s="8"/>
      <c r="X29" s="8"/>
      <c r="Y29" s="8"/>
      <c r="Z29" s="8"/>
      <c r="AA29" s="8"/>
      <c r="AB29" s="8"/>
      <c r="AC29" s="8"/>
      <c r="AD29" s="8"/>
      <c r="AE29" s="8"/>
      <c r="AF29" s="8"/>
      <c r="AG29" s="8"/>
      <c r="AH29" s="8"/>
      <c r="AI29" s="8"/>
      <c r="AJ29" s="8"/>
    </row>
    <row r="30" spans="1:36" s="1" customFormat="1" ht="15.75" hidden="1" customHeight="1" x14ac:dyDescent="0.25">
      <c r="A30" s="20"/>
      <c r="B30" s="77" t="s">
        <v>16</v>
      </c>
      <c r="C30" s="80">
        <f>C13-C29</f>
        <v>150000</v>
      </c>
      <c r="D30" s="80"/>
      <c r="E30" s="80"/>
      <c r="F30" s="80"/>
      <c r="G30" s="80"/>
      <c r="H30" s="21"/>
      <c r="I30" s="19"/>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row>
    <row r="31" spans="1:36" s="1" customFormat="1" ht="15.75" customHeight="1" x14ac:dyDescent="0.25">
      <c r="A31" s="49"/>
      <c r="B31" s="52" t="s">
        <v>32</v>
      </c>
      <c r="C31" s="116">
        <f>-PV(C8*0.01,C7,,C29)</f>
        <v>145588.52218914669</v>
      </c>
      <c r="D31" s="116">
        <f>-PV(D8*0.01,D7,,D29)</f>
        <v>0</v>
      </c>
      <c r="E31" s="116">
        <f>-PV(E8*0.01,E7,,E29)</f>
        <v>0</v>
      </c>
      <c r="F31" s="116">
        <f>-PV(F8*0.01,F7,,F29)</f>
        <v>0</v>
      </c>
      <c r="G31" s="116">
        <f>-PV(G8*0.01,G7,,G29)</f>
        <v>144147.05167242244</v>
      </c>
      <c r="H31" s="50"/>
      <c r="I31" s="19"/>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row>
    <row r="32" spans="1:36" s="61" customFormat="1" ht="19.5" customHeight="1" x14ac:dyDescent="0.35">
      <c r="A32" s="58"/>
      <c r="B32" s="78" t="s">
        <v>37</v>
      </c>
      <c r="C32" s="79">
        <f>(SUM(C19,C22,C28,(C14-C31)))</f>
        <v>213525.28047628779</v>
      </c>
      <c r="D32" s="79">
        <f>(SUM(D19,D22,D28,(D14-D31)))</f>
        <v>0</v>
      </c>
      <c r="E32" s="79">
        <f>(SUM(E19,E22,E28,(E14-E31)))</f>
        <v>0</v>
      </c>
      <c r="F32" s="79">
        <f>(SUM(F19,F22,F28,(F14-F31)))</f>
        <v>0</v>
      </c>
      <c r="G32" s="79">
        <f>(SUM(G19,G22,G28,(G14-G31)))</f>
        <v>233306.9645291873</v>
      </c>
      <c r="H32" s="60"/>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row>
    <row r="33" spans="1:8" s="13" customFormat="1" ht="17.25" customHeight="1" x14ac:dyDescent="0.35">
      <c r="A33" s="58"/>
      <c r="B33" s="71" t="s">
        <v>1</v>
      </c>
      <c r="C33" s="59">
        <f>(SUM(C19,C22,C28,(C14-C31)))*C6</f>
        <v>213525.28047628779</v>
      </c>
      <c r="D33" s="59">
        <f>(SUM(D19,D22,D28,(D14-D31)))*D6</f>
        <v>0</v>
      </c>
      <c r="E33" s="59">
        <f>(SUM(E19,E22,E28,(E14-E31)))*E6</f>
        <v>0</v>
      </c>
      <c r="F33" s="59">
        <f>(SUM(F19,F22,F28,(F14-F31)))*F6</f>
        <v>0</v>
      </c>
      <c r="G33" s="59">
        <f>(SUM(G19,G22,G28,(G14-G31)))*G6</f>
        <v>233306.9645291873</v>
      </c>
      <c r="H33" s="60"/>
    </row>
    <row r="34" spans="1:8" s="14" customFormat="1" ht="15.75" customHeight="1" x14ac:dyDescent="0.25">
      <c r="A34" s="17"/>
      <c r="B34" s="16"/>
    </row>
    <row r="35" spans="1:8" s="14" customFormat="1" ht="15.75" customHeight="1" x14ac:dyDescent="0.25">
      <c r="A35" s="18"/>
      <c r="B35" s="28"/>
    </row>
    <row r="36" spans="1:8" s="14" customFormat="1" x14ac:dyDescent="0.25"/>
    <row r="37" spans="1:8" s="14" customFormat="1" x14ac:dyDescent="0.25"/>
    <row r="38" spans="1:8" s="14" customFormat="1" x14ac:dyDescent="0.25"/>
    <row r="39" spans="1:8" s="14" customFormat="1" x14ac:dyDescent="0.25"/>
    <row r="40" spans="1:8" s="14" customFormat="1" x14ac:dyDescent="0.25"/>
    <row r="41" spans="1:8" s="14" customFormat="1" x14ac:dyDescent="0.25"/>
    <row r="42" spans="1:8" s="14" customFormat="1" x14ac:dyDescent="0.25"/>
    <row r="43" spans="1:8" s="14" customFormat="1" x14ac:dyDescent="0.25"/>
    <row r="44" spans="1:8" s="14" customFormat="1" x14ac:dyDescent="0.25"/>
    <row r="45" spans="1:8" s="14" customFormat="1" x14ac:dyDescent="0.25"/>
    <row r="46" spans="1:8" s="14" customFormat="1" x14ac:dyDescent="0.25"/>
    <row r="47" spans="1:8" s="14" customFormat="1" x14ac:dyDescent="0.25"/>
    <row r="48" spans="1:8" s="14" customFormat="1" x14ac:dyDescent="0.25"/>
    <row r="49" s="14" customFormat="1" x14ac:dyDescent="0.25"/>
    <row r="53" ht="24" customHeight="1" x14ac:dyDescent="0.25"/>
  </sheetData>
  <sheetProtection algorithmName="SHA-512" hashValue="pjwF1BTjwUb/itY/ggFoEuSZHKsgnBXX6n46QEYveIxemDAX00MLKybICqd0YgRUKMsx86HoBT6Bokr4M55GxQ==" saltValue="IixezuzcFkPntf+4vRxOfA==" spinCount="100000" sheet="1" selectLockedCells="1"/>
  <mergeCells count="5">
    <mergeCell ref="B3:H3"/>
    <mergeCell ref="B4:H4"/>
    <mergeCell ref="C1:H1"/>
    <mergeCell ref="C2:H2"/>
    <mergeCell ref="I29:J29"/>
  </mergeCells>
  <phoneticPr fontId="3" type="noConversion"/>
  <conditionalFormatting sqref="C20:G20 H10:H24 B10:B24 C22:G24 B31:G31 B32:H32 B28:H30 C12:G15">
    <cfRule type="expression" dxfId="27" priority="7" stopIfTrue="1">
      <formula>"OM($E$17&gt;0 och $E$16=0)"</formula>
    </cfRule>
  </conditionalFormatting>
  <conditionalFormatting sqref="C21:G21">
    <cfRule type="expression" dxfId="26" priority="16" stopIfTrue="1">
      <formula>#REF!&gt;0</formula>
    </cfRule>
  </conditionalFormatting>
  <conditionalFormatting sqref="B33:H33">
    <cfRule type="expression" dxfId="25" priority="5" stopIfTrue="1">
      <formula>"OM($E$17&gt;0 och $E$16=0)"</formula>
    </cfRule>
  </conditionalFormatting>
  <conditionalFormatting sqref="C5:G5">
    <cfRule type="expression" dxfId="24" priority="4" stopIfTrue="1">
      <formula>"OM($E$17&gt;0 och $E$16=0)"</formula>
    </cfRule>
  </conditionalFormatting>
  <conditionalFormatting sqref="B27:H27">
    <cfRule type="expression" dxfId="23" priority="3" stopIfTrue="1">
      <formula>"OM($E$17&gt;0 och $E$16=0)"</formula>
    </cfRule>
  </conditionalFormatting>
  <conditionalFormatting sqref="B26:H26">
    <cfRule type="expression" dxfId="22" priority="2" stopIfTrue="1">
      <formula>"OM($E$17&gt;0 och $E$16=0)"</formula>
    </cfRule>
  </conditionalFormatting>
  <conditionalFormatting sqref="B25:H25">
    <cfRule type="expression" dxfId="21" priority="1" stopIfTrue="1">
      <formula>"OM($E$17&gt;0 och $E$16=0)"</formula>
    </cfRule>
  </conditionalFormatting>
  <printOptions horizontalCentered="1" verticalCentered="1"/>
  <pageMargins left="0.70866141732283472" right="0.70866141732283472" top="0.74803149606299213" bottom="0.74803149606299213" header="0.31496062992125984" footer="0.31496062992125984"/>
  <pageSetup paperSize="9" scale="68" orientation="landscape" r:id="rId1"/>
  <headerFooter>
    <oddHeader>&amp;RBilaga 9</oddHeader>
    <oddFooter>&amp;LFordon 2012
Projekt nr 10091&amp;C1(2)</oddFooter>
  </headerFooter>
  <colBreaks count="1" manualBreakCount="1">
    <brk id="8" max="3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62C34-F106-44D1-BE62-35973907479F}">
  <dimension ref="A1:AJ53"/>
  <sheetViews>
    <sheetView zoomScaleNormal="100" workbookViewId="0">
      <selection activeCell="C6" sqref="C6"/>
    </sheetView>
  </sheetViews>
  <sheetFormatPr defaultColWidth="9.09765625" defaultRowHeight="11.5" x14ac:dyDescent="0.25"/>
  <cols>
    <col min="1" max="1" width="9.09765625" style="6"/>
    <col min="2" max="2" width="43.296875" style="6" customWidth="1"/>
    <col min="3" max="7" width="18.8984375" style="6" customWidth="1"/>
    <col min="8" max="8" width="14.296875" style="6" customWidth="1"/>
    <col min="9" max="11" width="49.69921875" style="14" customWidth="1"/>
    <col min="12" max="36" width="9.09765625" style="14"/>
    <col min="37" max="16384" width="9.09765625" style="6"/>
  </cols>
  <sheetData>
    <row r="1" spans="1:36" s="8" customFormat="1" ht="18.75" customHeight="1" thickBot="1" x14ac:dyDescent="0.4">
      <c r="A1" s="74" t="s">
        <v>36</v>
      </c>
      <c r="B1" s="75"/>
      <c r="C1" s="131" t="s">
        <v>73</v>
      </c>
      <c r="D1" s="131"/>
      <c r="E1" s="131"/>
      <c r="F1" s="131"/>
      <c r="G1" s="131"/>
      <c r="H1" s="132"/>
    </row>
    <row r="2" spans="1:36" s="8" customFormat="1" ht="15.75" customHeight="1" thickBot="1" x14ac:dyDescent="0.4">
      <c r="A2" s="74"/>
      <c r="B2" s="76"/>
      <c r="C2" s="131" t="s">
        <v>74</v>
      </c>
      <c r="D2" s="131"/>
      <c r="E2" s="131"/>
      <c r="F2" s="131"/>
      <c r="G2" s="131"/>
      <c r="H2" s="132"/>
    </row>
    <row r="3" spans="1:36" s="2" customFormat="1" ht="18" customHeight="1" x14ac:dyDescent="0.35">
      <c r="A3" s="15"/>
      <c r="B3" s="126" t="s">
        <v>68</v>
      </c>
      <c r="C3" s="126"/>
      <c r="D3" s="126"/>
      <c r="E3" s="126"/>
      <c r="F3" s="126"/>
      <c r="G3" s="126"/>
      <c r="H3" s="127"/>
      <c r="I3" s="9"/>
      <c r="J3" s="9"/>
      <c r="K3" s="9"/>
      <c r="L3" s="9"/>
      <c r="M3" s="9"/>
      <c r="N3" s="9"/>
      <c r="O3" s="9"/>
      <c r="P3" s="9"/>
      <c r="Q3" s="9"/>
      <c r="R3" s="9"/>
      <c r="S3" s="9"/>
      <c r="T3" s="9"/>
      <c r="U3" s="9"/>
      <c r="V3" s="9"/>
      <c r="W3" s="9"/>
      <c r="X3" s="9"/>
      <c r="Y3" s="9"/>
      <c r="Z3" s="9"/>
      <c r="AA3" s="9"/>
      <c r="AB3" s="9"/>
      <c r="AC3" s="9"/>
      <c r="AD3" s="9"/>
      <c r="AE3" s="9"/>
      <c r="AF3" s="9"/>
      <c r="AG3" s="9"/>
      <c r="AH3" s="9"/>
      <c r="AI3" s="9"/>
      <c r="AJ3" s="9"/>
    </row>
    <row r="4" spans="1:36" s="2" customFormat="1" ht="14.15" customHeight="1" x14ac:dyDescent="0.25">
      <c r="A4" s="29"/>
      <c r="B4" s="128"/>
      <c r="C4" s="129"/>
      <c r="D4" s="129"/>
      <c r="E4" s="129"/>
      <c r="F4" s="129"/>
      <c r="G4" s="129"/>
      <c r="H4" s="130"/>
      <c r="I4" s="9"/>
      <c r="J4" s="9"/>
      <c r="K4" s="9"/>
      <c r="L4" s="9"/>
      <c r="M4" s="9"/>
      <c r="N4" s="9"/>
      <c r="O4" s="9"/>
      <c r="P4" s="9"/>
      <c r="Q4" s="9"/>
      <c r="R4" s="9"/>
      <c r="S4" s="9"/>
      <c r="T4" s="9"/>
      <c r="U4" s="9"/>
      <c r="V4" s="9"/>
      <c r="W4" s="9"/>
      <c r="X4" s="9"/>
      <c r="Y4" s="9"/>
      <c r="Z4" s="9"/>
      <c r="AA4" s="9"/>
      <c r="AB4" s="9"/>
      <c r="AC4" s="9"/>
      <c r="AD4" s="9"/>
      <c r="AE4" s="9"/>
      <c r="AF4" s="9"/>
      <c r="AG4" s="9"/>
      <c r="AH4" s="9"/>
      <c r="AI4" s="9"/>
      <c r="AJ4" s="9"/>
    </row>
    <row r="5" spans="1:36" s="2" customFormat="1" ht="15.75" customHeight="1" x14ac:dyDescent="0.25">
      <c r="A5" s="31"/>
      <c r="B5" s="33" t="s">
        <v>58</v>
      </c>
      <c r="C5" s="110" t="s">
        <v>53</v>
      </c>
      <c r="D5" s="110" t="s">
        <v>54</v>
      </c>
      <c r="E5" s="110" t="s">
        <v>55</v>
      </c>
      <c r="F5" s="110" t="s">
        <v>57</v>
      </c>
      <c r="G5" s="110" t="s">
        <v>76</v>
      </c>
      <c r="H5" s="32"/>
      <c r="I5" s="88" t="s">
        <v>62</v>
      </c>
      <c r="J5" s="9"/>
      <c r="K5" s="9"/>
      <c r="L5" s="9"/>
      <c r="M5" s="9"/>
      <c r="N5" s="9"/>
      <c r="O5" s="9"/>
      <c r="P5" s="9"/>
      <c r="Q5" s="9"/>
      <c r="R5" s="9"/>
      <c r="S5" s="9"/>
      <c r="T5" s="9"/>
      <c r="U5" s="9"/>
      <c r="V5" s="9"/>
      <c r="W5" s="9"/>
      <c r="X5" s="9"/>
      <c r="Y5" s="9"/>
      <c r="Z5" s="9"/>
      <c r="AA5" s="9"/>
      <c r="AB5" s="9"/>
      <c r="AC5" s="9"/>
      <c r="AD5" s="9"/>
      <c r="AE5" s="9"/>
      <c r="AF5" s="9"/>
      <c r="AG5" s="9"/>
      <c r="AH5" s="9"/>
      <c r="AI5" s="9"/>
      <c r="AJ5" s="9"/>
    </row>
    <row r="6" spans="1:36" s="3" customFormat="1" ht="14.25" customHeight="1" x14ac:dyDescent="0.25">
      <c r="A6" s="31"/>
      <c r="B6" s="34" t="s">
        <v>71</v>
      </c>
      <c r="C6" s="125"/>
      <c r="D6" s="90"/>
      <c r="E6" s="90"/>
      <c r="F6" s="90"/>
      <c r="G6" s="90"/>
      <c r="H6" s="35"/>
      <c r="I6" s="7" t="s">
        <v>43</v>
      </c>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row>
    <row r="7" spans="1:36" s="3" customFormat="1" ht="15.75" customHeight="1" x14ac:dyDescent="0.25">
      <c r="A7" s="36"/>
      <c r="B7" s="34" t="s">
        <v>30</v>
      </c>
      <c r="C7" s="90"/>
      <c r="D7" s="90"/>
      <c r="E7" s="90"/>
      <c r="F7" s="90"/>
      <c r="G7" s="90"/>
      <c r="H7" s="69" t="s">
        <v>2</v>
      </c>
      <c r="I7" s="88" t="s">
        <v>50</v>
      </c>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row>
    <row r="8" spans="1:36" s="3" customFormat="1" ht="13.5" customHeight="1" x14ac:dyDescent="0.25">
      <c r="A8" s="36"/>
      <c r="B8" s="31" t="s">
        <v>3</v>
      </c>
      <c r="C8" s="120"/>
      <c r="D8" s="120"/>
      <c r="E8" s="120"/>
      <c r="F8" s="120"/>
      <c r="G8" s="120"/>
      <c r="H8" s="69" t="s">
        <v>0</v>
      </c>
      <c r="I8" s="7" t="s">
        <v>44</v>
      </c>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row>
    <row r="9" spans="1:36" s="3" customFormat="1" ht="15.75" customHeight="1" x14ac:dyDescent="0.25">
      <c r="A9" s="36"/>
      <c r="B9" s="31" t="s">
        <v>18</v>
      </c>
      <c r="C9" s="91"/>
      <c r="D9" s="91"/>
      <c r="E9" s="91"/>
      <c r="F9" s="91"/>
      <c r="G9" s="90"/>
      <c r="H9" s="69" t="s">
        <v>0</v>
      </c>
      <c r="I9" s="88" t="s">
        <v>65</v>
      </c>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row>
    <row r="10" spans="1:36" s="2" customFormat="1" ht="20.25" customHeight="1" x14ac:dyDescent="0.25">
      <c r="A10" s="31"/>
      <c r="B10" s="33" t="s">
        <v>17</v>
      </c>
      <c r="C10" s="93" t="s">
        <v>48</v>
      </c>
      <c r="D10" s="93" t="s">
        <v>81</v>
      </c>
      <c r="E10" s="93" t="s">
        <v>81</v>
      </c>
      <c r="F10" s="93" t="s">
        <v>81</v>
      </c>
      <c r="G10" s="93" t="s">
        <v>81</v>
      </c>
      <c r="H10" s="47"/>
      <c r="I10" s="88" t="s">
        <v>45</v>
      </c>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row>
    <row r="11" spans="1:36" s="2" customFormat="1" ht="15" customHeight="1" x14ac:dyDescent="0.25">
      <c r="A11" s="31"/>
      <c r="B11" s="33" t="s">
        <v>66</v>
      </c>
      <c r="C11" s="93" t="s">
        <v>49</v>
      </c>
      <c r="D11" s="93" t="s">
        <v>81</v>
      </c>
      <c r="E11" s="93" t="s">
        <v>81</v>
      </c>
      <c r="F11" s="93" t="s">
        <v>81</v>
      </c>
      <c r="G11" s="93" t="s">
        <v>81</v>
      </c>
      <c r="H11" s="47"/>
      <c r="I11" s="88" t="s">
        <v>67</v>
      </c>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row>
    <row r="12" spans="1:36" s="4" customFormat="1" ht="15.75" customHeight="1" x14ac:dyDescent="0.25">
      <c r="A12" s="36"/>
      <c r="B12" s="33" t="s">
        <v>14</v>
      </c>
      <c r="C12" s="30"/>
      <c r="D12" s="30"/>
      <c r="E12" s="30"/>
      <c r="F12" s="30"/>
      <c r="G12" s="30"/>
      <c r="H12" s="37"/>
      <c r="I12" s="88"/>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row>
    <row r="13" spans="1:36" s="4" customFormat="1" ht="15.75" customHeight="1" x14ac:dyDescent="0.25">
      <c r="A13" s="38"/>
      <c r="B13" s="38" t="s">
        <v>31</v>
      </c>
      <c r="C13" s="95">
        <v>0</v>
      </c>
      <c r="D13" s="95">
        <v>0</v>
      </c>
      <c r="E13" s="95">
        <v>0</v>
      </c>
      <c r="F13" s="95">
        <v>0</v>
      </c>
      <c r="G13" s="95">
        <v>0</v>
      </c>
      <c r="H13" s="69"/>
      <c r="I13" s="88" t="s">
        <v>45</v>
      </c>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row>
    <row r="14" spans="1:36" s="5" customFormat="1" ht="13.5" customHeight="1" x14ac:dyDescent="0.25">
      <c r="A14" s="62"/>
      <c r="B14" s="62" t="s">
        <v>5</v>
      </c>
      <c r="C14" s="63">
        <f>C13</f>
        <v>0</v>
      </c>
      <c r="D14" s="63">
        <f>D13</f>
        <v>0</v>
      </c>
      <c r="E14" s="63">
        <f>E13</f>
        <v>0</v>
      </c>
      <c r="F14" s="63">
        <f>F13</f>
        <v>0</v>
      </c>
      <c r="G14" s="63">
        <f>G13</f>
        <v>0</v>
      </c>
      <c r="H14" s="64"/>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s="2" customFormat="1" ht="12.75" customHeight="1" x14ac:dyDescent="0.25">
      <c r="A15" s="39"/>
      <c r="B15" s="33" t="s">
        <v>15</v>
      </c>
      <c r="C15" s="110" t="s">
        <v>53</v>
      </c>
      <c r="D15" s="110" t="s">
        <v>54</v>
      </c>
      <c r="E15" s="110" t="s">
        <v>55</v>
      </c>
      <c r="F15" s="110" t="s">
        <v>57</v>
      </c>
      <c r="G15" s="124" t="s">
        <v>76</v>
      </c>
      <c r="H15" s="32"/>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row>
    <row r="16" spans="1:36" s="2" customFormat="1" ht="15.75" customHeight="1" x14ac:dyDescent="0.25">
      <c r="A16" s="40"/>
      <c r="B16" s="115" t="s">
        <v>12</v>
      </c>
      <c r="C16" s="111"/>
      <c r="D16" s="111"/>
      <c r="E16" s="111"/>
      <c r="F16" s="111"/>
      <c r="G16" s="123"/>
      <c r="H16" s="115" t="s">
        <v>59</v>
      </c>
      <c r="I16" s="89" t="s">
        <v>61</v>
      </c>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row>
    <row r="17" spans="1:36" s="2" customFormat="1" ht="15.75" customHeight="1" x14ac:dyDescent="0.25">
      <c r="A17" s="40"/>
      <c r="B17" s="115" t="s">
        <v>10</v>
      </c>
      <c r="C17" s="112"/>
      <c r="D17" s="112"/>
      <c r="E17" s="112"/>
      <c r="F17" s="112"/>
      <c r="G17" s="112"/>
      <c r="H17" s="115" t="s">
        <v>7</v>
      </c>
      <c r="I17" s="89" t="s">
        <v>56</v>
      </c>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row>
    <row r="18" spans="1:36" s="2" customFormat="1" ht="15.75" customHeight="1" x14ac:dyDescent="0.25">
      <c r="A18" s="40"/>
      <c r="B18" s="122" t="s">
        <v>72</v>
      </c>
      <c r="C18" s="92"/>
      <c r="D18" s="92"/>
      <c r="E18" s="92"/>
      <c r="F18" s="92"/>
      <c r="G18" s="92"/>
      <c r="H18" s="115" t="s">
        <v>60</v>
      </c>
      <c r="I18" s="89" t="s">
        <v>46</v>
      </c>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row>
    <row r="19" spans="1:36" s="2" customFormat="1" ht="15.75" customHeight="1" x14ac:dyDescent="0.25">
      <c r="A19" s="67"/>
      <c r="B19" s="68" t="s">
        <v>9</v>
      </c>
      <c r="C19" s="56">
        <f>-PV(C8*0.01,C7,C16*C17*C18)</f>
        <v>0</v>
      </c>
      <c r="D19" s="56">
        <f>-PV(D8*0.01,D7,D16*D17*D18)</f>
        <v>0</v>
      </c>
      <c r="E19" s="56">
        <f>-PV(E8*0.01,E7,E16*E17*E18)</f>
        <v>0</v>
      </c>
      <c r="F19" s="56">
        <f>-PV(F8*0.01,F7,F16*F17*F18)</f>
        <v>0</v>
      </c>
      <c r="G19" s="56">
        <f>-PV(G8*0.01,G7,G16*G17*G18)</f>
        <v>0</v>
      </c>
      <c r="H19" s="51"/>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row>
    <row r="20" spans="1:36" s="2" customFormat="1" ht="15.75" customHeight="1" x14ac:dyDescent="0.25">
      <c r="A20" s="31"/>
      <c r="B20" s="33" t="s">
        <v>13</v>
      </c>
      <c r="C20" s="42"/>
      <c r="D20" s="42"/>
      <c r="E20" s="42"/>
      <c r="F20" s="42"/>
      <c r="G20" s="42"/>
      <c r="H20" s="32"/>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row>
    <row r="21" spans="1:36" s="2" customFormat="1" ht="15.75" customHeight="1" x14ac:dyDescent="0.25">
      <c r="A21" s="31"/>
      <c r="B21" s="34" t="s">
        <v>42</v>
      </c>
      <c r="C21" s="94">
        <v>0</v>
      </c>
      <c r="D21" s="94">
        <v>0</v>
      </c>
      <c r="E21" s="94">
        <v>0</v>
      </c>
      <c r="F21" s="94">
        <v>0</v>
      </c>
      <c r="G21" s="94">
        <v>0</v>
      </c>
      <c r="H21" s="69" t="s">
        <v>33</v>
      </c>
      <c r="I21" s="88" t="s">
        <v>45</v>
      </c>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row>
    <row r="22" spans="1:36" s="5" customFormat="1" ht="15.75" customHeight="1" x14ac:dyDescent="0.25">
      <c r="A22" s="62"/>
      <c r="B22" s="62" t="s">
        <v>8</v>
      </c>
      <c r="C22" s="56">
        <f>-PV(C8*0.01,C7,C21)</f>
        <v>0</v>
      </c>
      <c r="D22" s="56">
        <f>-PV(D8*0.01,D7,D21)</f>
        <v>0</v>
      </c>
      <c r="E22" s="56">
        <f>-PV(E8*0.01,E7,E21)</f>
        <v>0</v>
      </c>
      <c r="F22" s="56">
        <f>-PV(F8*0.01,F7,F21)</f>
        <v>0</v>
      </c>
      <c r="G22" s="56">
        <f>-PV(G8*0.01,G7,G21)</f>
        <v>0</v>
      </c>
      <c r="H22" s="64"/>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row>
    <row r="23" spans="1:36" s="5" customFormat="1" ht="15.75" customHeight="1" x14ac:dyDescent="0.25">
      <c r="A23" s="39"/>
      <c r="B23" s="33" t="s">
        <v>11</v>
      </c>
      <c r="C23" s="44"/>
      <c r="D23" s="44"/>
      <c r="E23" s="44"/>
      <c r="F23" s="44"/>
      <c r="G23" s="44"/>
      <c r="H23" s="45"/>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row>
    <row r="24" spans="1:36" s="5" customFormat="1" ht="15.75" customHeight="1" x14ac:dyDescent="0.25">
      <c r="A24" s="39"/>
      <c r="B24" s="34" t="s">
        <v>80</v>
      </c>
      <c r="C24" s="114">
        <v>0</v>
      </c>
      <c r="D24" s="114">
        <v>0</v>
      </c>
      <c r="E24" s="114">
        <v>0</v>
      </c>
      <c r="F24" s="114">
        <v>0</v>
      </c>
      <c r="G24" s="114">
        <v>0</v>
      </c>
      <c r="H24" s="72" t="s">
        <v>33</v>
      </c>
      <c r="I24" s="88" t="s">
        <v>45</v>
      </c>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row>
    <row r="25" spans="1:36" s="5" customFormat="1" ht="15.75" customHeight="1" x14ac:dyDescent="0.25">
      <c r="A25" s="39"/>
      <c r="B25" s="34" t="s">
        <v>78</v>
      </c>
      <c r="C25" s="114">
        <v>0</v>
      </c>
      <c r="D25" s="114">
        <v>0</v>
      </c>
      <c r="E25" s="114">
        <v>0</v>
      </c>
      <c r="F25" s="114">
        <v>0</v>
      </c>
      <c r="G25" s="114">
        <v>0</v>
      </c>
      <c r="H25" s="72" t="s">
        <v>33</v>
      </c>
      <c r="I25" s="88" t="s">
        <v>45</v>
      </c>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row>
    <row r="26" spans="1:36" s="5" customFormat="1" ht="15.75" customHeight="1" x14ac:dyDescent="0.25">
      <c r="A26" s="39"/>
      <c r="B26" s="34" t="s">
        <v>79</v>
      </c>
      <c r="C26" s="114">
        <v>0</v>
      </c>
      <c r="D26" s="114">
        <v>0</v>
      </c>
      <c r="E26" s="114">
        <v>0</v>
      </c>
      <c r="F26" s="114">
        <v>0</v>
      </c>
      <c r="G26" s="114">
        <v>0</v>
      </c>
      <c r="H26" s="72" t="s">
        <v>33</v>
      </c>
      <c r="I26" s="88" t="s">
        <v>45</v>
      </c>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row>
    <row r="27" spans="1:36" s="5" customFormat="1" ht="15.75" customHeight="1" x14ac:dyDescent="0.25">
      <c r="A27" s="39"/>
      <c r="B27" s="34" t="s">
        <v>77</v>
      </c>
      <c r="C27" s="114">
        <v>0</v>
      </c>
      <c r="D27" s="114">
        <v>0</v>
      </c>
      <c r="E27" s="114">
        <v>0</v>
      </c>
      <c r="F27" s="114">
        <v>0</v>
      </c>
      <c r="G27" s="114">
        <v>0</v>
      </c>
      <c r="H27" s="72" t="s">
        <v>33</v>
      </c>
      <c r="I27" s="88" t="s">
        <v>45</v>
      </c>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row>
    <row r="28" spans="1:36" s="1" customFormat="1" ht="13.5" customHeight="1" x14ac:dyDescent="0.25">
      <c r="A28" s="54"/>
      <c r="B28" s="55" t="s">
        <v>6</v>
      </c>
      <c r="C28" s="113" t="e">
        <f>-PV(C8*0.01,C7,(C24+C25+C26+(C27*(C7-3)))/C7)</f>
        <v>#DIV/0!</v>
      </c>
      <c r="D28" s="113" t="e">
        <f t="shared" ref="D28:G28" si="0">-PV(D8*0.01,D7,(D24+D25+D26+(D27*(D7-3)))/D7)</f>
        <v>#DIV/0!</v>
      </c>
      <c r="E28" s="113" t="e">
        <f t="shared" si="0"/>
        <v>#DIV/0!</v>
      </c>
      <c r="F28" s="113" t="e">
        <f t="shared" si="0"/>
        <v>#DIV/0!</v>
      </c>
      <c r="G28" s="113" t="e">
        <f t="shared" si="0"/>
        <v>#DIV/0!</v>
      </c>
      <c r="H28" s="53"/>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row>
    <row r="29" spans="1:36" s="1" customFormat="1" ht="24" customHeight="1" x14ac:dyDescent="0.25">
      <c r="A29" s="39"/>
      <c r="B29" s="33" t="s">
        <v>47</v>
      </c>
      <c r="C29" s="114">
        <f>(C9/100)*C13</f>
        <v>0</v>
      </c>
      <c r="D29" s="114">
        <f>(D9/100)*D13</f>
        <v>0</v>
      </c>
      <c r="E29" s="114">
        <f>(E9/100)*E13</f>
        <v>0</v>
      </c>
      <c r="F29" s="114">
        <f>(F9/100)*F13</f>
        <v>0</v>
      </c>
      <c r="G29" s="114">
        <f>(G9/100)*G13</f>
        <v>0</v>
      </c>
      <c r="H29" s="69"/>
      <c r="I29" s="133" t="s">
        <v>64</v>
      </c>
      <c r="J29" s="134"/>
      <c r="K29" s="8"/>
      <c r="L29" s="8"/>
      <c r="M29" s="8"/>
      <c r="N29" s="8"/>
      <c r="O29" s="8"/>
      <c r="P29" s="8"/>
      <c r="Q29" s="8"/>
      <c r="R29" s="8"/>
      <c r="S29" s="8"/>
      <c r="T29" s="8"/>
      <c r="U29" s="8"/>
      <c r="V29" s="8"/>
      <c r="W29" s="8"/>
      <c r="X29" s="8"/>
      <c r="Y29" s="8"/>
      <c r="Z29" s="8"/>
      <c r="AA29" s="8"/>
      <c r="AB29" s="8"/>
      <c r="AC29" s="8"/>
      <c r="AD29" s="8"/>
      <c r="AE29" s="8"/>
      <c r="AF29" s="8"/>
      <c r="AG29" s="8"/>
      <c r="AH29" s="8"/>
      <c r="AI29" s="8"/>
      <c r="AJ29" s="8"/>
    </row>
    <row r="30" spans="1:36" s="1" customFormat="1" ht="15.75" hidden="1" customHeight="1" x14ac:dyDescent="0.25">
      <c r="A30" s="20"/>
      <c r="B30" s="77" t="s">
        <v>16</v>
      </c>
      <c r="C30" s="80">
        <f>C13-C29</f>
        <v>0</v>
      </c>
      <c r="D30" s="80"/>
      <c r="E30" s="80"/>
      <c r="F30" s="80"/>
      <c r="G30" s="80"/>
      <c r="H30" s="21"/>
      <c r="I30" s="19"/>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row>
    <row r="31" spans="1:36" s="1" customFormat="1" ht="15.75" customHeight="1" x14ac:dyDescent="0.25">
      <c r="A31" s="49"/>
      <c r="B31" s="52" t="s">
        <v>32</v>
      </c>
      <c r="C31" s="116">
        <f>-PV(C8*0.01,C7,,C29)</f>
        <v>0</v>
      </c>
      <c r="D31" s="116">
        <f>-PV(D8*0.01,D7,,D29)</f>
        <v>0</v>
      </c>
      <c r="E31" s="116">
        <f>-PV(E8*0.01,E7,,E29)</f>
        <v>0</v>
      </c>
      <c r="F31" s="116">
        <f>-PV(F8*0.01,F7,,F29)</f>
        <v>0</v>
      </c>
      <c r="G31" s="116">
        <f>-PV(G8*0.01,G7,,G29)</f>
        <v>0</v>
      </c>
      <c r="H31" s="50"/>
      <c r="I31" s="19"/>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row>
    <row r="32" spans="1:36" s="61" customFormat="1" ht="19.5" customHeight="1" x14ac:dyDescent="0.35">
      <c r="A32" s="58"/>
      <c r="B32" s="78" t="s">
        <v>37</v>
      </c>
      <c r="C32" s="79" t="e">
        <f>(SUM(C19,C22,C28,(C14-C31)))</f>
        <v>#DIV/0!</v>
      </c>
      <c r="D32" s="79" t="e">
        <f>(SUM(D19,D22,D28,(D14-D31)))</f>
        <v>#DIV/0!</v>
      </c>
      <c r="E32" s="79" t="e">
        <f>(SUM(E19,E22,E28,(E14-E31)))</f>
        <v>#DIV/0!</v>
      </c>
      <c r="F32" s="79" t="e">
        <f>(SUM(F19,F22,F28,(F14-F31)))</f>
        <v>#DIV/0!</v>
      </c>
      <c r="G32" s="79" t="e">
        <f>(SUM(G19,G22,G28,(G14-G31)))</f>
        <v>#DIV/0!</v>
      </c>
      <c r="H32" s="60"/>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row>
    <row r="33" spans="1:8" s="13" customFormat="1" ht="17.25" customHeight="1" x14ac:dyDescent="0.35">
      <c r="A33" s="58"/>
      <c r="B33" s="71" t="s">
        <v>1</v>
      </c>
      <c r="C33" s="59" t="e">
        <f>(SUM(C19,C22,C28,(C14-C31)))*C6</f>
        <v>#DIV/0!</v>
      </c>
      <c r="D33" s="59" t="e">
        <f>(SUM(D19,D22,D28,(D14-D31)))*D6</f>
        <v>#DIV/0!</v>
      </c>
      <c r="E33" s="59" t="e">
        <f>(SUM(E19,E22,E28,(E14-E31)))*E6</f>
        <v>#DIV/0!</v>
      </c>
      <c r="F33" s="59" t="e">
        <f>(SUM(F19,F22,F28,(F14-F31)))*F6</f>
        <v>#DIV/0!</v>
      </c>
      <c r="G33" s="59" t="e">
        <f>(SUM(G19,G22,G28,(G14-G31)))*G6</f>
        <v>#DIV/0!</v>
      </c>
      <c r="H33" s="60"/>
    </row>
    <row r="34" spans="1:8" s="14" customFormat="1" ht="15.75" customHeight="1" x14ac:dyDescent="0.25">
      <c r="A34" s="17"/>
      <c r="B34" s="16"/>
    </row>
    <row r="35" spans="1:8" s="14" customFormat="1" ht="15.75" customHeight="1" x14ac:dyDescent="0.25">
      <c r="A35" s="18"/>
      <c r="B35" s="28"/>
    </row>
    <row r="36" spans="1:8" s="14" customFormat="1" x14ac:dyDescent="0.25"/>
    <row r="37" spans="1:8" s="14" customFormat="1" x14ac:dyDescent="0.25"/>
    <row r="38" spans="1:8" s="14" customFormat="1" x14ac:dyDescent="0.25"/>
    <row r="39" spans="1:8" s="14" customFormat="1" x14ac:dyDescent="0.25"/>
    <row r="40" spans="1:8" s="14" customFormat="1" x14ac:dyDescent="0.25"/>
    <row r="41" spans="1:8" s="14" customFormat="1" x14ac:dyDescent="0.25"/>
    <row r="42" spans="1:8" s="14" customFormat="1" x14ac:dyDescent="0.25"/>
    <row r="43" spans="1:8" s="14" customFormat="1" x14ac:dyDescent="0.25"/>
    <row r="44" spans="1:8" s="14" customFormat="1" x14ac:dyDescent="0.25"/>
    <row r="45" spans="1:8" s="14" customFormat="1" x14ac:dyDescent="0.25"/>
    <row r="46" spans="1:8" s="14" customFormat="1" x14ac:dyDescent="0.25"/>
    <row r="47" spans="1:8" s="14" customFormat="1" x14ac:dyDescent="0.25"/>
    <row r="48" spans="1:8" s="14" customFormat="1" x14ac:dyDescent="0.25"/>
    <row r="49" s="14" customFormat="1" x14ac:dyDescent="0.25"/>
    <row r="53" ht="24" customHeight="1" x14ac:dyDescent="0.25"/>
  </sheetData>
  <sheetProtection algorithmName="SHA-512" hashValue="cwkvLvA/zwoJQf7Q95x/xBUUzU9Yjr22c1nfBfijlshFBR2pbfLLHvMMo60uyyo+2pokG+yQd3hFHdSd4xCvVg==" saltValue="yo7Vcbj0P2rml+4OqV521g==" spinCount="100000" sheet="1" selectLockedCells="1"/>
  <mergeCells count="5">
    <mergeCell ref="C1:H1"/>
    <mergeCell ref="C2:H2"/>
    <mergeCell ref="B3:H3"/>
    <mergeCell ref="B4:H4"/>
    <mergeCell ref="I29:J29"/>
  </mergeCells>
  <conditionalFormatting sqref="C20:G20 H10:H24 B10:B24 C22:G24 B31:G31 B32:H32 B28:H30 C12:G15">
    <cfRule type="expression" dxfId="20" priority="6" stopIfTrue="1">
      <formula>"OM($E$17&gt;0 och $E$16=0)"</formula>
    </cfRule>
  </conditionalFormatting>
  <conditionalFormatting sqref="C21:G21">
    <cfRule type="expression" dxfId="19" priority="7" stopIfTrue="1">
      <formula>#REF!&gt;0</formula>
    </cfRule>
  </conditionalFormatting>
  <conditionalFormatting sqref="B33:H33">
    <cfRule type="expression" dxfId="18" priority="5" stopIfTrue="1">
      <formula>"OM($E$17&gt;0 och $E$16=0)"</formula>
    </cfRule>
  </conditionalFormatting>
  <conditionalFormatting sqref="C5:G5">
    <cfRule type="expression" dxfId="17" priority="4" stopIfTrue="1">
      <formula>"OM($E$17&gt;0 och $E$16=0)"</formula>
    </cfRule>
  </conditionalFormatting>
  <conditionalFormatting sqref="B27:H27">
    <cfRule type="expression" dxfId="16" priority="3" stopIfTrue="1">
      <formula>"OM($E$17&gt;0 och $E$16=0)"</formula>
    </cfRule>
  </conditionalFormatting>
  <conditionalFormatting sqref="B26:H26">
    <cfRule type="expression" dxfId="15" priority="2" stopIfTrue="1">
      <formula>"OM($E$17&gt;0 och $E$16=0)"</formula>
    </cfRule>
  </conditionalFormatting>
  <conditionalFormatting sqref="B25:H25">
    <cfRule type="expression" dxfId="14" priority="1" stopIfTrue="1">
      <formula>"OM($E$17&gt;0 och $E$16=0)"</formula>
    </cfRule>
  </conditionalFormatting>
  <printOptions horizontalCentered="1" verticalCentered="1"/>
  <pageMargins left="0.70866141732283472" right="0.70866141732283472" top="0.74803149606299213" bottom="0.74803149606299213" header="0.31496062992125984" footer="0.31496062992125984"/>
  <pageSetup paperSize="9" scale="68" orientation="landscape" r:id="rId1"/>
  <headerFooter>
    <oddHeader>&amp;RBilaga 9</oddHeader>
    <oddFooter>&amp;LFordon 2012
Projekt nr 10091&amp;C1(2)</oddFooter>
  </headerFooter>
  <colBreaks count="1" manualBreakCount="1">
    <brk id="8" max="3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F38"/>
  <sheetViews>
    <sheetView workbookViewId="0">
      <selection activeCell="C6" sqref="C6"/>
    </sheetView>
  </sheetViews>
  <sheetFormatPr defaultColWidth="9.09765625" defaultRowHeight="11.5" x14ac:dyDescent="0.25"/>
  <cols>
    <col min="1" max="1" width="9.09765625" style="24"/>
    <col min="2" max="2" width="42.09765625" style="24" customWidth="1"/>
    <col min="3" max="3" width="32.59765625" style="24" customWidth="1"/>
    <col min="4" max="4" width="19.09765625" style="24" customWidth="1"/>
    <col min="5" max="32" width="9.09765625" style="7"/>
    <col min="33" max="16384" width="9.09765625" style="24"/>
  </cols>
  <sheetData>
    <row r="1" spans="1:5" s="8" customFormat="1" ht="18.75" customHeight="1" thickBot="1" x14ac:dyDescent="0.4">
      <c r="A1" s="74" t="s">
        <v>36</v>
      </c>
      <c r="B1" s="75"/>
      <c r="C1" s="131" t="s">
        <v>73</v>
      </c>
      <c r="D1" s="132"/>
    </row>
    <row r="2" spans="1:5" s="8" customFormat="1" ht="18.75" customHeight="1" thickBot="1" x14ac:dyDescent="0.4">
      <c r="A2" s="74"/>
      <c r="B2" s="76"/>
      <c r="C2" s="131" t="s">
        <v>74</v>
      </c>
      <c r="D2" s="132"/>
    </row>
    <row r="3" spans="1:5" ht="18" customHeight="1" x14ac:dyDescent="0.35">
      <c r="A3" s="23"/>
      <c r="B3" s="126" t="s">
        <v>28</v>
      </c>
      <c r="C3" s="126"/>
      <c r="D3" s="127"/>
    </row>
    <row r="4" spans="1:5" ht="14.15" customHeight="1" x14ac:dyDescent="0.25">
      <c r="A4" s="46"/>
      <c r="B4" s="128" t="s">
        <v>70</v>
      </c>
      <c r="C4" s="129"/>
      <c r="D4" s="130"/>
    </row>
    <row r="5" spans="1:5" ht="15.75" customHeight="1" x14ac:dyDescent="0.25">
      <c r="A5" s="43"/>
      <c r="B5" s="33" t="s">
        <v>4</v>
      </c>
      <c r="C5" s="97"/>
      <c r="D5" s="32"/>
      <c r="E5" s="88" t="s">
        <v>63</v>
      </c>
    </row>
    <row r="6" spans="1:5" ht="15.75" customHeight="1" x14ac:dyDescent="0.25">
      <c r="A6" s="43"/>
      <c r="B6" s="34" t="s">
        <v>29</v>
      </c>
      <c r="C6" s="117">
        <v>1</v>
      </c>
      <c r="D6" s="35"/>
      <c r="E6" s="7" t="s">
        <v>43</v>
      </c>
    </row>
    <row r="7" spans="1:5" ht="15.75" customHeight="1" x14ac:dyDescent="0.25">
      <c r="A7" s="43"/>
      <c r="B7" s="34" t="s">
        <v>30</v>
      </c>
      <c r="C7" s="117">
        <v>3</v>
      </c>
      <c r="D7" s="35" t="s">
        <v>2</v>
      </c>
      <c r="E7" s="88" t="s">
        <v>50</v>
      </c>
    </row>
    <row r="8" spans="1:5" ht="15.75" customHeight="1" x14ac:dyDescent="0.25">
      <c r="A8" s="43"/>
      <c r="B8" s="43" t="s">
        <v>3</v>
      </c>
      <c r="C8" s="121">
        <v>1</v>
      </c>
      <c r="D8" s="35" t="s">
        <v>0</v>
      </c>
      <c r="E8" s="7" t="s">
        <v>44</v>
      </c>
    </row>
    <row r="9" spans="1:5" ht="15.75" customHeight="1" x14ac:dyDescent="0.25">
      <c r="A9" s="43"/>
      <c r="B9" s="40" t="s">
        <v>19</v>
      </c>
      <c r="C9" s="119">
        <v>0.7</v>
      </c>
      <c r="D9" s="73" t="s">
        <v>20</v>
      </c>
      <c r="E9" s="108" t="s">
        <v>51</v>
      </c>
    </row>
    <row r="10" spans="1:5" ht="15.75" customHeight="1" x14ac:dyDescent="0.25">
      <c r="A10" s="43"/>
      <c r="B10" s="40" t="s">
        <v>10</v>
      </c>
      <c r="C10" s="118">
        <v>2000</v>
      </c>
      <c r="D10" s="73" t="s">
        <v>7</v>
      </c>
      <c r="E10" s="108" t="s">
        <v>56</v>
      </c>
    </row>
    <row r="11" spans="1:5" ht="15.75" customHeight="1" x14ac:dyDescent="0.25">
      <c r="A11" s="43"/>
      <c r="B11" s="40" t="s">
        <v>34</v>
      </c>
      <c r="C11" s="118">
        <v>50</v>
      </c>
      <c r="D11" s="69" t="s">
        <v>0</v>
      </c>
      <c r="E11" s="88" t="s">
        <v>65</v>
      </c>
    </row>
    <row r="12" spans="1:5" ht="20.25" customHeight="1" x14ac:dyDescent="0.25">
      <c r="A12" s="43"/>
      <c r="B12" s="33" t="s">
        <v>17</v>
      </c>
      <c r="C12" s="98" t="s">
        <v>48</v>
      </c>
      <c r="D12" s="47"/>
      <c r="E12" s="88" t="s">
        <v>45</v>
      </c>
    </row>
    <row r="13" spans="1:5" ht="20.25" customHeight="1" x14ac:dyDescent="0.25">
      <c r="A13" s="43"/>
      <c r="B13" s="33" t="s">
        <v>66</v>
      </c>
      <c r="C13" s="98" t="s">
        <v>49</v>
      </c>
      <c r="D13" s="47"/>
      <c r="E13" s="88" t="s">
        <v>45</v>
      </c>
    </row>
    <row r="14" spans="1:5" ht="15.75" customHeight="1" x14ac:dyDescent="0.25">
      <c r="A14" s="43"/>
      <c r="B14" s="33" t="s">
        <v>14</v>
      </c>
      <c r="C14" s="97"/>
      <c r="D14" s="37"/>
    </row>
    <row r="15" spans="1:5" ht="15.75" customHeight="1" x14ac:dyDescent="0.25">
      <c r="A15" s="43"/>
      <c r="B15" s="43" t="s">
        <v>31</v>
      </c>
      <c r="C15" s="99">
        <v>300000</v>
      </c>
      <c r="D15" s="69"/>
      <c r="E15" s="88" t="s">
        <v>45</v>
      </c>
    </row>
    <row r="16" spans="1:5" ht="15.75" customHeight="1" x14ac:dyDescent="0.25">
      <c r="A16" s="62"/>
      <c r="B16" s="62" t="s">
        <v>5</v>
      </c>
      <c r="C16" s="100">
        <f>C15</f>
        <v>300000</v>
      </c>
      <c r="D16" s="64"/>
    </row>
    <row r="17" spans="1:13" ht="15.75" customHeight="1" x14ac:dyDescent="0.25">
      <c r="A17" s="43"/>
      <c r="B17" s="33" t="s">
        <v>21</v>
      </c>
      <c r="C17" s="97"/>
      <c r="D17" s="32"/>
    </row>
    <row r="18" spans="1:13" ht="15.75" customHeight="1" x14ac:dyDescent="0.25">
      <c r="A18" s="40"/>
      <c r="B18" s="115" t="s">
        <v>22</v>
      </c>
      <c r="C18" s="101">
        <v>1.4</v>
      </c>
      <c r="D18" s="48" t="s">
        <v>23</v>
      </c>
      <c r="E18" s="26" t="s">
        <v>45</v>
      </c>
    </row>
    <row r="19" spans="1:13" ht="15.75" customHeight="1" x14ac:dyDescent="0.25">
      <c r="A19" s="67"/>
      <c r="B19" s="68" t="s">
        <v>9</v>
      </c>
      <c r="C19" s="102">
        <f>-PV(C8*0.01,C7,C18*C9*C10)</f>
        <v>5764.3310061816719</v>
      </c>
      <c r="D19" s="51"/>
    </row>
    <row r="20" spans="1:13" ht="15.75" customHeight="1" x14ac:dyDescent="0.25">
      <c r="A20" s="43"/>
      <c r="B20" s="33" t="s">
        <v>24</v>
      </c>
      <c r="C20" s="103"/>
      <c r="D20" s="32"/>
    </row>
    <row r="21" spans="1:13" ht="15.75" customHeight="1" x14ac:dyDescent="0.25">
      <c r="A21" s="43"/>
      <c r="B21" s="40" t="s">
        <v>25</v>
      </c>
      <c r="C21" s="104">
        <v>725</v>
      </c>
      <c r="D21" s="69" t="s">
        <v>35</v>
      </c>
      <c r="E21" s="26" t="s">
        <v>45</v>
      </c>
    </row>
    <row r="22" spans="1:13" ht="15.75" customHeight="1" x14ac:dyDescent="0.25">
      <c r="A22" s="67"/>
      <c r="B22" s="68" t="s">
        <v>26</v>
      </c>
      <c r="C22" s="102">
        <f>-PV(C8*0.01,C7,(C20*12+C21*12))</f>
        <v>25586.571302949258</v>
      </c>
      <c r="D22" s="51"/>
    </row>
    <row r="23" spans="1:13" ht="15.75" customHeight="1" x14ac:dyDescent="0.25">
      <c r="A23" s="43"/>
      <c r="B23" s="33" t="s">
        <v>27</v>
      </c>
      <c r="C23" s="103"/>
      <c r="D23" s="32"/>
    </row>
    <row r="24" spans="1:13" ht="15.75" customHeight="1" x14ac:dyDescent="0.25">
      <c r="A24" s="41"/>
      <c r="B24" s="34" t="s">
        <v>42</v>
      </c>
      <c r="C24" s="99">
        <v>3500</v>
      </c>
      <c r="D24" s="69" t="s">
        <v>33</v>
      </c>
      <c r="E24" s="26" t="s">
        <v>45</v>
      </c>
    </row>
    <row r="25" spans="1:13" ht="15.75" customHeight="1" x14ac:dyDescent="0.25">
      <c r="A25" s="62"/>
      <c r="B25" s="62" t="s">
        <v>8</v>
      </c>
      <c r="C25" s="102">
        <f>-PV(C8*0.01,C7,C24)</f>
        <v>10293.448225324415</v>
      </c>
      <c r="D25" s="64"/>
    </row>
    <row r="26" spans="1:13" ht="26.25" customHeight="1" x14ac:dyDescent="0.25">
      <c r="A26" s="43"/>
      <c r="B26" s="33" t="s">
        <v>47</v>
      </c>
      <c r="C26" s="99">
        <f>C15*(C11/100)</f>
        <v>150000</v>
      </c>
      <c r="D26" s="69"/>
      <c r="E26" s="135" t="s">
        <v>69</v>
      </c>
      <c r="F26" s="134"/>
      <c r="G26" s="134"/>
      <c r="H26" s="134"/>
      <c r="I26" s="134"/>
      <c r="J26" s="134"/>
      <c r="K26" s="134"/>
      <c r="L26" s="134"/>
      <c r="M26" s="134"/>
    </row>
    <row r="27" spans="1:13" ht="15.75" hidden="1" customHeight="1" x14ac:dyDescent="0.25">
      <c r="A27" s="25"/>
      <c r="B27" s="77" t="s">
        <v>16</v>
      </c>
      <c r="C27" s="80">
        <f>C15-C26</f>
        <v>150000</v>
      </c>
      <c r="D27" s="109"/>
      <c r="E27" s="26"/>
    </row>
    <row r="28" spans="1:13" ht="15.75" customHeight="1" x14ac:dyDescent="0.25">
      <c r="A28" s="65"/>
      <c r="B28" s="52" t="s">
        <v>32</v>
      </c>
      <c r="C28" s="105">
        <f>-PV($C$8*0.01,$C$7,,C26)</f>
        <v>145588.52218914669</v>
      </c>
      <c r="D28" s="66"/>
      <c r="E28" s="26"/>
    </row>
    <row r="29" spans="1:13" ht="24.75" customHeight="1" x14ac:dyDescent="0.35">
      <c r="A29" s="58"/>
      <c r="B29" s="96" t="s">
        <v>37</v>
      </c>
      <c r="C29" s="106">
        <f>(SUM(C16,C19,C22,C25,(PV($C$8*0.01,$C$7,,C26))))</f>
        <v>196055.82834530863</v>
      </c>
      <c r="D29" s="60"/>
    </row>
    <row r="30" spans="1:13" ht="24.75" customHeight="1" x14ac:dyDescent="0.35">
      <c r="A30" s="58"/>
      <c r="B30" s="70" t="s">
        <v>1</v>
      </c>
      <c r="C30" s="107">
        <f>(SUM(C16,C19,C22,C25,(PV($C$8*0.01,$C$7,,C26))))*$C$6</f>
        <v>196055.82834530863</v>
      </c>
      <c r="D30" s="60"/>
    </row>
    <row r="38" ht="24" customHeight="1" x14ac:dyDescent="0.25"/>
  </sheetData>
  <sheetProtection algorithmName="SHA-512" hashValue="Iot/cmE6dC8C8iOr9+ABfAiIWch38DKvVAV1hlHDtHh+B7bo68JSOHOI0IcjJd+jR46QFjcV4OO35a4P/VC7Pw==" saltValue="lnzN6ZGE/RPLQpyO3wsmdw==" spinCount="100000" sheet="1" objects="1" scenarios="1" selectLockedCells="1"/>
  <mergeCells count="5">
    <mergeCell ref="B3:D3"/>
    <mergeCell ref="B4:D4"/>
    <mergeCell ref="C1:D1"/>
    <mergeCell ref="C2:D2"/>
    <mergeCell ref="E26:M26"/>
  </mergeCells>
  <conditionalFormatting sqref="B13:B19 B21:B23 B29:D29 C14:C23 D12:D28 B25:B27 C25:C28">
    <cfRule type="expression" dxfId="13" priority="8" stopIfTrue="1">
      <formula>"OM($E$17&gt;0 och $E$16=0)"</formula>
    </cfRule>
  </conditionalFormatting>
  <conditionalFormatting sqref="C24">
    <cfRule type="expression" dxfId="12" priority="9" stopIfTrue="1">
      <formula>#REF!&gt;0</formula>
    </cfRule>
  </conditionalFormatting>
  <conditionalFormatting sqref="B20">
    <cfRule type="expression" dxfId="11" priority="6" stopIfTrue="1">
      <formula>"OM($E$17&gt;0 och $E$16=0)"</formula>
    </cfRule>
  </conditionalFormatting>
  <conditionalFormatting sqref="B28">
    <cfRule type="expression" dxfId="10" priority="4" stopIfTrue="1">
      <formula>"OM($E$17&gt;0 och $E$16=0)"</formula>
    </cfRule>
  </conditionalFormatting>
  <conditionalFormatting sqref="B12">
    <cfRule type="expression" dxfId="9" priority="3" stopIfTrue="1">
      <formula>"OM($E$17&gt;0 och $E$16=0)"</formula>
    </cfRule>
  </conditionalFormatting>
  <conditionalFormatting sqref="B30:D30">
    <cfRule type="expression" dxfId="8" priority="2" stopIfTrue="1">
      <formula>"OM($E$17&gt;0 och $E$16=0)"</formula>
    </cfRule>
  </conditionalFormatting>
  <conditionalFormatting sqref="B24">
    <cfRule type="expression" dxfId="7" priority="1" stopIfTrue="1">
      <formula>"OM($E$17&gt;0 och $E$16=0)"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F38"/>
  <sheetViews>
    <sheetView workbookViewId="0">
      <selection activeCell="C6" sqref="C6"/>
    </sheetView>
  </sheetViews>
  <sheetFormatPr defaultColWidth="9.09765625" defaultRowHeight="11.5" x14ac:dyDescent="0.25"/>
  <cols>
    <col min="1" max="1" width="9.09765625" style="24"/>
    <col min="2" max="2" width="42.09765625" style="24" customWidth="1"/>
    <col min="3" max="3" width="32.59765625" style="24" customWidth="1"/>
    <col min="4" max="4" width="19.09765625" style="24" customWidth="1"/>
    <col min="5" max="32" width="9.09765625" style="7"/>
    <col min="33" max="16384" width="9.09765625" style="24"/>
  </cols>
  <sheetData>
    <row r="1" spans="1:5" s="8" customFormat="1" ht="18.75" customHeight="1" thickBot="1" x14ac:dyDescent="0.4">
      <c r="A1" s="74" t="s">
        <v>36</v>
      </c>
      <c r="B1" s="75"/>
      <c r="C1" s="131" t="s">
        <v>73</v>
      </c>
      <c r="D1" s="132"/>
    </row>
    <row r="2" spans="1:5" s="8" customFormat="1" ht="18.75" customHeight="1" thickBot="1" x14ac:dyDescent="0.4">
      <c r="A2" s="74"/>
      <c r="B2" s="76"/>
      <c r="C2" s="131" t="s">
        <v>74</v>
      </c>
      <c r="D2" s="132"/>
    </row>
    <row r="3" spans="1:5" ht="18" customHeight="1" x14ac:dyDescent="0.35">
      <c r="A3" s="23"/>
      <c r="B3" s="126" t="s">
        <v>28</v>
      </c>
      <c r="C3" s="126"/>
      <c r="D3" s="127"/>
    </row>
    <row r="4" spans="1:5" ht="14.15" customHeight="1" x14ac:dyDescent="0.25">
      <c r="A4" s="46"/>
      <c r="B4" s="129"/>
      <c r="C4" s="129"/>
      <c r="D4" s="130"/>
    </row>
    <row r="5" spans="1:5" ht="15.75" customHeight="1" x14ac:dyDescent="0.25">
      <c r="A5" s="43"/>
      <c r="B5" s="33" t="s">
        <v>4</v>
      </c>
      <c r="C5" s="97"/>
      <c r="D5" s="32"/>
      <c r="E5" s="88" t="s">
        <v>63</v>
      </c>
    </row>
    <row r="6" spans="1:5" ht="15.75" customHeight="1" x14ac:dyDescent="0.25">
      <c r="A6" s="43"/>
      <c r="B6" s="34" t="s">
        <v>29</v>
      </c>
      <c r="C6" s="117">
        <v>0</v>
      </c>
      <c r="D6" s="35"/>
      <c r="E6" s="7" t="s">
        <v>43</v>
      </c>
    </row>
    <row r="7" spans="1:5" ht="15.75" customHeight="1" x14ac:dyDescent="0.25">
      <c r="A7" s="43"/>
      <c r="B7" s="34" t="s">
        <v>30</v>
      </c>
      <c r="C7" s="117">
        <v>0</v>
      </c>
      <c r="D7" s="35" t="s">
        <v>2</v>
      </c>
      <c r="E7" s="88" t="s">
        <v>50</v>
      </c>
    </row>
    <row r="8" spans="1:5" ht="15.75" customHeight="1" x14ac:dyDescent="0.25">
      <c r="A8" s="43"/>
      <c r="B8" s="43" t="s">
        <v>3</v>
      </c>
      <c r="C8" s="121">
        <v>0</v>
      </c>
      <c r="D8" s="35" t="s">
        <v>0</v>
      </c>
      <c r="E8" s="7" t="s">
        <v>44</v>
      </c>
    </row>
    <row r="9" spans="1:5" ht="15.75" customHeight="1" x14ac:dyDescent="0.25">
      <c r="A9" s="43"/>
      <c r="B9" s="40" t="s">
        <v>19</v>
      </c>
      <c r="C9" s="119">
        <v>0</v>
      </c>
      <c r="D9" s="73" t="s">
        <v>20</v>
      </c>
      <c r="E9" s="108" t="s">
        <v>51</v>
      </c>
    </row>
    <row r="10" spans="1:5" ht="15.75" customHeight="1" x14ac:dyDescent="0.25">
      <c r="A10" s="43"/>
      <c r="B10" s="40" t="s">
        <v>10</v>
      </c>
      <c r="C10" s="118">
        <v>0</v>
      </c>
      <c r="D10" s="73" t="s">
        <v>7</v>
      </c>
      <c r="E10" s="108" t="s">
        <v>56</v>
      </c>
    </row>
    <row r="11" spans="1:5" ht="15.75" customHeight="1" x14ac:dyDescent="0.25">
      <c r="A11" s="43"/>
      <c r="B11" s="40" t="s">
        <v>34</v>
      </c>
      <c r="C11" s="118">
        <v>0</v>
      </c>
      <c r="D11" s="69" t="s">
        <v>0</v>
      </c>
      <c r="E11" s="88" t="s">
        <v>65</v>
      </c>
    </row>
    <row r="12" spans="1:5" ht="20.25" customHeight="1" x14ac:dyDescent="0.25">
      <c r="A12" s="43"/>
      <c r="B12" s="33" t="s">
        <v>17</v>
      </c>
      <c r="C12" s="98"/>
      <c r="D12" s="47"/>
      <c r="E12" s="88" t="s">
        <v>45</v>
      </c>
    </row>
    <row r="13" spans="1:5" ht="20.25" customHeight="1" x14ac:dyDescent="0.25">
      <c r="A13" s="43"/>
      <c r="B13" s="33" t="s">
        <v>66</v>
      </c>
      <c r="C13" s="98"/>
      <c r="D13" s="47"/>
      <c r="E13" s="88" t="s">
        <v>45</v>
      </c>
    </row>
    <row r="14" spans="1:5" ht="15.75" customHeight="1" x14ac:dyDescent="0.25">
      <c r="A14" s="43"/>
      <c r="B14" s="33" t="s">
        <v>14</v>
      </c>
      <c r="C14" s="97"/>
      <c r="D14" s="37"/>
    </row>
    <row r="15" spans="1:5" ht="15.75" customHeight="1" x14ac:dyDescent="0.25">
      <c r="A15" s="43"/>
      <c r="B15" s="43" t="s">
        <v>31</v>
      </c>
      <c r="C15" s="99"/>
      <c r="D15" s="69"/>
      <c r="E15" s="88" t="s">
        <v>45</v>
      </c>
    </row>
    <row r="16" spans="1:5" ht="15.75" customHeight="1" x14ac:dyDescent="0.25">
      <c r="A16" s="62"/>
      <c r="B16" s="62" t="s">
        <v>5</v>
      </c>
      <c r="C16" s="100">
        <f>C15</f>
        <v>0</v>
      </c>
      <c r="D16" s="64"/>
    </row>
    <row r="17" spans="1:13" ht="15.75" customHeight="1" x14ac:dyDescent="0.25">
      <c r="A17" s="43"/>
      <c r="B17" s="33" t="s">
        <v>21</v>
      </c>
      <c r="C17" s="97"/>
      <c r="D17" s="32"/>
    </row>
    <row r="18" spans="1:13" ht="15.75" customHeight="1" x14ac:dyDescent="0.25">
      <c r="A18" s="40"/>
      <c r="B18" s="115" t="s">
        <v>22</v>
      </c>
      <c r="C18" s="101"/>
      <c r="D18" s="48" t="s">
        <v>23</v>
      </c>
      <c r="E18" s="26" t="s">
        <v>45</v>
      </c>
    </row>
    <row r="19" spans="1:13" ht="15.75" customHeight="1" x14ac:dyDescent="0.25">
      <c r="A19" s="67"/>
      <c r="B19" s="68" t="s">
        <v>9</v>
      </c>
      <c r="C19" s="102">
        <f>-PV(C8*0.01,C7,C18*C9*C10)</f>
        <v>0</v>
      </c>
      <c r="D19" s="51"/>
    </row>
    <row r="20" spans="1:13" ht="15.75" customHeight="1" x14ac:dyDescent="0.25">
      <c r="A20" s="43"/>
      <c r="B20" s="33" t="s">
        <v>24</v>
      </c>
      <c r="C20" s="103"/>
      <c r="D20" s="32"/>
    </row>
    <row r="21" spans="1:13" ht="15.75" customHeight="1" x14ac:dyDescent="0.25">
      <c r="A21" s="43"/>
      <c r="B21" s="40" t="s">
        <v>25</v>
      </c>
      <c r="C21" s="104"/>
      <c r="D21" s="69" t="s">
        <v>35</v>
      </c>
      <c r="E21" s="26" t="s">
        <v>45</v>
      </c>
    </row>
    <row r="22" spans="1:13" ht="15.75" customHeight="1" x14ac:dyDescent="0.25">
      <c r="A22" s="67"/>
      <c r="B22" s="68" t="s">
        <v>26</v>
      </c>
      <c r="C22" s="102">
        <f>-PV(C8*0.01,C7,(C20*12+C21*12))</f>
        <v>0</v>
      </c>
      <c r="D22" s="51"/>
    </row>
    <row r="23" spans="1:13" ht="15.75" customHeight="1" x14ac:dyDescent="0.25">
      <c r="A23" s="43"/>
      <c r="B23" s="33" t="s">
        <v>27</v>
      </c>
      <c r="C23" s="103"/>
      <c r="D23" s="32"/>
    </row>
    <row r="24" spans="1:13" ht="15.75" customHeight="1" x14ac:dyDescent="0.25">
      <c r="A24" s="41"/>
      <c r="B24" s="34" t="s">
        <v>42</v>
      </c>
      <c r="C24" s="99"/>
      <c r="D24" s="69" t="s">
        <v>33</v>
      </c>
      <c r="E24" s="26" t="s">
        <v>45</v>
      </c>
    </row>
    <row r="25" spans="1:13" ht="15.75" customHeight="1" x14ac:dyDescent="0.25">
      <c r="A25" s="62"/>
      <c r="B25" s="62" t="s">
        <v>8</v>
      </c>
      <c r="C25" s="102">
        <f>-PV(C8*0.01,C7,C24)</f>
        <v>0</v>
      </c>
      <c r="D25" s="64"/>
    </row>
    <row r="26" spans="1:13" ht="25.5" customHeight="1" x14ac:dyDescent="0.25">
      <c r="A26" s="43"/>
      <c r="B26" s="33" t="s">
        <v>18</v>
      </c>
      <c r="C26" s="99">
        <f>C15*(C11/100)</f>
        <v>0</v>
      </c>
      <c r="D26" s="69"/>
      <c r="E26" s="135" t="s">
        <v>69</v>
      </c>
      <c r="F26" s="134"/>
      <c r="G26" s="134"/>
      <c r="H26" s="134"/>
      <c r="I26" s="134"/>
      <c r="J26" s="134"/>
      <c r="K26" s="134"/>
      <c r="L26" s="134"/>
      <c r="M26" s="134"/>
    </row>
    <row r="27" spans="1:13" ht="15.75" hidden="1" customHeight="1" x14ac:dyDescent="0.25">
      <c r="A27" s="25"/>
      <c r="B27" s="22" t="s">
        <v>16</v>
      </c>
      <c r="C27" s="27">
        <f>C15-C26</f>
        <v>0</v>
      </c>
      <c r="D27" s="109"/>
      <c r="E27" s="26"/>
    </row>
    <row r="28" spans="1:13" ht="15.75" customHeight="1" x14ac:dyDescent="0.25">
      <c r="A28" s="65"/>
      <c r="B28" s="52" t="s">
        <v>32</v>
      </c>
      <c r="C28" s="105">
        <f>-PV($C$8*0.01,$C$7,,C26)</f>
        <v>0</v>
      </c>
      <c r="D28" s="66"/>
      <c r="E28" s="26"/>
    </row>
    <row r="29" spans="1:13" ht="24.75" customHeight="1" x14ac:dyDescent="0.35">
      <c r="A29" s="58"/>
      <c r="B29" s="96" t="s">
        <v>37</v>
      </c>
      <c r="C29" s="106">
        <f>(SUM(C16,C19,C22,C25,(PV($C$8*0.01,$C$7,,C26))))</f>
        <v>0</v>
      </c>
      <c r="D29" s="60"/>
    </row>
    <row r="30" spans="1:13" ht="25.5" customHeight="1" x14ac:dyDescent="0.35">
      <c r="A30" s="58"/>
      <c r="B30" s="70" t="s">
        <v>1</v>
      </c>
      <c r="C30" s="107">
        <f>(SUM(C16,C19,C22,C25,(PV($C$8*0.01,$C$7,,C26))))*$C$6</f>
        <v>0</v>
      </c>
      <c r="D30" s="60"/>
    </row>
    <row r="38" ht="24" customHeight="1" x14ac:dyDescent="0.25"/>
  </sheetData>
  <sheetProtection algorithmName="SHA-512" hashValue="vTf7y9CP7AzQwCTe8N8XDpWLSELVmzRYd54O/3EuokVWrMvB75TAupzi5Xruw34cNnWwF1Nt1xf3q9etS0I+xw==" saltValue="2rzMs7BsvqY9W43ehZ5bzA==" spinCount="100000" sheet="1" objects="1" scenarios="1" selectLockedCells="1"/>
  <mergeCells count="5">
    <mergeCell ref="B3:D3"/>
    <mergeCell ref="B4:D4"/>
    <mergeCell ref="C1:D1"/>
    <mergeCell ref="C2:D2"/>
    <mergeCell ref="E26:M26"/>
  </mergeCells>
  <conditionalFormatting sqref="B13:B19 B21:B23 B29:D29 C14:C23 D12:D28 B25:B27 C25:C28">
    <cfRule type="expression" dxfId="6" priority="7" stopIfTrue="1">
      <formula>"OM($E$17&gt;0 och $E$16=0)"</formula>
    </cfRule>
  </conditionalFormatting>
  <conditionalFormatting sqref="C24">
    <cfRule type="expression" dxfId="5" priority="8" stopIfTrue="1">
      <formula>#REF!&gt;0</formula>
    </cfRule>
  </conditionalFormatting>
  <conditionalFormatting sqref="B20">
    <cfRule type="expression" dxfId="4" priority="6" stopIfTrue="1">
      <formula>"OM($E$17&gt;0 och $E$16=0)"</formula>
    </cfRule>
  </conditionalFormatting>
  <conditionalFormatting sqref="B28">
    <cfRule type="expression" dxfId="3" priority="4" stopIfTrue="1">
      <formula>"OM($E$17&gt;0 och $E$16=0)"</formula>
    </cfRule>
  </conditionalFormatting>
  <conditionalFormatting sqref="B12">
    <cfRule type="expression" dxfId="2" priority="3" stopIfTrue="1">
      <formula>"OM($E$17&gt;0 och $E$16=0)"</formula>
    </cfRule>
  </conditionalFormatting>
  <conditionalFormatting sqref="B24">
    <cfRule type="expression" dxfId="1" priority="2" stopIfTrue="1">
      <formula>"OM($E$17&gt;0 och $E$16=0)"</formula>
    </cfRule>
  </conditionalFormatting>
  <conditionalFormatting sqref="B30:D30">
    <cfRule type="expression" dxfId="0" priority="1" stopIfTrue="1">
      <formula>"OM($E$17&gt;0 och $E$16=0)"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vt:i4>
      </vt:variant>
      <vt:variant>
        <vt:lpstr>Namngivna områden</vt:lpstr>
      </vt:variant>
      <vt:variant>
        <vt:i4>2</vt:i4>
      </vt:variant>
    </vt:vector>
  </HeadingPairs>
  <TitlesOfParts>
    <vt:vector size="7" baseType="lpstr">
      <vt:lpstr>Försättsblad</vt:lpstr>
      <vt:lpstr>Exempel LCC (ej elbilar)</vt:lpstr>
      <vt:lpstr>LCC (ej elbilar)</vt:lpstr>
      <vt:lpstr>Exempel LCC Elbilar</vt:lpstr>
      <vt:lpstr>LCC Elbilar</vt:lpstr>
      <vt:lpstr>'Exempel LCC (ej elbilar)'!Utskriftsområde</vt:lpstr>
      <vt:lpstr>'LCC (ej elbilar)'!Utskriftsområde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Annie Stålberg;Fredrik Björnström</dc:creator>
  <cp:lastModifiedBy>Klas Ericsson</cp:lastModifiedBy>
  <cp:lastPrinted>2016-02-10T08:48:56Z</cp:lastPrinted>
  <dcterms:created xsi:type="dcterms:W3CDTF">2007-05-09T08:48:56Z</dcterms:created>
  <dcterms:modified xsi:type="dcterms:W3CDTF">2022-01-26T14:41:13Z</dcterms:modified>
</cp:coreProperties>
</file>